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94B3DE24-58C3-4215-9F33-6B5BC3535511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B6" i="1"/>
  <c r="I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<sst xmlns="http://schemas.openxmlformats.org/spreadsheetml/2006/main" count="7" uniqueCount="7">
  <si>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</si>
  <si>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</si>
  <si>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</si>
  <si>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ř.ř.</t>
  </si>
  <si>
    <t>žák</t>
  </si>
  <si>
    <t>Šíma Nikolaj</t>
  </si>
  <si>
    <t>Olom.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</si>
</sst>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10" sqref="B10:C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IV. Ročník Memoriálu Vojtěcha Smoláka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Olomouc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3.5.2025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žák 75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Šíma Nikolaj</v>
      </c>
      <c r="C10" s="121" t="str">
        <f>IF('Tabulka kvalifikace'!A7="","",'Tabulka kvalifikace'!B7)</f>
        <v>Olom.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IV. Ročník Memoriálu Vojtěcha Smoláka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3.5.2025 </v>
      </c>
      <c r="E4" s="47" t="str">
        <f>CONCATENATE([1]List1!$A$5)</f>
        <v>Hmotnost:</v>
      </c>
      <c r="F4" s="126" t="str">
        <f>IF(Z23=1,(CONCATENATE(AA6," ",L4," kg")),T27)</f>
        <v>žák 75 kg</v>
      </c>
      <c r="G4" s="126"/>
      <c r="H4" s="47" t="str">
        <f>CONCATENATE([1]List1!$A$6)</f>
        <v>styl:</v>
      </c>
      <c r="I4" s="48" t="str">
        <f>O12</f>
        <v>ř.ř.</v>
      </c>
      <c r="K4" s="33" t="str">
        <f>$E$4</f>
        <v>Hmotnost:</v>
      </c>
      <c r="L4" s="51">
        <f>C7</f>
        <v>75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B příp</v>
      </c>
      <c r="C6" s="54">
        <f>'[3]Rozdělení do hmotností'!$C$69</f>
        <v>22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4</v>
      </c>
      <c r="C7" s="72">
        <v>75</v>
      </c>
      <c r="D7" s="113" t="s">
        <v>5</v>
      </c>
      <c r="E7" s="114" t="s">
        <v>6</v>
      </c>
      <c r="F7" s="115">
        <v>2011</v>
      </c>
      <c r="G7" s="116">
        <v>151</v>
      </c>
      <c r="H7" s="117">
        <v>74.099999999999994</v>
      </c>
      <c r="I7" s="118" t="s">
        <v>3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>x</v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/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>x</v>
      </c>
      <c r="N10" s="33" t="str">
        <f>X10</f>
        <v>výsledky</v>
      </c>
      <c r="O10" s="33" t="str">
        <f>IF(AA23&gt;0,$T$33,(Y12))</f>
        <v>OK</v>
      </c>
      <c r="U10" s="29">
        <f>IF(L10="x",1,"")</f>
        <v>1</v>
      </c>
      <c r="V10" s="29">
        <f t="shared" si="1"/>
        <v>1</v>
      </c>
      <c r="X10" s="31" t="str">
        <f>$T$23</f>
        <v>výsledky</v>
      </c>
      <c r="Y10" s="29">
        <f>Y7+Y8</f>
        <v>1</v>
      </c>
      <c r="Z10" s="1">
        <f t="shared" si="2"/>
        <v>1</v>
      </c>
      <c r="AA10" t="str">
        <f t="shared" si="3"/>
        <v>žáci</v>
      </c>
      <c r="AB10" s="31" t="str">
        <f>[1]List1!$A$111</f>
        <v>žák</v>
      </c>
      <c r="AC10" t="str">
        <f t="shared" si="4"/>
        <v>žák</v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ml.ž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ř.ř.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1</v>
      </c>
      <c r="V23" s="29">
        <f>SUM(V15:V21)</f>
        <v>0</v>
      </c>
      <c r="W23" s="29">
        <f>SUM(W7:W22)</f>
        <v>0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Olomouc,  3.5.2025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IV. Ročník Memoriálu Vojtěcha Smoláka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Olomouc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3.5.2025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žák 75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ř.ř.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Šíma Nikolaj</v>
      </c>
      <c r="B7" s="146" t="str">
        <f>IF('Vážní listina'!D7="","",'Vážní listina'!E7)</f>
        <v>Olom.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2025-05-03T12:50:14Z</cp:lastPrinted>
  <dcterms:created xsi:type="dcterms:W3CDTF">2002-01-25T08:02:23Z</dcterms:created>
  <dcterms:modified xsi:type="dcterms:W3CDTF">2025-05-04T11:41:11Z</dcterms:modified>
</cp:coreProperties>
</file>