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23219CE0-9E03-406B-9415-D2D396CB7FB9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G27" i="20"/>
  <c r="H27" i="20" s="1"/>
  <c r="J27" i="20"/>
  <c r="K27" i="20" s="1"/>
  <c r="D27" i="20"/>
  <c r="E27" i="20" s="1"/>
  <c r="D51" i="20"/>
  <c r="J30" i="20"/>
  <c r="K30" i="20" s="1"/>
  <c r="G30" i="20"/>
  <c r="H30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23" i="20" l="1"/>
  <c r="K23" i="20" s="1"/>
  <c r="J51" i="20"/>
  <c r="G18" i="20"/>
  <c r="E51" i="20"/>
  <c r="K51" i="20"/>
  <c r="D39" i="20"/>
  <c r="E39" i="20" s="1"/>
  <c r="J19" i="20"/>
  <c r="K19" i="20" s="1"/>
  <c r="D43" i="20"/>
  <c r="E43" i="20" s="1"/>
  <c r="H46" i="20"/>
  <c r="J22" i="20"/>
  <c r="K22" i="20" s="1"/>
  <c r="G46" i="20"/>
  <c r="D46" i="20"/>
  <c r="D7" i="20"/>
  <c r="J46" i="20"/>
  <c r="G7" i="20"/>
  <c r="H7" i="20" s="1"/>
  <c r="E46" i="20"/>
  <c r="D22" i="20"/>
  <c r="E22" i="20" s="1"/>
  <c r="D31" i="20"/>
  <c r="E31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B11" i="4"/>
  <c r="BA11" i="4"/>
  <c r="AY11" i="4"/>
  <c r="AW11" i="4"/>
  <c r="AV11" i="4"/>
  <c r="AX11" i="4" s="1"/>
  <c r="AU11" i="4"/>
  <c r="AT11" i="4"/>
  <c r="AS11" i="4"/>
  <c r="AQ11" i="4"/>
  <c r="AO11" i="4"/>
  <c r="AN11" i="4"/>
  <c r="AP11" i="4" s="1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CD10" i="4" s="1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CF10" i="4" s="1"/>
  <c r="AW10" i="4"/>
  <c r="AV10" i="4"/>
  <c r="AU10" i="4"/>
  <c r="AX10" i="4" s="1"/>
  <c r="AQ10" i="4"/>
  <c r="AO10" i="4"/>
  <c r="AN10" i="4"/>
  <c r="AM10" i="4"/>
  <c r="AL10" i="4"/>
  <c r="AK10" i="4"/>
  <c r="AJ10" i="4"/>
  <c r="AF10" i="4"/>
  <c r="DM9" i="4"/>
  <c r="DL9" i="4"/>
  <c r="DL65" i="4" s="1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V7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BY10" i="4"/>
  <c r="BY11" i="4"/>
  <c r="AK26" i="4"/>
  <c r="BA26" i="4"/>
  <c r="Y16" i="4"/>
  <c r="BJ13" i="4"/>
  <c r="BV8" i="4"/>
  <c r="CD9" i="4"/>
  <c r="BZ10" i="4"/>
  <c r="BN10" i="4"/>
  <c r="AS26" i="4"/>
  <c r="AA14" i="4"/>
  <c r="AP8" i="4"/>
  <c r="BN8" i="4"/>
  <c r="BV9" i="4"/>
  <c r="CK11" i="4"/>
  <c r="BI26" i="4"/>
  <c r="CD11" i="4"/>
  <c r="BN9" i="4"/>
  <c r="BR13" i="4"/>
  <c r="CA11" i="4"/>
  <c r="CF11" i="4"/>
  <c r="BV11" i="4"/>
  <c r="BQ26" i="4"/>
  <c r="BS13" i="4"/>
  <c r="CA9" i="4"/>
  <c r="BN11" i="4"/>
  <c r="AM13" i="4"/>
  <c r="Z8" i="4"/>
  <c r="AU13" i="4"/>
  <c r="CD8" i="4"/>
  <c r="AT13" i="4"/>
  <c r="CA8" i="4"/>
  <c r="Z10" i="4"/>
  <c r="AX9" i="4"/>
  <c r="CA7" i="4"/>
  <c r="BC13" i="4"/>
  <c r="BF7" i="4"/>
  <c r="CB9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DT11" i="4" s="1"/>
  <c r="CM8" i="4"/>
  <c r="CN8" i="4" s="1"/>
  <c r="CO8" i="4" s="1"/>
  <c r="CQ8" i="4" s="1"/>
  <c r="CM7" i="4"/>
  <c r="CN7" i="4" s="1"/>
  <c r="CO7" i="4" s="1"/>
  <c r="CQ7" i="4" s="1"/>
  <c r="DT10" i="4" l="1"/>
  <c r="DS10" i="4"/>
  <c r="DS11" i="4"/>
  <c r="DU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11" i="4" l="1"/>
  <c r="CU10" i="4"/>
  <c r="CU8" i="4"/>
  <c r="W9" i="4" s="1"/>
  <c r="DC8" i="4" s="1"/>
  <c r="CU9" i="4"/>
  <c r="W11" i="4" s="1"/>
  <c r="DC9" i="4" s="1"/>
  <c r="CU7" i="4"/>
  <c r="W7" i="4" s="1"/>
  <c r="DC7" i="4" s="1"/>
  <c r="DE8" i="4" l="1"/>
  <c r="DS8" i="4"/>
  <c r="A11" i="3" s="1"/>
  <c r="DE7" i="4"/>
  <c r="DS7" i="4"/>
  <c r="A10" i="3" s="1"/>
  <c r="DE9" i="4"/>
  <c r="DS9" i="4"/>
  <c r="A12" i="3" s="1"/>
  <c r="DF9" i="4" l="1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DF8" i="4"/>
  <c r="DG8" i="4" s="1"/>
  <c r="DH8" i="4" s="1"/>
  <c r="DU8" i="4" l="1"/>
  <c r="C11" i="3" s="1"/>
  <c r="DT8" i="4"/>
  <c r="B11" i="3" s="1"/>
  <c r="DT7" i="4"/>
  <c r="B10" i="3" s="1"/>
  <c r="DU7" i="4"/>
  <c r="C10" i="3" s="1"/>
  <c r="DU9" i="4"/>
  <c r="C12" i="3" s="1"/>
  <c r="DT9" i="4"/>
  <c r="B12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6" i="1"/>
  <c r="C6" i="1"/>
  <c r="BD6" i="1" l="1"/>
  <c r="BC6" i="1"/>
  <c r="BE6" i="1" l="1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<sst xmlns="http://schemas.openxmlformats.org/spreadsheetml/2006/main" count="82" uniqueCount="44">
  <si>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</si>
  <si>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</si>
  <si>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</si>
  <si>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</si>
  <si>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</si>
  <si>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</si>
  <si>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</si>
  <si>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</si>
  <si>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</si>
  <si>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</si>
  <si>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</si>
  <si>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</si>
  <si>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</si>
  <si>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</si>
  <si>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</si>
  <si>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</si>
  <si>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</si>
  <si>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</si>
  <si>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</si>
  <si>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</si>
  <si>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</si>
  <si>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</si>
  <si>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</si>
  <si>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</si>
  <si>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</si>
  <si>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</si>
  <si>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</si>
  <si>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</si>
  <si>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</si>
  <si>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</si>
  <si>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</si>
  <si>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</si>
  <si>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</si>
  <si>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</si>
  <si>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</si>
  <si>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</si>
  <si>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</si>
  <si>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</si>
  <si>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ŽÁK Svatoslav</t>
  </si>
  <si>
    <t>H.Brod</t>
  </si>
  <si>
    <t>v.s.</t>
  </si>
  <si>
    <t>Kowalczyk Milan</t>
  </si>
  <si>
    <t>Gogolin</t>
  </si>
  <si>
    <t>DOMKÁŘ Bohumil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</si>
</sst>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43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ŽÁK Svatoslav</v>
      </c>
      <c r="C10" s="22" t="str">
        <f>'Tabulka kvalifikace'!DU7</f>
        <v>H.Brod</v>
      </c>
      <c r="D10" s="15"/>
      <c r="E10" s="34">
        <f>'Tabulka kvalifikace'!CJ7</f>
        <v>0</v>
      </c>
      <c r="F10" s="34">
        <f>'Tabulka kvalifikace'!CK7</f>
        <v>1209112100.8099999</v>
      </c>
      <c r="H10" s="132" t="str">
        <f>'Vážní listina'!D7</f>
        <v>ŽÁK Svatoslav</v>
      </c>
      <c r="I10" s="132" t="str">
        <f>'Vážní listina'!E7</f>
        <v>H.Brod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Kowalczyk Milan</v>
      </c>
      <c r="C11" s="22" t="str">
        <f>'Tabulka kvalifikace'!DU8</f>
        <v>Gogolin</v>
      </c>
      <c r="D11" s="15"/>
      <c r="E11" s="34">
        <f>'Tabulka kvalifikace'!CJ8</f>
        <v>0</v>
      </c>
      <c r="F11" s="34">
        <f>'Tabulka kvalifikace'!CK8</f>
        <v>1105100200.72</v>
      </c>
      <c r="H11" s="132" t="str">
        <f>'Vážní listina'!D8</f>
        <v>Kowalczyk Milan</v>
      </c>
      <c r="I11" s="132" t="str">
        <f>'Vážní listina'!E8</f>
        <v>Gogolin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DOMKÁŘ Bohumil</v>
      </c>
      <c r="C12" s="22" t="str">
        <f>'Tabulka kvalifikace'!DU9</f>
        <v>H.Brod</v>
      </c>
      <c r="D12" s="15"/>
      <c r="E12" s="34">
        <f>'Tabulka kvalifikace'!CJ9</f>
        <v>0</v>
      </c>
      <c r="F12" s="34">
        <f>'Tabulka kvalifikace'!CK9</f>
        <v>1000001010.63</v>
      </c>
      <c r="H12" s="132" t="str">
        <f>'Vážní listina'!D9</f>
        <v>DOMKÁŘ Bohumil</v>
      </c>
      <c r="I12" s="132" t="str">
        <f>'Vážní listina'!E9</f>
        <v>H.Brod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4. ročník „O ZLATÉ JABLKO “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27.1.2024 </v>
      </c>
      <c r="E4" s="54" t="str">
        <f>CONCATENATE([1]List1!$A$5)</f>
        <v>Hmotnost:</v>
      </c>
      <c r="F4" s="141" t="str">
        <f>IF(Z23=1,(CONCATENATE(AA6," ",L4," kg")),T27)</f>
        <v>B příp 43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43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U13</v>
      </c>
      <c r="C6" s="70">
        <f>'[3]Rozdělení do hmotností'!$C$69</f>
        <v>0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43</v>
      </c>
      <c r="D7" s="64" t="s">
        <v>38</v>
      </c>
      <c r="E7" s="10" t="s">
        <v>39</v>
      </c>
      <c r="F7" s="9">
        <v>2015</v>
      </c>
      <c r="G7" s="65">
        <v>15</v>
      </c>
      <c r="H7" s="66">
        <v>38.700000000000003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43</v>
      </c>
      <c r="D8" s="64" t="s">
        <v>41</v>
      </c>
      <c r="E8" s="10" t="s">
        <v>42</v>
      </c>
      <c r="F8" s="9">
        <v>2015</v>
      </c>
      <c r="G8" s="65">
        <v>41</v>
      </c>
      <c r="H8" s="66">
        <v>43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43</v>
      </c>
      <c r="D9" s="64" t="s">
        <v>43</v>
      </c>
      <c r="E9" s="10" t="s">
        <v>39</v>
      </c>
      <c r="F9" s="35">
        <v>2015</v>
      </c>
      <c r="G9" s="90">
        <v>180</v>
      </c>
      <c r="H9" s="91">
        <v>42.1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Jablunkov,  27.1.2024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J11" sqref="J11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4. ročník „O ZLATÉ JABLKO “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Jablunkov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43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ŽÁK Svatoslav</v>
      </c>
      <c r="B7" s="179" t="str">
        <f>IF('Vážní listina'!D7="","",'Vážní listina'!E7)</f>
        <v>H.Brod</v>
      </c>
      <c r="C7" s="185"/>
      <c r="D7" s="180">
        <f>'Vážní listina'!A7</f>
        <v>1</v>
      </c>
      <c r="E7" s="156">
        <v>2</v>
      </c>
      <c r="F7" s="26">
        <v>4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9</v>
      </c>
      <c r="U7" s="161">
        <f>F8+I8+L8+O8+R8</f>
        <v>21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4</v>
      </c>
      <c r="AL7" s="34">
        <f>$F$8</f>
        <v>12</v>
      </c>
      <c r="AM7" s="34">
        <f>IF($F$7=5,1,0)</f>
        <v>0</v>
      </c>
      <c r="AN7" s="34">
        <f>IF($F$7=4,1,0)</f>
        <v>1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9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1</v>
      </c>
      <c r="CA7" s="34">
        <f t="shared" si="0"/>
        <v>0</v>
      </c>
      <c r="CB7" s="34">
        <f t="shared" si="0"/>
        <v>2</v>
      </c>
      <c r="CD7" s="34">
        <f>BQ7+BI7+BA7+AS7+AK7</f>
        <v>9</v>
      </c>
      <c r="CE7" s="34">
        <f>U7</f>
        <v>21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1209112100.8099999</v>
      </c>
      <c r="CM7" s="135">
        <f>IF(CH7=9,$CM$2,(LARGE($CK$7:$CK$11,AJ7)))</f>
        <v>1209112100.8099999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ŽÁK Svatoslav</v>
      </c>
      <c r="DR7" s="39" t="str">
        <f>B7</f>
        <v>H.Brod</v>
      </c>
      <c r="DS7" s="34">
        <f>IF($DR$4=0,"",(IF((DC7)=0,"",DB7)))</f>
        <v>1</v>
      </c>
      <c r="DT7" s="37" t="str">
        <f>IF($DR$4=0,"",(IF(DQ7=0,"",(INDEX($DQ$7:$DQ$11,DH7)))))</f>
        <v>ŽÁK Svatoslav</v>
      </c>
      <c r="DU7" s="37" t="str">
        <f>IF($DR$4=0,"",(IF(DQ7=0,"",(INDEX($DR$7:$DR$11,DH7)))))</f>
        <v>H.Brod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12</v>
      </c>
      <c r="G8" s="75"/>
      <c r="H8" s="151"/>
      <c r="I8" s="74">
        <v>9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1</v>
      </c>
      <c r="Z8" s="34">
        <f>AN7+AV7+BD7+BL7+BT7</f>
        <v>1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11</v>
      </c>
      <c r="AH8" s="34">
        <f>AG8*100</f>
        <v>1100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2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0</v>
      </c>
      <c r="CA8" s="34">
        <f t="shared" si="0"/>
        <v>0</v>
      </c>
      <c r="CB8" s="34">
        <f t="shared" si="0"/>
        <v>1</v>
      </c>
      <c r="CD8" s="34">
        <f>BQ8+BI8+BA8+AS8+AK8</f>
        <v>5</v>
      </c>
      <c r="CE8" s="34">
        <f>U9</f>
        <v>2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1105100200.72</v>
      </c>
      <c r="CM8" s="135">
        <f t="shared" ref="CM8:CM11" si="8">IF(CH8=9,$CM$2,(LARGE($CK$7:$CK$11,AJ8)))</f>
        <v>1105100200.72</v>
      </c>
      <c r="CN8" s="34">
        <f t="shared" ref="CN8:CN11" si="9">LEN(CM8)</f>
        <v>13</v>
      </c>
      <c r="CO8" s="34">
        <f t="shared" ref="CO8:CO11" si="10">VALUE(MID(CM8,CN8,1))</f>
        <v>2</v>
      </c>
      <c r="CP8" s="34">
        <v>2</v>
      </c>
      <c r="CQ8" s="34">
        <f t="shared" ref="CQ8:CQ11" si="11">IF(CO8=0,$CQ$2,(CO8*100+CP8))</f>
        <v>202</v>
      </c>
      <c r="CR8" s="34">
        <f t="shared" ref="CR8:CR11" si="12">SMALL($CQ$7:$CQ$11,CP8)</f>
        <v>202</v>
      </c>
      <c r="CS8" s="34">
        <f t="shared" ref="CS8:CS11" si="13">LEN(CR8)</f>
        <v>3</v>
      </c>
      <c r="CT8" s="34">
        <f t="shared" ref="CT8:CT11" si="14">VALUE(MID(CR8,CS8,1))</f>
        <v>2</v>
      </c>
      <c r="CU8" s="34">
        <f t="shared" ref="CU8:CU11" si="15">IF($DR$4=0,"",CT8)</f>
        <v>2</v>
      </c>
      <c r="DB8" s="34">
        <v>2</v>
      </c>
      <c r="DC8" s="34">
        <f>W9</f>
        <v>2</v>
      </c>
      <c r="DD8" s="34">
        <f>D9</f>
        <v>2</v>
      </c>
      <c r="DE8" s="34">
        <f t="shared" ref="DE8:DE11" si="16">IF(DC8=0,$DD$4,(DC8*10+DD8))</f>
        <v>22</v>
      </c>
      <c r="DF8" s="34">
        <f t="shared" ref="DF8:DF11" si="17">SMALL(($DE$7:$DE$11),DB8)</f>
        <v>22</v>
      </c>
      <c r="DG8" s="34">
        <f t="shared" ref="DG8:DG11" si="18">LEN(DF8)</f>
        <v>2</v>
      </c>
      <c r="DH8" s="34">
        <f t="shared" ref="DH8:DH11" si="19">VALUE(MID(DF8,DG8,1))</f>
        <v>2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Kowalczyk Milan</v>
      </c>
      <c r="DR8" s="39" t="str">
        <f>B9</f>
        <v>Gogolin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Kowalczyk Milan</v>
      </c>
      <c r="DU8" s="37" t="str">
        <f t="shared" ref="DU8:DU11" si="22">IF($DR$4=0,"",(IF(DQ8=0,"",(INDEX($DR$7:$DR$11,DH8)))))</f>
        <v>Gogolin</v>
      </c>
    </row>
    <row r="9" spans="1:125" ht="14.25" customHeight="1" thickBot="1" x14ac:dyDescent="0.3">
      <c r="A9" s="167" t="str">
        <f>IF('Vážní listina'!D8="","",'Vážní listina'!D8)</f>
        <v>Kowalczyk Milan</v>
      </c>
      <c r="B9" s="168" t="str">
        <f>IF('Vážní listina'!D8="","",'Vážní listina'!E8)</f>
        <v>Gogolin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5</v>
      </c>
      <c r="U9" s="162">
        <f>F10+I10+L10+O10+R10</f>
        <v>2</v>
      </c>
      <c r="V9" s="191">
        <f>G9+J9+M9+P9+S9</f>
        <v>0</v>
      </c>
      <c r="W9" s="182">
        <f>CU8</f>
        <v>2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6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6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4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10</v>
      </c>
      <c r="CF9" s="34">
        <f t="shared" si="6"/>
        <v>10</v>
      </c>
      <c r="CG9" s="34">
        <f>IF((D11)="",9,AD12)</f>
        <v>6</v>
      </c>
      <c r="CH9" s="34">
        <f>IF((D11)="",9,D11)</f>
        <v>3</v>
      </c>
      <c r="CK9" s="135">
        <f t="shared" si="7"/>
        <v>1000001010.63</v>
      </c>
      <c r="CM9" s="135">
        <f t="shared" si="8"/>
        <v>1000001010.63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2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DOMKÁŘ Bohumil</v>
      </c>
      <c r="DR9" s="39" t="str">
        <f>B11</f>
        <v>H.Brod</v>
      </c>
      <c r="DS9" s="34">
        <f t="shared" si="20"/>
        <v>3</v>
      </c>
      <c r="DT9" s="37" t="str">
        <f t="shared" si="21"/>
        <v>DOMKÁŘ Bohumil</v>
      </c>
      <c r="DU9" s="37" t="str">
        <f t="shared" si="22"/>
        <v>H.Brod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2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0</v>
      </c>
      <c r="AA10" s="34">
        <f>AO8+AW8+BE8+BM8+BU8</f>
        <v>0</v>
      </c>
      <c r="AC10" s="34">
        <f>Y10+Z10+AA10</f>
        <v>1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10</v>
      </c>
      <c r="AH10" s="34">
        <f>AG10*100</f>
        <v>1000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DOMKÁŘ Bohumil</v>
      </c>
      <c r="B11" s="172" t="str">
        <f>IF('Vážní listina'!D9="","",'Vážní listina'!E9)</f>
        <v>H.Brod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0</v>
      </c>
      <c r="U11" s="193">
        <f>F12+I12+L12+O12+R12</f>
        <v>10</v>
      </c>
      <c r="V11" s="174">
        <f>G11+J11+M11+P11+S11</f>
        <v>0</v>
      </c>
      <c r="W11" s="183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6</v>
      </c>
      <c r="J12" s="33"/>
      <c r="K12" s="145"/>
      <c r="L12" s="32">
        <v>4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12</v>
      </c>
      <c r="AM13" s="34">
        <f>SUM(AM7:AM11)</f>
        <v>0</v>
      </c>
      <c r="AT13" s="34">
        <f>SUM(AT7:AT11)</f>
        <v>15</v>
      </c>
      <c r="AU13" s="34">
        <f>SUM(AU7:AU11)</f>
        <v>1</v>
      </c>
      <c r="BB13" s="34">
        <f>SUM(BB7:BB11)</f>
        <v>2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92</v>
      </c>
      <c r="P5" s="34">
        <f>[4]Strategie!$B3</f>
        <v>0</v>
      </c>
      <c r="Q5" s="34">
        <f>[4]Strategie!$H3</f>
        <v>92</v>
      </c>
      <c r="S5" s="34">
        <f>[4]Strategie!$B3</f>
        <v>0</v>
      </c>
      <c r="T5" s="34">
        <f>[4]Strategie!$H3</f>
        <v>92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U13</v>
      </c>
      <c r="N7" s="34" t="str">
        <f>[4]Strategie!$H5</f>
        <v/>
      </c>
      <c r="P7" s="34" t="str">
        <f>[4]Strategie!$B5</f>
        <v>U13</v>
      </c>
      <c r="Q7" s="34" t="str">
        <f>[4]Strategie!$H5</f>
        <v/>
      </c>
      <c r="S7" s="34" t="str">
        <f>[4]Strategie!$B5</f>
        <v>U13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U13</v>
      </c>
      <c r="N8" s="34" t="str">
        <f>[4]Strategie!$H6</f>
        <v/>
      </c>
      <c r="P8" s="34" t="str">
        <f>[4]Strategie!$B6</f>
        <v>U13</v>
      </c>
      <c r="Q8" s="34" t="str">
        <f>[4]Strategie!$H6</f>
        <v/>
      </c>
      <c r="S8" s="34" t="str">
        <f>[4]Strategie!$B6</f>
        <v>U13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U13</v>
      </c>
      <c r="N9" s="34" t="str">
        <f>[4]Strategie!$H7</f>
        <v/>
      </c>
      <c r="P9" s="34" t="str">
        <f>[4]Strategie!$B7</f>
        <v>U13</v>
      </c>
      <c r="Q9" s="34" t="str">
        <f>[4]Strategie!$H7</f>
        <v/>
      </c>
      <c r="S9" s="34" t="str">
        <f>[4]Strategie!$B7</f>
        <v>U13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U13</v>
      </c>
      <c r="N10" s="34" t="str">
        <f>[4]Strategie!$H8</f>
        <v/>
      </c>
      <c r="P10" s="34" t="str">
        <f>[4]Strategie!$B8</f>
        <v>U13</v>
      </c>
      <c r="Q10" s="34" t="str">
        <f>[4]Strategie!$H8</f>
        <v/>
      </c>
      <c r="S10" s="34" t="str">
        <f>[4]Strategie!$B8</f>
        <v>U13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U13</v>
      </c>
      <c r="N11" s="34" t="str">
        <f>[4]Strategie!$H9</f>
        <v/>
      </c>
      <c r="P11" s="34" t="str">
        <f>[4]Strategie!$B9</f>
        <v>U13</v>
      </c>
      <c r="Q11" s="34" t="str">
        <f>[4]Strategie!$H9</f>
        <v/>
      </c>
      <c r="S11" s="34" t="str">
        <f>[4]Strategie!$B9</f>
        <v>U13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U13</v>
      </c>
      <c r="N12" s="34" t="str">
        <f>[4]Strategie!$H10</f>
        <v/>
      </c>
      <c r="P12" s="34" t="str">
        <f>[4]Strategie!$B10</f>
        <v>U13</v>
      </c>
      <c r="Q12" s="34" t="str">
        <f>[4]Strategie!$H10</f>
        <v/>
      </c>
      <c r="S12" s="34" t="str">
        <f>[4]Strategie!$B10</f>
        <v>U13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U15</v>
      </c>
      <c r="N13" s="34" t="str">
        <f>[4]Strategie!$H11</f>
        <v/>
      </c>
      <c r="P13" s="34" t="str">
        <f>[4]Strategie!$B11</f>
        <v>U15</v>
      </c>
      <c r="Q13" s="34" t="str">
        <f>[4]Strategie!$H11</f>
        <v/>
      </c>
      <c r="S13" s="34" t="str">
        <f>[4]Strategie!$B11</f>
        <v>U15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U15</v>
      </c>
      <c r="N14" s="34" t="str">
        <f>[4]Strategie!$H12</f>
        <v/>
      </c>
      <c r="P14" s="34" t="str">
        <f>[4]Strategie!$B12</f>
        <v>U15</v>
      </c>
      <c r="Q14" s="34" t="str">
        <f>[4]Strategie!$H12</f>
        <v/>
      </c>
      <c r="S14" s="34" t="str">
        <f>[4]Strategie!$B12</f>
        <v>U15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U15</v>
      </c>
      <c r="N15" s="34" t="str">
        <f>[4]Strategie!$H13</f>
        <v/>
      </c>
      <c r="P15" s="34" t="str">
        <f>[4]Strategie!$B13</f>
        <v>U15</v>
      </c>
      <c r="Q15" s="34" t="str">
        <f>[4]Strategie!$H13</f>
        <v/>
      </c>
      <c r="S15" s="34" t="str">
        <f>[4]Strategie!$B13</f>
        <v>U15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C příp</v>
      </c>
      <c r="N16" s="34" t="str">
        <f>[4]Strategie!$H14</f>
        <v/>
      </c>
      <c r="P16" s="34" t="str">
        <f>[4]Strategie!$B14</f>
        <v>C příp</v>
      </c>
      <c r="Q16" s="34" t="str">
        <f>[4]Strategie!$H14</f>
        <v/>
      </c>
      <c r="S16" s="34" t="str">
        <f>[4]Strategie!$B14</f>
        <v>C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C příp</v>
      </c>
      <c r="N17" s="34" t="str">
        <f>[4]Strategie!$H15</f>
        <v/>
      </c>
      <c r="P17" s="34" t="str">
        <f>[4]Strategie!$B15</f>
        <v>C příp</v>
      </c>
      <c r="Q17" s="34" t="str">
        <f>[4]Strategie!$H15</f>
        <v/>
      </c>
      <c r="S17" s="34" t="str">
        <f>[4]Strategie!$B15</f>
        <v>C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C příp</v>
      </c>
      <c r="N18" s="34" t="str">
        <f>[4]Strategie!$H16</f>
        <v/>
      </c>
      <c r="P18" s="34" t="str">
        <f>[4]Strategie!$B16</f>
        <v>C příp</v>
      </c>
      <c r="Q18" s="34" t="str">
        <f>[4]Strategie!$H16</f>
        <v/>
      </c>
      <c r="S18" s="34" t="str">
        <f>[4]Strategie!$B16</f>
        <v>C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C příp</v>
      </c>
      <c r="N19" s="34" t="str">
        <f>[4]Strategie!$H17</f>
        <v/>
      </c>
      <c r="P19" s="34" t="str">
        <f>[4]Strategie!$B17</f>
        <v>C příp</v>
      </c>
      <c r="Q19" s="34" t="str">
        <f>[4]Strategie!$H17</f>
        <v/>
      </c>
      <c r="S19" s="34" t="str">
        <f>[4]Strategie!$B17</f>
        <v>C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B příp</v>
      </c>
      <c r="N23" s="34" t="str">
        <f>[4]Strategie!$H21</f>
        <v/>
      </c>
      <c r="P23" s="34" t="str">
        <f>[4]Strategie!$B21</f>
        <v>B příp</v>
      </c>
      <c r="Q23" s="34" t="str">
        <f>[4]Strategie!$H21</f>
        <v/>
      </c>
      <c r="S23" s="34" t="str">
        <f>[4]Strategie!$B21</f>
        <v>B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B příp</v>
      </c>
      <c r="N24" s="34" t="str">
        <f>[4]Strategie!$H22</f>
        <v/>
      </c>
      <c r="P24" s="34" t="str">
        <f>[4]Strategie!$B22</f>
        <v>B příp</v>
      </c>
      <c r="Q24" s="34" t="str">
        <f>[4]Strategie!$H22</f>
        <v/>
      </c>
      <c r="S24" s="34" t="str">
        <f>[4]Strategie!$B22</f>
        <v>B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B příp</v>
      </c>
      <c r="N25" s="34" t="str">
        <f>[4]Strategie!$H23</f>
        <v/>
      </c>
      <c r="P25" s="34" t="str">
        <f>[4]Strategie!$B23</f>
        <v>B příp</v>
      </c>
      <c r="Q25" s="34" t="str">
        <f>[4]Strategie!$H23</f>
        <v/>
      </c>
      <c r="S25" s="34" t="str">
        <f>[4]Strategie!$B23</f>
        <v>B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B příp</v>
      </c>
      <c r="N26" s="34" t="str">
        <f>[4]Strategie!$H24</f>
        <v/>
      </c>
      <c r="P26" s="34" t="str">
        <f>[4]Strategie!$B24</f>
        <v>B příp</v>
      </c>
      <c r="Q26" s="34" t="str">
        <f>[4]Strategie!$H24</f>
        <v/>
      </c>
      <c r="S26" s="34" t="str">
        <f>[4]Strategie!$B24</f>
        <v>B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A příp</v>
      </c>
      <c r="N30" s="34" t="str">
        <f>[4]Strategie!$H28</f>
        <v/>
      </c>
      <c r="P30" s="34" t="str">
        <f>[4]Strategie!$B28</f>
        <v>A příp</v>
      </c>
      <c r="Q30" s="34" t="str">
        <f>[4]Strategie!$H28</f>
        <v/>
      </c>
      <c r="S30" s="34" t="str">
        <f>[4]Strategie!$B28</f>
        <v>A příp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A příp</v>
      </c>
      <c r="N31" s="34" t="str">
        <f>[4]Strategie!$H29</f>
        <v/>
      </c>
      <c r="P31" s="34" t="str">
        <f>[4]Strategie!$B29</f>
        <v>A příp</v>
      </c>
      <c r="Q31" s="34" t="str">
        <f>[4]Strategie!$H29</f>
        <v/>
      </c>
      <c r="S31" s="34" t="str">
        <f>[4]Strategie!$B29</f>
        <v>A příp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A příp</v>
      </c>
      <c r="N32" s="34" t="str">
        <f>[4]Strategie!$H30</f>
        <v/>
      </c>
      <c r="P32" s="34" t="str">
        <f>[4]Strategie!$B30</f>
        <v>A příp</v>
      </c>
      <c r="Q32" s="34" t="str">
        <f>[4]Strategie!$H30</f>
        <v/>
      </c>
      <c r="S32" s="34" t="str">
        <f>[4]Strategie!$B30</f>
        <v>A příp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A příp</v>
      </c>
      <c r="N33" s="34" t="str">
        <f>[4]Strategie!$H31</f>
        <v/>
      </c>
      <c r="P33" s="34" t="str">
        <f>[4]Strategie!$B31</f>
        <v>A příp</v>
      </c>
      <c r="Q33" s="34" t="str">
        <f>[4]Strategie!$H31</f>
        <v/>
      </c>
      <c r="S33" s="34" t="str">
        <f>[4]Strategie!$B31</f>
        <v>A příp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A příp</v>
      </c>
      <c r="N34" s="34" t="str">
        <f>[4]Strategie!$H32</f>
        <v/>
      </c>
      <c r="P34" s="34" t="str">
        <f>[4]Strategie!$B32</f>
        <v>A příp</v>
      </c>
      <c r="Q34" s="34" t="str">
        <f>[4]Strategie!$H32</f>
        <v/>
      </c>
      <c r="S34" s="34" t="str">
        <f>[4]Strategie!$B32</f>
        <v>A příp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WU15</v>
      </c>
      <c r="N35" s="34" t="str">
        <f>[4]Strategie!$H33</f>
        <v/>
      </c>
      <c r="P35" s="34" t="str">
        <f>[4]Strategie!$B33</f>
        <v>WU15</v>
      </c>
      <c r="Q35" s="34" t="str">
        <f>[4]Strategie!$H33</f>
        <v/>
      </c>
      <c r="S35" s="34" t="str">
        <f>[4]Strategie!$B33</f>
        <v>WU15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WU15</v>
      </c>
      <c r="N36" s="34" t="str">
        <f>[4]Strategie!$H34</f>
        <v/>
      </c>
      <c r="P36" s="34" t="str">
        <f>[4]Strategie!$B34</f>
        <v>WU15</v>
      </c>
      <c r="Q36" s="34" t="str">
        <f>[4]Strategie!$H34</f>
        <v/>
      </c>
      <c r="S36" s="34" t="str">
        <f>[4]Strategie!$B34</f>
        <v>WU15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WU15</v>
      </c>
      <c r="N37" s="34" t="str">
        <f>[4]Strategie!$H35</f>
        <v/>
      </c>
      <c r="P37" s="34" t="str">
        <f>[4]Strategie!$B35</f>
        <v>WU15</v>
      </c>
      <c r="Q37" s="34" t="str">
        <f>[4]Strategie!$H35</f>
        <v/>
      </c>
      <c r="S37" s="34" t="str">
        <f>[4]Strategie!$B35</f>
        <v>WU15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WU15</v>
      </c>
      <c r="N38" s="34" t="str">
        <f>[4]Strategie!$H36</f>
        <v/>
      </c>
      <c r="P38" s="34" t="str">
        <f>[4]Strategie!$B36</f>
        <v>WU15</v>
      </c>
      <c r="Q38" s="34" t="str">
        <f>[4]Strategie!$H36</f>
        <v/>
      </c>
      <c r="S38" s="34" t="str">
        <f>[4]Strategie!$B36</f>
        <v>WU15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2024-01-27T15:22:30Z</cp:lastPrinted>
  <dcterms:created xsi:type="dcterms:W3CDTF">2002-01-25T08:02:23Z</dcterms:created>
  <dcterms:modified xsi:type="dcterms:W3CDTF">2024-01-28T13:47:43Z</dcterms:modified>
</cp:coreProperties>
</file>