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58CC2D95-B765-47D8-AEF0-BDBDE65413E4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D7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G26" i="20" l="1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I26" i="4"/>
  <c r="BV7" i="4"/>
  <c r="CA11" i="4"/>
  <c r="CF11" i="4"/>
  <c r="BV11" i="4"/>
  <c r="BQ26" i="4"/>
  <c r="AP11" i="4"/>
  <c r="BK13" i="4"/>
  <c r="BR13" i="4"/>
  <c r="BN11" i="4"/>
  <c r="BN8" i="4"/>
  <c r="BN9" i="4"/>
  <c r="BZ11" i="4"/>
  <c r="DL65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DT11" i="4"/>
  <c r="DU11" i="4"/>
  <c r="CM10" i="4"/>
  <c r="CN10" i="4" s="1"/>
  <c r="CO10" i="4" s="1"/>
  <c r="CQ10" i="4" s="1"/>
  <c r="CM8" i="4"/>
  <c r="CN8" i="4" s="1"/>
  <c r="CO8" i="4" s="1"/>
  <c r="CQ8" i="4" s="1"/>
  <c r="CR7" i="4" l="1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12" i="3"/>
  <c r="B4" i="3"/>
  <c r="B16" i="3"/>
  <c r="B17" i="3"/>
  <c r="B19" i="3"/>
  <c r="B4" i="4"/>
  <c r="B18" i="3"/>
  <c r="AB14" i="1" l="1"/>
  <c r="L14" i="1" s="1"/>
  <c r="AC14" i="1" l="1"/>
  <c r="V14" i="1"/>
  <c r="Z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AA14" i="1" s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I6" i="1" l="1"/>
  <c r="B6" i="1"/>
  <c r="C6" i="1"/>
  <c r="BG2" i="1" l="1"/>
  <c r="BF2" i="1"/>
  <c r="BH2" i="1" l="1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<sst xmlns="http://schemas.openxmlformats.org/spreadsheetml/2006/main" count="83" uniqueCount="46">
  <si>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</si>
  <si>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</si>
  <si>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</si>
  <si>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</si>
  <si>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</si>
  <si>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</si>
  <si>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</si>
  <si>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</si>
  <si>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</si>
  <si>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</si>
  <si>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</si>
  <si>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</si>
  <si>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</si>
  <si>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</si>
  <si>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</si>
  <si>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</si>
  <si>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</si>
  <si>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</si>
  <si>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</si>
  <si>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</si>
  <si>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</si>
  <si>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</si>
  <si>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</si>
  <si>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</si>
  <si>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</si>
  <si>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</si>
  <si>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</si>
  <si>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</si>
  <si>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</si>
  <si>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</si>
  <si>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</si>
  <si>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</si>
  <si>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</si>
  <si>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</si>
  <si>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</si>
  <si>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</si>
  <si>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</si>
  <si>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C příp</t>
  </si>
  <si>
    <t>Braun Adam</t>
  </si>
  <si>
    <t>Hod.</t>
  </si>
  <si>
    <t>v.s.</t>
  </si>
  <si>
    <t>Malina Vítězslav</t>
  </si>
  <si>
    <t>Vladislav KHMARA</t>
  </si>
  <si>
    <t>Trenčín</t>
  </si>
  <si>
    <t>Václav Šmidák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</si>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</sst>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4. ročník „O ZLATÉ JABLKO “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Jablunkov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27.1.2024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C příp 25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Václav Šmidák</v>
      </c>
      <c r="C10" s="21" t="str">
        <f>'Tabulka kvalifikace'!DU7</f>
        <v>Ostr.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Vladislav KHMARA</v>
      </c>
      <c r="C11" s="21" t="str">
        <f>'Tabulka kvalifikace'!DU8</f>
        <v>Trenčín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Braun Adam</v>
      </c>
      <c r="C12" s="21" t="str">
        <f>'Tabulka kvalifikace'!DU9</f>
        <v>Hod.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Malina Vítězslav</v>
      </c>
      <c r="C13" s="21" t="str">
        <f>'Tabulka kvalifikace'!DU10</f>
        <v>Hod.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4. ročník „O ZLATÉ JABLKO “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Jablunkov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27.1.2024 </v>
      </c>
      <c r="E4" s="53" t="str">
        <f>CONCATENATE([1]List1!$A$5)</f>
        <v>Hmotnost:</v>
      </c>
      <c r="F4" s="138" t="str">
        <f>IF(Z23=1,(CONCATENATE(AA6," ",L4," kg")),T27)</f>
        <v>C příp 25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25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U13</v>
      </c>
      <c r="C6" s="68">
        <f>'[3]Rozdělení do hmotností'!$C$69</f>
        <v>0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25</v>
      </c>
      <c r="D7" s="63" t="s">
        <v>38</v>
      </c>
      <c r="E7" s="10" t="s">
        <v>39</v>
      </c>
      <c r="F7" s="9">
        <v>2017</v>
      </c>
      <c r="G7" s="64">
        <v>9</v>
      </c>
      <c r="H7" s="65">
        <v>23.4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25</v>
      </c>
      <c r="D8" s="63" t="s">
        <v>41</v>
      </c>
      <c r="E8" s="10" t="s">
        <v>39</v>
      </c>
      <c r="F8" s="9">
        <v>2017</v>
      </c>
      <c r="G8" s="64">
        <v>108</v>
      </c>
      <c r="H8" s="65">
        <v>22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25</v>
      </c>
      <c r="D9" s="63" t="s">
        <v>42</v>
      </c>
      <c r="E9" s="10" t="s">
        <v>43</v>
      </c>
      <c r="F9" s="9">
        <v>2017</v>
      </c>
      <c r="G9" s="64">
        <v>140</v>
      </c>
      <c r="H9" s="65">
        <v>25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25</v>
      </c>
      <c r="D10" s="63" t="s">
        <v>44</v>
      </c>
      <c r="E10" s="10" t="s">
        <v>45</v>
      </c>
      <c r="F10" s="34">
        <v>2017</v>
      </c>
      <c r="G10" s="86">
        <v>179</v>
      </c>
      <c r="H10" s="87">
        <v>25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>x</v>
      </c>
      <c r="U14" s="33">
        <f t="shared" si="5"/>
        <v>20</v>
      </c>
      <c r="V14" s="33">
        <f t="shared" si="1"/>
        <v>1</v>
      </c>
      <c r="W14" s="33">
        <f>IF(L14="x",1,0)</f>
        <v>1</v>
      </c>
      <c r="Z14" s="1">
        <f t="shared" si="2"/>
        <v>1</v>
      </c>
      <c r="AA14" t="str">
        <f t="shared" si="3"/>
        <v>C přípravka žáci</v>
      </c>
      <c r="AB14" s="36" t="str">
        <f>[1]List1!$E$114</f>
        <v>C příp</v>
      </c>
      <c r="AC14" t="str">
        <f t="shared" si="4"/>
        <v>C příp</v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WU15</v>
      </c>
      <c r="AC18" t="str">
        <f t="shared" si="4"/>
        <v/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Jablunkov,  27.1.2024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66" sqref="L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4. ročník „O ZLATÉ JABLKO “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Jablunkov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27.1.2024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C příp 25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Braun Adam</v>
      </c>
      <c r="B7" s="179" t="str">
        <f>IF('Vážní listina'!D7="","",'Vážní listina'!E7)</f>
        <v>Hod.</v>
      </c>
      <c r="C7" s="162"/>
      <c r="D7" s="181">
        <f>'Vážní listina'!A7</f>
        <v>1</v>
      </c>
      <c r="E7" s="168">
        <v>2</v>
      </c>
      <c r="F7" s="25">
        <v>5</v>
      </c>
      <c r="G7" s="26"/>
      <c r="H7" s="168">
        <v>3</v>
      </c>
      <c r="I7" s="25">
        <v>1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6</v>
      </c>
      <c r="U7" s="198">
        <f>F8+I8+L8+O8+R8</f>
        <v>24</v>
      </c>
      <c r="V7" s="170">
        <f>G7+J7+M7+P7+S7</f>
        <v>0</v>
      </c>
      <c r="W7" s="167">
        <f>CU7</f>
        <v>3</v>
      </c>
      <c r="AJ7" s="33">
        <f>D7</f>
        <v>1</v>
      </c>
      <c r="AK7" s="33">
        <f>F7</f>
        <v>5</v>
      </c>
      <c r="AL7" s="33">
        <f>$F$8</f>
        <v>14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1</v>
      </c>
      <c r="AT7" s="33">
        <f>I8</f>
        <v>10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10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1</v>
      </c>
      <c r="BZ7" s="33">
        <f t="shared" si="0"/>
        <v>0</v>
      </c>
      <c r="CA7" s="33">
        <f t="shared" si="0"/>
        <v>0</v>
      </c>
      <c r="CB7" s="33">
        <f t="shared" si="0"/>
        <v>1</v>
      </c>
      <c r="CD7" s="33">
        <f>BQ7+BI7+BA7+AS7+AK7</f>
        <v>6</v>
      </c>
      <c r="CE7" s="33">
        <f>U7</f>
        <v>24</v>
      </c>
      <c r="CF7" s="33">
        <f>AQ7+AY7+BG7+BO7+BW7</f>
        <v>10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1106102410.8099999</v>
      </c>
      <c r="CM7" s="132">
        <f>IF(CH7=9,$CM$2,(LARGE($CK$7:$CK$11,AJ7)))</f>
        <v>1313201700.54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Braun Adam</v>
      </c>
      <c r="DR7" s="38" t="str">
        <f>B7</f>
        <v>Hod.</v>
      </c>
      <c r="DS7" s="33">
        <f>IF($DR$4=0,"",(IF((DC7)=0,"",DB7)))</f>
        <v>1</v>
      </c>
      <c r="DT7" s="36" t="str">
        <f>IF($DR$4=0,"",(IF(DQ7=0,"",(INDEX($DQ$7:$DQ$11,DH7)))))</f>
        <v>Václav Šmidák</v>
      </c>
      <c r="DU7" s="36" t="str">
        <f>IF($DR$4=0,"",(IF(DQ7=0,"",(INDEX($DR$7:$DR$11,DH7)))))</f>
        <v>Ostr.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14</v>
      </c>
      <c r="G8" s="73"/>
      <c r="H8" s="169"/>
      <c r="I8" s="72">
        <v>10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1</v>
      </c>
      <c r="Z8" s="33">
        <f>AN7+AV7+BD7+BL7+BT7</f>
        <v>0</v>
      </c>
      <c r="AA8" s="33">
        <f>AO7+AW7+BE7+BM7+BU7</f>
        <v>0</v>
      </c>
      <c r="AC8" s="33">
        <f>Y8+Z8+AA8</f>
        <v>1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10</v>
      </c>
      <c r="AH8" s="33">
        <f>AG8*100</f>
        <v>1000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0</v>
      </c>
      <c r="BZ8" s="33">
        <f t="shared" si="0"/>
        <v>0</v>
      </c>
      <c r="CA8" s="33">
        <f t="shared" si="0"/>
        <v>0</v>
      </c>
      <c r="CB8" s="33">
        <f t="shared" si="0"/>
        <v>0</v>
      </c>
      <c r="CD8" s="33">
        <f>BQ8+BI8+BA8+AS8+AK8</f>
        <v>0</v>
      </c>
      <c r="CE8" s="33">
        <f>U9</f>
        <v>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1000000000.72</v>
      </c>
      <c r="CM8" s="132">
        <f t="shared" ref="CM8:CM11" si="8">IF(CH8=9,$CM$2,(LARGE($CK$7:$CK$11,AJ8)))</f>
        <v>1209102202.6299999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204</v>
      </c>
      <c r="CS8" s="33">
        <f t="shared" ref="CS8:CS11" si="13">LEN(CR8)</f>
        <v>3</v>
      </c>
      <c r="CT8" s="33">
        <f t="shared" ref="CT8:CT11" si="14">VALUE(MID(CR8,CS8,1))</f>
        <v>4</v>
      </c>
      <c r="CU8" s="33">
        <f t="shared" ref="CU8:CU11" si="15">IF($DR$4=0,"",CT8)</f>
        <v>4</v>
      </c>
      <c r="DB8" s="33">
        <v>2</v>
      </c>
      <c r="DC8" s="33">
        <f>W9</f>
        <v>4</v>
      </c>
      <c r="DD8" s="33">
        <f>D9</f>
        <v>2</v>
      </c>
      <c r="DE8" s="33">
        <f t="shared" ref="DE8:DE11" si="16">IF(DC8=0,$DD$4,(DC8*10+DD8))</f>
        <v>42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Malina Vítězslav</v>
      </c>
      <c r="DR8" s="38" t="str">
        <f>B9</f>
        <v>Hod.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Vladislav KHMARA</v>
      </c>
      <c r="DU8" s="36" t="str">
        <f t="shared" ref="DU8:DU11" si="22">IF($DR$4=0,"",(IF(DQ8=0,"",(INDEX($DR$7:$DR$11,DH8)))))</f>
        <v>Trenčín</v>
      </c>
    </row>
    <row r="9" spans="1:125" ht="14.25" customHeight="1" thickBot="1" x14ac:dyDescent="0.3">
      <c r="A9" s="178" t="str">
        <f>IF('Vážní listina'!D8="","",'Vážní listina'!D8)</f>
        <v>Malina Vítězslav</v>
      </c>
      <c r="B9" s="180" t="str">
        <f>IF('Vážní listina'!D8="","",'Vážní listina'!E8)</f>
        <v>Hod.</v>
      </c>
      <c r="C9" s="163"/>
      <c r="D9" s="182">
        <f>'Vážní listina'!A8</f>
        <v>2</v>
      </c>
      <c r="E9" s="169">
        <v>1</v>
      </c>
      <c r="F9" s="74">
        <v>0</v>
      </c>
      <c r="G9" s="75"/>
      <c r="H9" s="169">
        <v>4</v>
      </c>
      <c r="I9" s="74">
        <v>0</v>
      </c>
      <c r="J9" s="75"/>
      <c r="K9" s="169">
        <v>3</v>
      </c>
      <c r="L9" s="74">
        <v>0</v>
      </c>
      <c r="M9" s="75"/>
      <c r="N9" s="169"/>
      <c r="O9" s="74"/>
      <c r="P9" s="75"/>
      <c r="Q9" s="169"/>
      <c r="R9" s="74"/>
      <c r="S9" s="75"/>
      <c r="T9" s="172">
        <f>F9+I9+L9+O9+R9</f>
        <v>0</v>
      </c>
      <c r="U9" s="173">
        <f>F10+I10+L10+O10+R10</f>
        <v>0</v>
      </c>
      <c r="V9" s="171">
        <f>G9+J9+M9+P9+S9</f>
        <v>0</v>
      </c>
      <c r="W9" s="160">
        <f>CU8</f>
        <v>4</v>
      </c>
      <c r="AJ9" s="33">
        <f>D11</f>
        <v>3</v>
      </c>
      <c r="AK9" s="33">
        <f>F11</f>
        <v>1</v>
      </c>
      <c r="AL9" s="33">
        <f>$F$12</f>
        <v>2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2</v>
      </c>
      <c r="AS9" s="33">
        <f>I11</f>
        <v>3</v>
      </c>
      <c r="AT9" s="33">
        <f>I12</f>
        <v>12</v>
      </c>
      <c r="AU9" s="33">
        <f>IF($I$11=5,1,0)</f>
        <v>0</v>
      </c>
      <c r="AV9" s="33">
        <f>IF($I$11=4,1,0)</f>
        <v>0</v>
      </c>
      <c r="AW9" s="33">
        <f>IF($I$11=3,1,0)</f>
        <v>1</v>
      </c>
      <c r="AX9" s="33">
        <f t="shared" si="2"/>
        <v>1</v>
      </c>
      <c r="AY9" s="33">
        <f>IF($I$11&lt;3,$I$12,0)</f>
        <v>0</v>
      </c>
      <c r="BA9" s="33">
        <f>L11</f>
        <v>5</v>
      </c>
      <c r="BB9" s="33">
        <f>L12</f>
        <v>8</v>
      </c>
      <c r="BC9" s="33">
        <f>IF($L$11=5,1,0)</f>
        <v>1</v>
      </c>
      <c r="BD9" s="33">
        <f>IF($L$11=4,1,0)</f>
        <v>0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0</v>
      </c>
      <c r="CA9" s="33">
        <f t="shared" si="0"/>
        <v>1</v>
      </c>
      <c r="CB9" s="33">
        <f t="shared" si="0"/>
        <v>2</v>
      </c>
      <c r="CD9" s="33">
        <f>BQ9+BI9+BA9+AS9+AK9</f>
        <v>9</v>
      </c>
      <c r="CE9" s="33">
        <f>U11</f>
        <v>22</v>
      </c>
      <c r="CF9" s="33">
        <f t="shared" si="6"/>
        <v>2</v>
      </c>
      <c r="CG9" s="33">
        <f>IF((D11)="",9,AD12)</f>
        <v>6</v>
      </c>
      <c r="CH9" s="33">
        <f>IF((D11)="",9,D11)</f>
        <v>3</v>
      </c>
      <c r="CK9" s="132">
        <f t="shared" si="7"/>
        <v>1209102202.6299999</v>
      </c>
      <c r="CM9" s="132">
        <f t="shared" si="8"/>
        <v>1106102410.8099999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4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Vladislav KHMARA</v>
      </c>
      <c r="DR9" s="38" t="str">
        <f>B11</f>
        <v>Trenčín</v>
      </c>
      <c r="DS9" s="33">
        <f t="shared" si="20"/>
        <v>3</v>
      </c>
      <c r="DT9" s="36" t="str">
        <f t="shared" si="21"/>
        <v>Braun Adam</v>
      </c>
      <c r="DU9" s="36" t="str">
        <f t="shared" si="22"/>
        <v>Hod.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0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0</v>
      </c>
      <c r="Z10" s="33">
        <f>AN8+AV8+BD8+BL8+BT8</f>
        <v>0</v>
      </c>
      <c r="AA10" s="33">
        <f>AO8+AW8+BE8+BM8+BU8</f>
        <v>0</v>
      </c>
      <c r="AC10" s="33">
        <f>Y10+Z10+AA10</f>
        <v>0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0</v>
      </c>
      <c r="AH10" s="33">
        <f>AG10*100</f>
        <v>0</v>
      </c>
      <c r="AJ10" s="33">
        <f>D13</f>
        <v>4</v>
      </c>
      <c r="AK10" s="33">
        <f>F13</f>
        <v>3</v>
      </c>
      <c r="AL10" s="33">
        <f>$F$14</f>
        <v>7</v>
      </c>
      <c r="AM10" s="33">
        <f>IF($F$13=5,1,0)</f>
        <v>0</v>
      </c>
      <c r="AN10" s="33">
        <f>IF($F$13=4,1,0)</f>
        <v>0</v>
      </c>
      <c r="AO10" s="33">
        <f>IF($F$13=3,1,0)</f>
        <v>1</v>
      </c>
      <c r="AP10" s="33">
        <f t="shared" si="1"/>
        <v>1</v>
      </c>
      <c r="AQ10" s="33">
        <f>IF($F$13&lt;3,$F$14,0)</f>
        <v>0</v>
      </c>
      <c r="AS10" s="33">
        <f>I13</f>
        <v>5</v>
      </c>
      <c r="AT10" s="33">
        <f>I14</f>
        <v>10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0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2</v>
      </c>
      <c r="BZ10" s="33">
        <f t="shared" si="0"/>
        <v>0</v>
      </c>
      <c r="CA10" s="33">
        <f t="shared" si="0"/>
        <v>1</v>
      </c>
      <c r="CB10" s="33">
        <f t="shared" si="0"/>
        <v>3</v>
      </c>
      <c r="CD10" s="33">
        <f>BQ10+BI10+BA10+AS10+AK10</f>
        <v>13</v>
      </c>
      <c r="CE10" s="33">
        <f>U13</f>
        <v>17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1313201700.54</v>
      </c>
      <c r="CM10" s="132">
        <f t="shared" si="8"/>
        <v>1000000000.72</v>
      </c>
      <c r="CN10" s="33">
        <f t="shared" si="9"/>
        <v>13</v>
      </c>
      <c r="CO10" s="33">
        <f t="shared" si="10"/>
        <v>2</v>
      </c>
      <c r="CP10" s="33">
        <v>4</v>
      </c>
      <c r="CQ10" s="33">
        <f t="shared" si="11"/>
        <v>204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42</v>
      </c>
      <c r="DG10" s="33">
        <f t="shared" si="18"/>
        <v>2</v>
      </c>
      <c r="DH10" s="33">
        <f t="shared" si="19"/>
        <v>2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Václav Šmidák</v>
      </c>
      <c r="DR10" s="38" t="str">
        <f>B13</f>
        <v>Ostr.</v>
      </c>
      <c r="DS10" s="33">
        <f t="shared" si="20"/>
        <v>4</v>
      </c>
      <c r="DT10" s="36" t="str">
        <f t="shared" si="21"/>
        <v>Malina Vítězslav</v>
      </c>
      <c r="DU10" s="36" t="str">
        <f t="shared" si="22"/>
        <v>Hod.</v>
      </c>
    </row>
    <row r="11" spans="1:125" ht="14.25" customHeight="1" thickBot="1" x14ac:dyDescent="0.3">
      <c r="A11" s="178" t="str">
        <f>IF('Vážní listina'!D9="","",'Vážní listina'!D9)</f>
        <v>Vladislav KHMARA</v>
      </c>
      <c r="B11" s="180" t="str">
        <f>IF('Vážní listina'!D9="","",'Vážní listina'!E9)</f>
        <v>Trenčín</v>
      </c>
      <c r="C11" s="163"/>
      <c r="D11" s="182">
        <f>'Vážní listina'!A9</f>
        <v>3</v>
      </c>
      <c r="E11" s="169">
        <v>4</v>
      </c>
      <c r="F11" s="74">
        <v>1</v>
      </c>
      <c r="G11" s="75"/>
      <c r="H11" s="169">
        <v>1</v>
      </c>
      <c r="I11" s="74">
        <v>3</v>
      </c>
      <c r="J11" s="75"/>
      <c r="K11" s="169">
        <v>2</v>
      </c>
      <c r="L11" s="74">
        <v>5</v>
      </c>
      <c r="M11" s="75"/>
      <c r="N11" s="169"/>
      <c r="O11" s="74"/>
      <c r="P11" s="75"/>
      <c r="Q11" s="169"/>
      <c r="R11" s="74"/>
      <c r="S11" s="75"/>
      <c r="T11" s="172">
        <f>F11+I11+L11+O11+R11</f>
        <v>9</v>
      </c>
      <c r="U11" s="173">
        <f>F12+I12+L12+O12+R12</f>
        <v>22</v>
      </c>
      <c r="V11" s="171">
        <f>G11+J11+M11+P11+S11</f>
        <v>0</v>
      </c>
      <c r="W11" s="160">
        <f>CU9</f>
        <v>2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2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2</v>
      </c>
      <c r="G12" s="28"/>
      <c r="H12" s="183"/>
      <c r="I12" s="27">
        <v>12</v>
      </c>
      <c r="J12" s="28"/>
      <c r="K12" s="183"/>
      <c r="L12" s="27">
        <v>8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0</v>
      </c>
      <c r="AA12" s="33">
        <f>AO9+AW9+BE9+BM9+BU9</f>
        <v>1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10</v>
      </c>
      <c r="AH12" s="33">
        <f>AG12*100</f>
        <v>1000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Václav Šmidák</v>
      </c>
      <c r="B13" s="194" t="str">
        <f>IF('Vážní listina'!D10="","",'Vážní listina'!E10)</f>
        <v>Ostr.</v>
      </c>
      <c r="C13" s="196"/>
      <c r="D13" s="195">
        <f>'Vážní listina'!A10</f>
        <v>4</v>
      </c>
      <c r="E13" s="190">
        <v>3</v>
      </c>
      <c r="F13" s="74">
        <v>3</v>
      </c>
      <c r="G13" s="75"/>
      <c r="H13" s="190">
        <v>2</v>
      </c>
      <c r="I13" s="74">
        <v>5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13</v>
      </c>
      <c r="U13" s="200">
        <f>F14+I14+L14+O14+R14</f>
        <v>17</v>
      </c>
      <c r="V13" s="191">
        <f>G13+J13+M13+P13+S13</f>
        <v>0</v>
      </c>
      <c r="W13" s="188">
        <f>CU10</f>
        <v>1</v>
      </c>
      <c r="AJ13" s="129" t="s">
        <v>7</v>
      </c>
      <c r="AL13" s="33">
        <f>SUM(AL7:AL11)</f>
        <v>23</v>
      </c>
      <c r="AM13" s="33">
        <f>SUM(AM7:AM11)</f>
        <v>1</v>
      </c>
      <c r="AT13" s="33">
        <f>SUM(AT7:AT11)</f>
        <v>32</v>
      </c>
      <c r="AU13" s="33">
        <f>SUM(AU7:AU11)</f>
        <v>1</v>
      </c>
      <c r="BB13" s="33">
        <f>SUM(BB7:BB11)</f>
        <v>8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7</v>
      </c>
      <c r="G14" s="32"/>
      <c r="H14" s="149"/>
      <c r="I14" s="31">
        <v>10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2</v>
      </c>
      <c r="Z14" s="33">
        <f>AN10+AV10+BD10+BL10+BT10</f>
        <v>0</v>
      </c>
      <c r="AA14" s="33">
        <f>AO10+AW10+BE10+BM10+BU10</f>
        <v>1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20</v>
      </c>
      <c r="AH14" s="33">
        <f>AG14*100</f>
        <v>2000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92</v>
      </c>
      <c r="P5" s="33">
        <f>[4]Strategie!$B3</f>
        <v>0</v>
      </c>
      <c r="Q5" s="33">
        <f>[4]Strategie!$H3</f>
        <v>92</v>
      </c>
      <c r="S5" s="33">
        <f>[4]Strategie!$B3</f>
        <v>0</v>
      </c>
      <c r="T5" s="33">
        <f>[4]Strategie!$H3</f>
        <v>92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U13</v>
      </c>
      <c r="N7" s="33" t="str">
        <f>[4]Strategie!$H5</f>
        <v/>
      </c>
      <c r="P7" s="33" t="str">
        <f>[4]Strategie!$B5</f>
        <v>U13</v>
      </c>
      <c r="Q7" s="33" t="str">
        <f>[4]Strategie!$H5</f>
        <v/>
      </c>
      <c r="S7" s="33" t="str">
        <f>[4]Strategie!$B5</f>
        <v>U13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U13</v>
      </c>
      <c r="N8" s="33" t="str">
        <f>[4]Strategie!$H6</f>
        <v/>
      </c>
      <c r="P8" s="33" t="str">
        <f>[4]Strategie!$B6</f>
        <v>U13</v>
      </c>
      <c r="Q8" s="33" t="str">
        <f>[4]Strategie!$H6</f>
        <v/>
      </c>
      <c r="S8" s="33" t="str">
        <f>[4]Strategie!$B6</f>
        <v>U13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U13</v>
      </c>
      <c r="N9" s="33" t="str">
        <f>[4]Strategie!$H7</f>
        <v/>
      </c>
      <c r="P9" s="33" t="str">
        <f>[4]Strategie!$B7</f>
        <v>U13</v>
      </c>
      <c r="Q9" s="33" t="str">
        <f>[4]Strategie!$H7</f>
        <v/>
      </c>
      <c r="S9" s="33" t="str">
        <f>[4]Strategie!$B7</f>
        <v>U13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U13</v>
      </c>
      <c r="N10" s="33" t="str">
        <f>[4]Strategie!$H8</f>
        <v/>
      </c>
      <c r="P10" s="33" t="str">
        <f>[4]Strategie!$B8</f>
        <v>U13</v>
      </c>
      <c r="Q10" s="33" t="str">
        <f>[4]Strategie!$H8</f>
        <v/>
      </c>
      <c r="S10" s="33" t="str">
        <f>[4]Strategie!$B8</f>
        <v>U13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U13</v>
      </c>
      <c r="N11" s="33" t="str">
        <f>[4]Strategie!$H9</f>
        <v/>
      </c>
      <c r="P11" s="33" t="str">
        <f>[4]Strategie!$B9</f>
        <v>U13</v>
      </c>
      <c r="Q11" s="33" t="str">
        <f>[4]Strategie!$H9</f>
        <v/>
      </c>
      <c r="S11" s="33" t="str">
        <f>[4]Strategie!$B9</f>
        <v>U13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U13</v>
      </c>
      <c r="N12" s="33" t="str">
        <f>[4]Strategie!$H10</f>
        <v/>
      </c>
      <c r="P12" s="33" t="str">
        <f>[4]Strategie!$B10</f>
        <v>U13</v>
      </c>
      <c r="Q12" s="33" t="str">
        <f>[4]Strategie!$H10</f>
        <v/>
      </c>
      <c r="S12" s="33" t="str">
        <f>[4]Strategie!$B10</f>
        <v>U13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U15</v>
      </c>
      <c r="N13" s="33" t="str">
        <f>[4]Strategie!$H11</f>
        <v/>
      </c>
      <c r="P13" s="33" t="str">
        <f>[4]Strategie!$B11</f>
        <v>U15</v>
      </c>
      <c r="Q13" s="33" t="str">
        <f>[4]Strategie!$H11</f>
        <v/>
      </c>
      <c r="S13" s="33" t="str">
        <f>[4]Strategie!$B11</f>
        <v>U15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U15</v>
      </c>
      <c r="N14" s="33" t="str">
        <f>[4]Strategie!$H12</f>
        <v/>
      </c>
      <c r="P14" s="33" t="str">
        <f>[4]Strategie!$B12</f>
        <v>U15</v>
      </c>
      <c r="Q14" s="33" t="str">
        <f>[4]Strategie!$H12</f>
        <v/>
      </c>
      <c r="S14" s="33" t="str">
        <f>[4]Strategie!$B12</f>
        <v>U15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U15</v>
      </c>
      <c r="N15" s="33" t="str">
        <f>[4]Strategie!$H13</f>
        <v/>
      </c>
      <c r="P15" s="33" t="str">
        <f>[4]Strategie!$B13</f>
        <v>U15</v>
      </c>
      <c r="Q15" s="33" t="str">
        <f>[4]Strategie!$H13</f>
        <v/>
      </c>
      <c r="S15" s="33" t="str">
        <f>[4]Strategie!$B13</f>
        <v>U15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C příp</v>
      </c>
      <c r="N16" s="33" t="str">
        <f>[4]Strategie!$H14</f>
        <v/>
      </c>
      <c r="P16" s="33" t="str">
        <f>[4]Strategie!$B14</f>
        <v>C příp</v>
      </c>
      <c r="Q16" s="33" t="str">
        <f>[4]Strategie!$H14</f>
        <v/>
      </c>
      <c r="S16" s="33" t="str">
        <f>[4]Strategie!$B14</f>
        <v>C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C příp</v>
      </c>
      <c r="N17" s="33" t="str">
        <f>[4]Strategie!$H15</f>
        <v/>
      </c>
      <c r="P17" s="33" t="str">
        <f>[4]Strategie!$B15</f>
        <v>C příp</v>
      </c>
      <c r="Q17" s="33" t="str">
        <f>[4]Strategie!$H15</f>
        <v/>
      </c>
      <c r="S17" s="33" t="str">
        <f>[4]Strategie!$B15</f>
        <v>C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C příp</v>
      </c>
      <c r="N18" s="33" t="str">
        <f>[4]Strategie!$H16</f>
        <v/>
      </c>
      <c r="P18" s="33" t="str">
        <f>[4]Strategie!$B16</f>
        <v>C příp</v>
      </c>
      <c r="Q18" s="33" t="str">
        <f>[4]Strategie!$H16</f>
        <v/>
      </c>
      <c r="S18" s="33" t="str">
        <f>[4]Strategie!$B16</f>
        <v>C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C příp</v>
      </c>
      <c r="N19" s="33" t="str">
        <f>[4]Strategie!$H17</f>
        <v/>
      </c>
      <c r="P19" s="33" t="str">
        <f>[4]Strategie!$B17</f>
        <v>C příp</v>
      </c>
      <c r="Q19" s="33" t="str">
        <f>[4]Strategie!$H17</f>
        <v/>
      </c>
      <c r="S19" s="33" t="str">
        <f>[4]Strategie!$B17</f>
        <v>C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B příp</v>
      </c>
      <c r="N23" s="33" t="str">
        <f>[4]Strategie!$H21</f>
        <v/>
      </c>
      <c r="P23" s="33" t="str">
        <f>[4]Strategie!$B21</f>
        <v>B příp</v>
      </c>
      <c r="Q23" s="33" t="str">
        <f>[4]Strategie!$H21</f>
        <v/>
      </c>
      <c r="S23" s="33" t="str">
        <f>[4]Strategie!$B21</f>
        <v>B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B příp</v>
      </c>
      <c r="N24" s="33" t="str">
        <f>[4]Strategie!$H22</f>
        <v/>
      </c>
      <c r="P24" s="33" t="str">
        <f>[4]Strategie!$B22</f>
        <v>B příp</v>
      </c>
      <c r="Q24" s="33" t="str">
        <f>[4]Strategie!$H22</f>
        <v/>
      </c>
      <c r="S24" s="33" t="str">
        <f>[4]Strategie!$B22</f>
        <v>B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B příp</v>
      </c>
      <c r="N25" s="33" t="str">
        <f>[4]Strategie!$H23</f>
        <v/>
      </c>
      <c r="P25" s="33" t="str">
        <f>[4]Strategie!$B23</f>
        <v>B příp</v>
      </c>
      <c r="Q25" s="33" t="str">
        <f>[4]Strategie!$H23</f>
        <v/>
      </c>
      <c r="S25" s="33" t="str">
        <f>[4]Strategie!$B23</f>
        <v>B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B příp</v>
      </c>
      <c r="N26" s="33" t="str">
        <f>[4]Strategie!$H24</f>
        <v/>
      </c>
      <c r="P26" s="33" t="str">
        <f>[4]Strategie!$B24</f>
        <v>B příp</v>
      </c>
      <c r="Q26" s="33" t="str">
        <f>[4]Strategie!$H24</f>
        <v/>
      </c>
      <c r="S26" s="33" t="str">
        <f>[4]Strategie!$B24</f>
        <v>B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A příp</v>
      </c>
      <c r="N30" s="33" t="str">
        <f>[4]Strategie!$H28</f>
        <v/>
      </c>
      <c r="P30" s="33" t="str">
        <f>[4]Strategie!$B28</f>
        <v>A příp</v>
      </c>
      <c r="Q30" s="33" t="str">
        <f>[4]Strategie!$H28</f>
        <v/>
      </c>
      <c r="S30" s="33" t="str">
        <f>[4]Strategie!$B28</f>
        <v>A příp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A příp</v>
      </c>
      <c r="N31" s="33" t="str">
        <f>[4]Strategie!$H29</f>
        <v/>
      </c>
      <c r="P31" s="33" t="str">
        <f>[4]Strategie!$B29</f>
        <v>A příp</v>
      </c>
      <c r="Q31" s="33" t="str">
        <f>[4]Strategie!$H29</f>
        <v/>
      </c>
      <c r="S31" s="33" t="str">
        <f>[4]Strategie!$B29</f>
        <v>A příp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A příp</v>
      </c>
      <c r="N32" s="33" t="str">
        <f>[4]Strategie!$H30</f>
        <v/>
      </c>
      <c r="P32" s="33" t="str">
        <f>[4]Strategie!$B30</f>
        <v>A příp</v>
      </c>
      <c r="Q32" s="33" t="str">
        <f>[4]Strategie!$H30</f>
        <v/>
      </c>
      <c r="S32" s="33" t="str">
        <f>[4]Strategie!$B30</f>
        <v>A příp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A příp</v>
      </c>
      <c r="N33" s="33" t="str">
        <f>[4]Strategie!$H31</f>
        <v/>
      </c>
      <c r="P33" s="33" t="str">
        <f>[4]Strategie!$B31</f>
        <v>A příp</v>
      </c>
      <c r="Q33" s="33" t="str">
        <f>[4]Strategie!$H31</f>
        <v/>
      </c>
      <c r="S33" s="33" t="str">
        <f>[4]Strategie!$B31</f>
        <v>A příp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A příp</v>
      </c>
      <c r="N34" s="33" t="str">
        <f>[4]Strategie!$H32</f>
        <v/>
      </c>
      <c r="P34" s="33" t="str">
        <f>[4]Strategie!$B32</f>
        <v>A příp</v>
      </c>
      <c r="Q34" s="33" t="str">
        <f>[4]Strategie!$H32</f>
        <v/>
      </c>
      <c r="S34" s="33" t="str">
        <f>[4]Strategie!$B32</f>
        <v>A příp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WU15</v>
      </c>
      <c r="N35" s="33" t="str">
        <f>[4]Strategie!$H33</f>
        <v/>
      </c>
      <c r="P35" s="33" t="str">
        <f>[4]Strategie!$B33</f>
        <v>WU15</v>
      </c>
      <c r="Q35" s="33" t="str">
        <f>[4]Strategie!$H33</f>
        <v/>
      </c>
      <c r="S35" s="33" t="str">
        <f>[4]Strategie!$B33</f>
        <v>WU15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WU15</v>
      </c>
      <c r="N36" s="33" t="str">
        <f>[4]Strategie!$H34</f>
        <v/>
      </c>
      <c r="P36" s="33" t="str">
        <f>[4]Strategie!$B34</f>
        <v>WU15</v>
      </c>
      <c r="Q36" s="33" t="str">
        <f>[4]Strategie!$H34</f>
        <v/>
      </c>
      <c r="S36" s="33" t="str">
        <f>[4]Strategie!$B34</f>
        <v>WU15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WU15</v>
      </c>
      <c r="N37" s="33" t="str">
        <f>[4]Strategie!$H35</f>
        <v/>
      </c>
      <c r="P37" s="33" t="str">
        <f>[4]Strategie!$B35</f>
        <v>WU15</v>
      </c>
      <c r="Q37" s="33" t="str">
        <f>[4]Strategie!$H35</f>
        <v/>
      </c>
      <c r="S37" s="33" t="str">
        <f>[4]Strategie!$B35</f>
        <v>WU15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WU15</v>
      </c>
      <c r="N38" s="33" t="str">
        <f>[4]Strategie!$H36</f>
        <v/>
      </c>
      <c r="P38" s="33" t="str">
        <f>[4]Strategie!$B36</f>
        <v>WU15</v>
      </c>
      <c r="Q38" s="33" t="str">
        <f>[4]Strategie!$H36</f>
        <v/>
      </c>
      <c r="S38" s="33" t="str">
        <f>[4]Strategie!$B36</f>
        <v>WU15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2024-01-27T15:45:44Z</cp:lastPrinted>
  <dcterms:created xsi:type="dcterms:W3CDTF">2002-01-25T08:02:23Z</dcterms:created>
  <dcterms:modified xsi:type="dcterms:W3CDTF">2024-01-28T13:49:08Z</dcterms:modified>
</cp:coreProperties>
</file>