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8C30DDD9-2BD3-4E5A-B49A-CD1338776DBF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G6" i="20" l="1"/>
  <c r="H6" i="20" s="1"/>
  <c r="D6" i="20"/>
  <c r="E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K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Z11" i="4" s="1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X11" i="4" s="1"/>
  <c r="AU11" i="4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H10" i="4"/>
  <c r="CK10" i="4" s="1"/>
  <c r="CG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CF10" i="4" s="1"/>
  <c r="AW10" i="4"/>
  <c r="AV10" i="4"/>
  <c r="AU10" i="4"/>
  <c r="AQ10" i="4"/>
  <c r="AO10" i="4"/>
  <c r="AN10" i="4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P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P8" i="4" s="1"/>
  <c r="AL8" i="4"/>
  <c r="AK8" i="4"/>
  <c r="AF8" i="4"/>
  <c r="DM7" i="4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S26" i="4"/>
  <c r="AK26" i="4"/>
  <c r="Y16" i="4"/>
  <c r="BV7" i="4"/>
  <c r="BV8" i="4"/>
  <c r="CD9" i="4"/>
  <c r="BZ10" i="4"/>
  <c r="BN10" i="4"/>
  <c r="BK13" i="4"/>
  <c r="DL65" i="4"/>
  <c r="BF10" i="4"/>
  <c r="AA14" i="4"/>
  <c r="CD11" i="4"/>
  <c r="BI26" i="4"/>
  <c r="AX10" i="4"/>
  <c r="CD10" i="4"/>
  <c r="AP11" i="4"/>
  <c r="BQ26" i="4"/>
  <c r="BN9" i="4"/>
  <c r="BR13" i="4"/>
  <c r="CA11" i="4"/>
  <c r="CF11" i="4"/>
  <c r="CA9" i="4"/>
  <c r="BN11" i="4"/>
  <c r="AX7" i="4"/>
  <c r="DM65" i="4"/>
  <c r="BF9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BY7" i="4"/>
  <c r="AP10" i="4"/>
  <c r="CB10" i="4" s="1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9" i="4" l="1"/>
  <c r="BS26" i="4"/>
  <c r="BS2" i="4" s="1"/>
  <c r="CB7" i="4"/>
  <c r="CB8" i="4"/>
  <c r="CB11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s="1"/>
  <c r="CN9" i="4" s="1"/>
  <c r="CO9" i="4" s="1"/>
  <c r="CQ9" i="4" s="1"/>
  <c r="CM8" i="4" l="1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7" i="4" l="1"/>
  <c r="CU7" i="4"/>
  <c r="W7" i="4" s="1"/>
  <c r="DC7" i="4" s="1"/>
  <c r="CV15" i="4"/>
  <c r="CU11" i="4"/>
  <c r="CV13" i="4"/>
  <c r="CU10" i="4"/>
  <c r="CV11" i="4"/>
  <c r="CU9" i="4"/>
  <c r="W11" i="4" s="1"/>
  <c r="DC9" i="4" s="1"/>
  <c r="CV9" i="4"/>
  <c r="CU8" i="4"/>
  <c r="W9" i="4" s="1"/>
  <c r="DC8" i="4" s="1"/>
  <c r="DE9" i="4" l="1"/>
  <c r="DS9" i="4"/>
  <c r="A12" i="3" s="1"/>
  <c r="DE8" i="4"/>
  <c r="DS8" i="4"/>
  <c r="A11" i="3" s="1"/>
  <c r="DE7" i="4"/>
  <c r="DS7" i="4"/>
  <c r="A10" i="3" s="1"/>
  <c r="DF8" i="4" l="1"/>
  <c r="DG8" i="4" s="1"/>
  <c r="DH8" i="4" s="1"/>
  <c r="DF10" i="4"/>
  <c r="DG10" i="4" s="1"/>
  <c r="DH10" i="4" s="1"/>
  <c r="DF7" i="4"/>
  <c r="DG7" i="4" s="1"/>
  <c r="DH7" i="4" s="1"/>
  <c r="DF9" i="4"/>
  <c r="DG9" i="4" s="1"/>
  <c r="DH9" i="4" s="1"/>
  <c r="DF11" i="4"/>
  <c r="DG11" i="4" s="1"/>
  <c r="DH11" i="4" s="1"/>
  <c r="DU9" i="4" l="1"/>
  <c r="C12" i="3" s="1"/>
  <c r="DT9" i="4"/>
  <c r="B12" i="3" s="1"/>
  <c r="DT7" i="4"/>
  <c r="B10" i="3" s="1"/>
  <c r="DU7" i="4"/>
  <c r="C10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I6" i="1" l="1"/>
  <c r="BD6" i="1" s="1"/>
  <c r="C6" i="1"/>
  <c r="B6" i="1"/>
  <c r="BC6" i="1" l="1"/>
  <c r="BE6" i="1" s="1"/>
  <c r="S46" i="20" l="1"/>
  <c r="P46" i="20"/>
  <c r="M46" i="20"/>
  <c r="A46" i="20" l="1"/>
  <c r="P25" i="20"/>
  <c r="M25" i="20"/>
  <c r="S25" i="20"/>
  <c r="M12" i="20"/>
  <c r="P12" i="20"/>
  <c r="S12" i="20"/>
  <c r="M36" i="20"/>
  <c r="S36" i="20"/>
  <c r="P36" i="20"/>
  <c r="S51" i="20"/>
  <c r="P51" i="20"/>
  <c r="M51" i="20"/>
  <c r="P13" i="20"/>
  <c r="M13" i="20"/>
  <c r="S13" i="20"/>
  <c r="P31" i="20"/>
  <c r="S31" i="20"/>
  <c r="M31" i="20"/>
  <c r="P37" i="20"/>
  <c r="M37" i="20"/>
  <c r="S37" i="20"/>
  <c r="P33" i="20"/>
  <c r="M33" i="20"/>
  <c r="S33" i="20"/>
  <c r="S19" i="20"/>
  <c r="P19" i="20"/>
  <c r="M19" i="20"/>
  <c r="P27" i="20"/>
  <c r="S27" i="20"/>
  <c r="M27" i="20"/>
  <c r="A19" i="20" l="1"/>
  <c r="A31" i="20"/>
  <c r="A33" i="20"/>
  <c r="A13" i="20"/>
  <c r="A25" i="20"/>
  <c r="A27" i="20"/>
  <c r="A12" i="20"/>
  <c r="A37" i="20"/>
  <c r="A51" i="20"/>
  <c r="A36" i="20"/>
  <c r="S43" i="20"/>
  <c r="P43" i="20"/>
  <c r="M43" i="20"/>
  <c r="S39" i="20"/>
  <c r="P39" i="20"/>
  <c r="M39" i="20"/>
  <c r="S44" i="20"/>
  <c r="M44" i="20"/>
  <c r="P44" i="20"/>
  <c r="M52" i="20"/>
  <c r="S52" i="20"/>
  <c r="P52" i="20"/>
  <c r="M20" i="20"/>
  <c r="S20" i="20"/>
  <c r="P20" i="20"/>
  <c r="S40" i="20"/>
  <c r="M40" i="20"/>
  <c r="P40" i="20"/>
  <c r="P11" i="20"/>
  <c r="M11" i="20"/>
  <c r="S11" i="20"/>
  <c r="M54" i="20"/>
  <c r="S54" i="20"/>
  <c r="P54" i="20"/>
  <c r="S10" i="20"/>
  <c r="P10" i="20"/>
  <c r="M10" i="20"/>
  <c r="M24" i="20"/>
  <c r="S24" i="20"/>
  <c r="P24" i="20"/>
  <c r="P41" i="20"/>
  <c r="M41" i="20"/>
  <c r="S41" i="20"/>
  <c r="P21" i="20"/>
  <c r="M21" i="20"/>
  <c r="S21" i="20"/>
  <c r="P49" i="20"/>
  <c r="M49" i="20"/>
  <c r="S49" i="20"/>
  <c r="P45" i="20"/>
  <c r="M45" i="20"/>
  <c r="S45" i="20"/>
  <c r="M16" i="20"/>
  <c r="S16" i="20"/>
  <c r="P16" i="20"/>
  <c r="S47" i="20"/>
  <c r="P47" i="20"/>
  <c r="M47" i="20"/>
  <c r="P35" i="20"/>
  <c r="S35" i="20"/>
  <c r="M35" i="20"/>
  <c r="M30" i="20"/>
  <c r="S30" i="20"/>
  <c r="P30" i="20"/>
  <c r="M23" i="20"/>
  <c r="S23" i="20"/>
  <c r="P23" i="20"/>
  <c r="M18" i="20"/>
  <c r="S18" i="20"/>
  <c r="P18" i="20"/>
  <c r="P7" i="20"/>
  <c r="M7" i="20"/>
  <c r="S7" i="20"/>
  <c r="P9" i="20"/>
  <c r="M9" i="20"/>
  <c r="S9" i="20"/>
  <c r="M8" i="20"/>
  <c r="S8" i="20"/>
  <c r="P8" i="20"/>
  <c r="S50" i="20"/>
  <c r="M50" i="20"/>
  <c r="P50" i="20"/>
  <c r="M26" i="20"/>
  <c r="S26" i="20"/>
  <c r="P26" i="20"/>
  <c r="S34" i="20"/>
  <c r="P34" i="20"/>
  <c r="M34" i="20"/>
  <c r="M48" i="20"/>
  <c r="S48" i="20"/>
  <c r="P48" i="20"/>
  <c r="S14" i="20"/>
  <c r="P14" i="20"/>
  <c r="M14" i="20"/>
  <c r="P53" i="20"/>
  <c r="M53" i="20"/>
  <c r="S53" i="20"/>
  <c r="M22" i="20"/>
  <c r="S22" i="20"/>
  <c r="P22" i="20"/>
  <c r="M38" i="20"/>
  <c r="S38" i="20"/>
  <c r="P38" i="20"/>
  <c r="P15" i="20"/>
  <c r="S15" i="20"/>
  <c r="M15" i="20"/>
  <c r="P29" i="20"/>
  <c r="M29" i="20"/>
  <c r="S29" i="20"/>
  <c r="M32" i="20"/>
  <c r="S32" i="20"/>
  <c r="P32" i="20"/>
  <c r="S42" i="20"/>
  <c r="P42" i="20"/>
  <c r="M42" i="20"/>
  <c r="M28" i="20"/>
  <c r="S28" i="20"/>
  <c r="P28" i="20"/>
  <c r="P17" i="20"/>
  <c r="M17" i="20"/>
  <c r="S17" i="20"/>
  <c r="A52" i="20" l="1"/>
  <c r="A32" i="20"/>
  <c r="A24" i="20"/>
  <c r="A38" i="20"/>
  <c r="A8" i="20"/>
  <c r="A16" i="20"/>
  <c r="A21" i="20"/>
  <c r="A20" i="20"/>
  <c r="A10" i="20"/>
  <c r="A7" i="20"/>
  <c r="A40" i="20"/>
  <c r="A18" i="20"/>
  <c r="A29" i="20"/>
  <c r="A35" i="20"/>
  <c r="A50" i="20"/>
  <c r="A14" i="20"/>
  <c r="A48" i="20"/>
  <c r="A23" i="20"/>
  <c r="A26" i="20"/>
  <c r="A30" i="20"/>
  <c r="A53" i="20"/>
  <c r="A34" i="20"/>
  <c r="A9" i="20"/>
  <c r="A42" i="20"/>
  <c r="A45" i="20"/>
  <c r="A54" i="20"/>
  <c r="A43" i="20"/>
  <c r="A22" i="20"/>
  <c r="A47" i="20"/>
  <c r="A41" i="20"/>
  <c r="A17" i="20"/>
  <c r="A49" i="20"/>
  <c r="A11" i="20"/>
  <c r="A28" i="20"/>
  <c r="A15" i="20"/>
  <c r="A44" i="20"/>
  <c r="A39" i="20"/>
  <c r="T51" i="20"/>
  <c r="Q51" i="20"/>
  <c r="N51" i="20"/>
  <c r="B51" i="20" l="1"/>
  <c r="C51" i="20" s="1"/>
  <c r="D51" i="20" s="1"/>
  <c r="Q53" i="20"/>
  <c r="N53" i="20"/>
  <c r="T53" i="20"/>
  <c r="N52" i="20"/>
  <c r="T52" i="20"/>
  <c r="Q52" i="20"/>
  <c r="T54" i="20"/>
  <c r="Q54" i="20"/>
  <c r="N54" i="20"/>
  <c r="H51" i="20" l="1"/>
  <c r="B53" i="20"/>
  <c r="C53" i="20" s="1"/>
  <c r="E53" i="20" s="1"/>
  <c r="B52" i="20"/>
  <c r="C52" i="20" s="1"/>
  <c r="H52" i="20" s="1"/>
  <c r="J51" i="20"/>
  <c r="E51" i="20"/>
  <c r="B54" i="20"/>
  <c r="C54" i="20" s="1"/>
  <c r="K54" i="20" s="1"/>
  <c r="G51" i="20"/>
  <c r="K51" i="20"/>
  <c r="H53" i="20" l="1"/>
  <c r="J53" i="20"/>
  <c r="K53" i="20"/>
  <c r="D53" i="20"/>
  <c r="E52" i="20"/>
  <c r="G52" i="20"/>
  <c r="G53" i="20"/>
  <c r="H54" i="20"/>
  <c r="E54" i="20"/>
  <c r="K52" i="20"/>
  <c r="D52" i="20"/>
  <c r="J52" i="20"/>
  <c r="D54" i="20"/>
  <c r="G54" i="20"/>
  <c r="J54" i="20"/>
  <c r="Q5" i="20" l="1"/>
  <c r="N5" i="20"/>
  <c r="T5" i="20"/>
  <c r="B5" i="20" l="1"/>
  <c r="C5" i="20" s="1"/>
  <c r="G5" i="20" s="1"/>
  <c r="H5" i="20" s="1"/>
  <c r="J5" i="20" l="1"/>
  <c r="K5" i="20" s="1"/>
  <c r="D5" i="20"/>
  <c r="E5" i="20" s="1"/>
  <c r="T10" i="20"/>
  <c r="Q10" i="20"/>
  <c r="N10" i="20"/>
  <c r="N8" i="20"/>
  <c r="T8" i="20"/>
  <c r="Q8" i="20"/>
  <c r="N40" i="20"/>
  <c r="T40" i="20"/>
  <c r="Q40" i="20"/>
  <c r="T26" i="20"/>
  <c r="Q26" i="20"/>
  <c r="N26" i="20"/>
  <c r="B10" i="20" l="1"/>
  <c r="C10" i="20" s="1"/>
  <c r="J10" i="20" s="1"/>
  <c r="K10" i="20" s="1"/>
  <c r="B40" i="20"/>
  <c r="C40" i="20" s="1"/>
  <c r="G40" i="20" s="1"/>
  <c r="H40" i="20" s="1"/>
  <c r="B26" i="20"/>
  <c r="C26" i="20" s="1"/>
  <c r="B8" i="20"/>
  <c r="C8" i="20" s="1"/>
  <c r="D8" i="20" s="1"/>
  <c r="E8" i="20" s="1"/>
  <c r="N48" i="20"/>
  <c r="T48" i="20"/>
  <c r="Q48" i="20"/>
  <c r="Q25" i="20"/>
  <c r="N25" i="20"/>
  <c r="T25" i="20"/>
  <c r="T39" i="20"/>
  <c r="Q39" i="20"/>
  <c r="N39" i="20"/>
  <c r="Q17" i="20"/>
  <c r="N17" i="20"/>
  <c r="T17" i="20"/>
  <c r="T30" i="20"/>
  <c r="Q30" i="20"/>
  <c r="N30" i="20"/>
  <c r="Q33" i="20"/>
  <c r="N33" i="20"/>
  <c r="T33" i="20"/>
  <c r="T11" i="20"/>
  <c r="Q11" i="20"/>
  <c r="N11" i="20"/>
  <c r="T31" i="20"/>
  <c r="Q31" i="20"/>
  <c r="N31" i="20"/>
  <c r="T43" i="20"/>
  <c r="Q43" i="20"/>
  <c r="N43" i="20"/>
  <c r="N20" i="20"/>
  <c r="T20" i="20"/>
  <c r="Q20" i="20"/>
  <c r="N28" i="20"/>
  <c r="T28" i="20"/>
  <c r="Q28" i="20"/>
  <c r="Q49" i="20"/>
  <c r="N49" i="20"/>
  <c r="T49" i="20"/>
  <c r="N24" i="20"/>
  <c r="T24" i="20"/>
  <c r="Q24" i="20"/>
  <c r="T18" i="20"/>
  <c r="Q18" i="20"/>
  <c r="N18" i="20"/>
  <c r="Q29" i="20"/>
  <c r="N29" i="20"/>
  <c r="T29" i="20"/>
  <c r="T22" i="20"/>
  <c r="Q22" i="20"/>
  <c r="N22" i="20"/>
  <c r="T19" i="20"/>
  <c r="Q19" i="20"/>
  <c r="N19" i="20"/>
  <c r="Q37" i="20"/>
  <c r="N37" i="20"/>
  <c r="T37" i="20"/>
  <c r="T42" i="20"/>
  <c r="Q42" i="20"/>
  <c r="N42" i="20"/>
  <c r="Q45" i="20"/>
  <c r="N45" i="20"/>
  <c r="T45" i="20"/>
  <c r="Q41" i="20"/>
  <c r="N41" i="20"/>
  <c r="T41" i="20"/>
  <c r="Q21" i="20"/>
  <c r="N21" i="20"/>
  <c r="T21" i="20"/>
  <c r="N16" i="20"/>
  <c r="T16" i="20"/>
  <c r="Q16" i="20"/>
  <c r="T27" i="20"/>
  <c r="Q27" i="20"/>
  <c r="N27" i="20"/>
  <c r="N32" i="20"/>
  <c r="T32" i="20"/>
  <c r="Q32" i="20"/>
  <c r="N36" i="20"/>
  <c r="T36" i="20"/>
  <c r="Q36" i="20"/>
  <c r="T7" i="20"/>
  <c r="Q7" i="20"/>
  <c r="N7" i="20"/>
  <c r="N12" i="20"/>
  <c r="T12" i="20"/>
  <c r="Q12" i="20"/>
  <c r="T15" i="20"/>
  <c r="Q15" i="20"/>
  <c r="N15" i="20"/>
  <c r="T34" i="20"/>
  <c r="Q34" i="20"/>
  <c r="N34" i="20"/>
  <c r="N44" i="20"/>
  <c r="T44" i="20"/>
  <c r="Q44" i="20"/>
  <c r="T38" i="20"/>
  <c r="Q38" i="20"/>
  <c r="N38" i="20"/>
  <c r="T47" i="20"/>
  <c r="Q47" i="20"/>
  <c r="N47" i="20"/>
  <c r="G26" i="20"/>
  <c r="H26" i="20" s="1"/>
  <c r="J26" i="20"/>
  <c r="K26" i="20" s="1"/>
  <c r="D26" i="20"/>
  <c r="E26" i="20" s="1"/>
  <c r="T23" i="20"/>
  <c r="Q23" i="20"/>
  <c r="N23" i="20"/>
  <c r="T35" i="20"/>
  <c r="Q35" i="20"/>
  <c r="N35" i="20"/>
  <c r="Q13" i="20"/>
  <c r="N13" i="20"/>
  <c r="T13" i="20"/>
  <c r="T46" i="20"/>
  <c r="Q46" i="20"/>
  <c r="N46" i="20"/>
  <c r="Q9" i="20"/>
  <c r="N9" i="20"/>
  <c r="T9" i="20"/>
  <c r="T14" i="20"/>
  <c r="Q14" i="20"/>
  <c r="N14" i="20"/>
  <c r="D40" i="20" l="1"/>
  <c r="E40" i="20" s="1"/>
  <c r="J40" i="20"/>
  <c r="K40" i="20" s="1"/>
  <c r="B25" i="20"/>
  <c r="C25" i="20" s="1"/>
  <c r="B11" i="20"/>
  <c r="C11" i="20" s="1"/>
  <c r="G10" i="20"/>
  <c r="H10" i="20" s="1"/>
  <c r="D10" i="20"/>
  <c r="E10" i="20" s="1"/>
  <c r="B24" i="20"/>
  <c r="C24" i="20" s="1"/>
  <c r="B32" i="20"/>
  <c r="C32" i="20" s="1"/>
  <c r="J32" i="20" s="1"/>
  <c r="K32" i="20" s="1"/>
  <c r="B23" i="20"/>
  <c r="C23" i="20" s="1"/>
  <c r="G23" i="20" s="1"/>
  <c r="H23" i="20" s="1"/>
  <c r="B22" i="20"/>
  <c r="C22" i="20" s="1"/>
  <c r="G22" i="20" s="1"/>
  <c r="H22" i="20" s="1"/>
  <c r="B35" i="20"/>
  <c r="C35" i="20" s="1"/>
  <c r="B9" i="20"/>
  <c r="C9" i="20" s="1"/>
  <c r="G9" i="20" s="1"/>
  <c r="H9" i="20" s="1"/>
  <c r="B15" i="20"/>
  <c r="C15" i="20" s="1"/>
  <c r="D15" i="20" s="1"/>
  <c r="E15" i="20" s="1"/>
  <c r="B36" i="20"/>
  <c r="C36" i="20" s="1"/>
  <c r="D36" i="20" s="1"/>
  <c r="E36" i="20" s="1"/>
  <c r="B7" i="20"/>
  <c r="C7" i="20" s="1"/>
  <c r="E7" i="20" s="1"/>
  <c r="G8" i="20"/>
  <c r="H8" i="20" s="1"/>
  <c r="B31" i="20"/>
  <c r="C31" i="20" s="1"/>
  <c r="G31" i="20" s="1"/>
  <c r="H31" i="20" s="1"/>
  <c r="B37" i="20"/>
  <c r="C37" i="20" s="1"/>
  <c r="J37" i="20" s="1"/>
  <c r="K37" i="20" s="1"/>
  <c r="B34" i="20"/>
  <c r="C34" i="20" s="1"/>
  <c r="D34" i="20" s="1"/>
  <c r="E34" i="20" s="1"/>
  <c r="B45" i="20"/>
  <c r="C45" i="20" s="1"/>
  <c r="K45" i="20" s="1"/>
  <c r="B19" i="20"/>
  <c r="C19" i="20" s="1"/>
  <c r="G19" i="20" s="1"/>
  <c r="J8" i="20"/>
  <c r="K8" i="20" s="1"/>
  <c r="B49" i="20"/>
  <c r="C49" i="20" s="1"/>
  <c r="H49" i="20" s="1"/>
  <c r="B43" i="20"/>
  <c r="C43" i="20" s="1"/>
  <c r="G43" i="20" s="1"/>
  <c r="H43" i="20" s="1"/>
  <c r="B17" i="20"/>
  <c r="C17" i="20" s="1"/>
  <c r="G17" i="20" s="1"/>
  <c r="H17" i="20" s="1"/>
  <c r="B38" i="20"/>
  <c r="C38" i="20" s="1"/>
  <c r="G38" i="20" s="1"/>
  <c r="H38" i="20" s="1"/>
  <c r="B27" i="20"/>
  <c r="C27" i="20" s="1"/>
  <c r="D27" i="20" s="1"/>
  <c r="E27" i="20" s="1"/>
  <c r="B21" i="20"/>
  <c r="C21" i="20" s="1"/>
  <c r="D21" i="20" s="1"/>
  <c r="E21" i="20" s="1"/>
  <c r="B42" i="20"/>
  <c r="C42" i="20" s="1"/>
  <c r="G42" i="20" s="1"/>
  <c r="H42" i="20" s="1"/>
  <c r="B29" i="20"/>
  <c r="C29" i="20" s="1"/>
  <c r="G29" i="20" s="1"/>
  <c r="H29" i="20" s="1"/>
  <c r="B48" i="20"/>
  <c r="C48" i="20" s="1"/>
  <c r="K48" i="20" s="1"/>
  <c r="B13" i="20"/>
  <c r="C13" i="20" s="1"/>
  <c r="D13" i="20" s="1"/>
  <c r="E13" i="20" s="1"/>
  <c r="B44" i="20"/>
  <c r="C44" i="20" s="1"/>
  <c r="D44" i="20" s="1"/>
  <c r="B16" i="20"/>
  <c r="C16" i="20" s="1"/>
  <c r="G16" i="20" s="1"/>
  <c r="H16" i="20" s="1"/>
  <c r="B18" i="20"/>
  <c r="C18" i="20" s="1"/>
  <c r="J18" i="20" s="1"/>
  <c r="K18" i="20" s="1"/>
  <c r="B28" i="20"/>
  <c r="C28" i="20" s="1"/>
  <c r="J28" i="20" s="1"/>
  <c r="K28" i="20" s="1"/>
  <c r="B46" i="20"/>
  <c r="C46" i="20" s="1"/>
  <c r="J46" i="20" s="1"/>
  <c r="B12" i="20"/>
  <c r="C12" i="20" s="1"/>
  <c r="D12" i="20" s="1"/>
  <c r="E12" i="20" s="1"/>
  <c r="B41" i="20"/>
  <c r="C41" i="20" s="1"/>
  <c r="E41" i="20" s="1"/>
  <c r="B33" i="20"/>
  <c r="C33" i="20" s="1"/>
  <c r="G33" i="20" s="1"/>
  <c r="H33" i="20" s="1"/>
  <c r="B39" i="20"/>
  <c r="C39" i="20" s="1"/>
  <c r="D39" i="20" s="1"/>
  <c r="E39" i="20" s="1"/>
  <c r="B14" i="20"/>
  <c r="C14" i="20" s="1"/>
  <c r="J14" i="20" s="1"/>
  <c r="K14" i="20" s="1"/>
  <c r="B47" i="20"/>
  <c r="C47" i="20" s="1"/>
  <c r="D47" i="20" s="1"/>
  <c r="B20" i="20"/>
  <c r="C20" i="20" s="1"/>
  <c r="G20" i="20" s="1"/>
  <c r="H20" i="20" s="1"/>
  <c r="B30" i="20"/>
  <c r="C30" i="20" s="1"/>
  <c r="D30" i="20" s="1"/>
  <c r="E30" i="20" s="1"/>
  <c r="J11" i="20"/>
  <c r="K11" i="20" s="1"/>
  <c r="G11" i="20"/>
  <c r="H11" i="20" s="1"/>
  <c r="D11" i="20"/>
  <c r="E11" i="20" s="1"/>
  <c r="T50" i="20"/>
  <c r="Q50" i="20"/>
  <c r="N50" i="20"/>
  <c r="D29" i="20"/>
  <c r="E29" i="20" s="1"/>
  <c r="D25" i="20"/>
  <c r="E25" i="20" s="1"/>
  <c r="J25" i="20"/>
  <c r="K25" i="20" s="1"/>
  <c r="G25" i="20"/>
  <c r="H25" i="20" s="1"/>
  <c r="D18" i="20"/>
  <c r="E18" i="20" s="1"/>
  <c r="D35" i="20"/>
  <c r="E35" i="20" s="1"/>
  <c r="G35" i="20"/>
  <c r="H35" i="20" s="1"/>
  <c r="J35" i="20"/>
  <c r="K35" i="20" s="1"/>
  <c r="G37" i="20"/>
  <c r="H37" i="20" s="1"/>
  <c r="J24" i="20"/>
  <c r="K24" i="20" s="1"/>
  <c r="D24" i="20"/>
  <c r="E24" i="20" s="1"/>
  <c r="G24" i="20"/>
  <c r="H24" i="20" s="1"/>
  <c r="G27" i="20" l="1"/>
  <c r="H27" i="20" s="1"/>
  <c r="J27" i="20"/>
  <c r="K27" i="20" s="1"/>
  <c r="J44" i="20"/>
  <c r="J29" i="20"/>
  <c r="K29" i="20" s="1"/>
  <c r="J36" i="20"/>
  <c r="K36" i="20" s="1"/>
  <c r="G36" i="20"/>
  <c r="H36" i="20" s="1"/>
  <c r="D43" i="20"/>
  <c r="E43" i="20" s="1"/>
  <c r="J43" i="20"/>
  <c r="K43" i="20" s="1"/>
  <c r="D32" i="20"/>
  <c r="E32" i="20" s="1"/>
  <c r="G32" i="20"/>
  <c r="H32" i="20" s="1"/>
  <c r="J13" i="20"/>
  <c r="K13" i="20" s="1"/>
  <c r="J33" i="20"/>
  <c r="K33" i="20" s="1"/>
  <c r="D33" i="20"/>
  <c r="E33" i="20" s="1"/>
  <c r="D14" i="20"/>
  <c r="E14" i="20" s="1"/>
  <c r="J38" i="20"/>
  <c r="K38" i="20" s="1"/>
  <c r="D23" i="20"/>
  <c r="E23" i="20" s="1"/>
  <c r="J22" i="20"/>
  <c r="K22" i="20" s="1"/>
  <c r="G14" i="20"/>
  <c r="H14" i="20" s="1"/>
  <c r="D38" i="20"/>
  <c r="E38" i="20" s="1"/>
  <c r="J23" i="20"/>
  <c r="K23" i="20" s="1"/>
  <c r="D22" i="20"/>
  <c r="E22" i="20" s="1"/>
  <c r="D16" i="20"/>
  <c r="E16" i="20" s="1"/>
  <c r="D37" i="20"/>
  <c r="E37" i="20" s="1"/>
  <c r="J16" i="20"/>
  <c r="K16" i="20" s="1"/>
  <c r="G28" i="20"/>
  <c r="H28" i="20" s="1"/>
  <c r="G15" i="20"/>
  <c r="H15" i="20" s="1"/>
  <c r="K46" i="20"/>
  <c r="J9" i="20"/>
  <c r="K9" i="20" s="1"/>
  <c r="J45" i="20"/>
  <c r="J15" i="20"/>
  <c r="K15" i="20" s="1"/>
  <c r="D19" i="20"/>
  <c r="E19" i="20" s="1"/>
  <c r="H45" i="20"/>
  <c r="J19" i="20"/>
  <c r="K19" i="20" s="1"/>
  <c r="H46" i="20"/>
  <c r="J42" i="20"/>
  <c r="K42" i="20" s="1"/>
  <c r="G45" i="20"/>
  <c r="H19" i="20"/>
  <c r="G46" i="20"/>
  <c r="D42" i="20"/>
  <c r="E42" i="20" s="1"/>
  <c r="D45" i="20"/>
  <c r="D46" i="20"/>
  <c r="D9" i="20"/>
  <c r="E9" i="20" s="1"/>
  <c r="E45" i="20"/>
  <c r="E46" i="20"/>
  <c r="D28" i="20"/>
  <c r="E28" i="20" s="1"/>
  <c r="G41" i="20"/>
  <c r="H41" i="20" s="1"/>
  <c r="G7" i="20"/>
  <c r="H7" i="20" s="1"/>
  <c r="D41" i="20"/>
  <c r="E49" i="20"/>
  <c r="J7" i="20"/>
  <c r="K7" i="20" s="1"/>
  <c r="D7" i="20"/>
  <c r="D48" i="20"/>
  <c r="J41" i="20"/>
  <c r="K41" i="20" s="1"/>
  <c r="J49" i="20"/>
  <c r="G49" i="20"/>
  <c r="D49" i="20"/>
  <c r="K49" i="20"/>
  <c r="D17" i="20"/>
  <c r="E17" i="20" s="1"/>
  <c r="G44" i="20"/>
  <c r="J39" i="20"/>
  <c r="K39" i="20" s="1"/>
  <c r="K44" i="20"/>
  <c r="H44" i="20"/>
  <c r="E44" i="20"/>
  <c r="G30" i="20"/>
  <c r="H30" i="20" s="1"/>
  <c r="D31" i="20"/>
  <c r="E31" i="20" s="1"/>
  <c r="J31" i="20"/>
  <c r="K31" i="20" s="1"/>
  <c r="G39" i="20"/>
  <c r="H39" i="20" s="1"/>
  <c r="J17" i="20"/>
  <c r="K17" i="20" s="1"/>
  <c r="J30" i="20"/>
  <c r="K30" i="20" s="1"/>
  <c r="J20" i="20"/>
  <c r="K20" i="20" s="1"/>
  <c r="G13" i="20"/>
  <c r="H13" i="20" s="1"/>
  <c r="G12" i="20"/>
  <c r="H12" i="20" s="1"/>
  <c r="J34" i="20"/>
  <c r="K34" i="20" s="1"/>
  <c r="D20" i="20"/>
  <c r="E20" i="20" s="1"/>
  <c r="J12" i="20"/>
  <c r="K12" i="20" s="1"/>
  <c r="G34" i="20"/>
  <c r="H34" i="20" s="1"/>
  <c r="E48" i="20"/>
  <c r="J48" i="20"/>
  <c r="G48" i="20"/>
  <c r="H48" i="20"/>
  <c r="B50" i="20"/>
  <c r="C50" i="20" s="1"/>
  <c r="K50" i="20" s="1"/>
  <c r="H18" i="20"/>
  <c r="G18" i="20"/>
  <c r="G21" i="20"/>
  <c r="H21" i="20" s="1"/>
  <c r="J21" i="20"/>
  <c r="K21" i="20" s="1"/>
  <c r="J47" i="20"/>
  <c r="E47" i="20"/>
  <c r="K47" i="20"/>
  <c r="H47" i="20"/>
  <c r="G47" i="20"/>
  <c r="K2" i="20" l="1"/>
  <c r="G50" i="20"/>
  <c r="D50" i="20"/>
  <c r="H50" i="20"/>
  <c r="H2" i="20" s="1"/>
  <c r="E50" i="20"/>
  <c r="E2" i="20" s="1"/>
  <c r="J50" i="20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<sst xmlns="http://schemas.openxmlformats.org/spreadsheetml/2006/main" count="82" uniqueCount="45">
  <si>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</si>
  <si>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</si>
  <si>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</si>
  <si>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</si>
  <si>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</si>
  <si>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</si>
  <si>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</si>
  <si>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</si>
  <si>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</si>
  <si>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</si>
  <si>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</si>
  <si>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</si>
  <si>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</si>
  <si>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</si>
  <si>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</si>
  <si>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</si>
  <si>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</si>
  <si>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</si>
  <si>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</si>
  <si>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</si>
  <si>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</si>
  <si>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</si>
  <si>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</si>
  <si>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</si>
  <si>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</si>
  <si>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</si>
  <si>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</si>
  <si>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</si>
  <si>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</si>
  <si>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</si>
  <si>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</si>
  <si>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</si>
  <si>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</si>
  <si>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</si>
  <si>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</si>
  <si>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</si>
  <si>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</si>
  <si>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B příp</t>
  </si>
  <si>
    <t>Olszar Jakub</t>
  </si>
  <si>
    <t>Třin.</t>
  </si>
  <si>
    <t>v.s.</t>
  </si>
  <si>
    <t>Lukovský Patrik</t>
  </si>
  <si>
    <t>Čech.</t>
  </si>
  <si>
    <t>Šíma Alexandr</t>
  </si>
  <si>
    <t>Olom.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</si>
</sst>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>
        <row r="3">
          <cell r="A3" t="str">
            <v>Soutěž:</v>
          </cell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11.5.2024 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96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U13</v>
          </cell>
          <cell r="H22" t="str">
            <v/>
          </cell>
        </row>
        <row r="23">
          <cell r="B23" t="str">
            <v>U13</v>
          </cell>
          <cell r="H23" t="str">
            <v/>
          </cell>
        </row>
        <row r="24">
          <cell r="B24" t="str">
            <v>U13</v>
          </cell>
          <cell r="H24" t="str">
            <v/>
          </cell>
        </row>
        <row r="25">
          <cell r="B25" t="str">
            <v>U13</v>
          </cell>
          <cell r="H25" t="str">
            <v/>
          </cell>
        </row>
        <row r="26">
          <cell r="B26" t="str">
            <v>U13</v>
          </cell>
          <cell r="H26" t="str">
            <v/>
          </cell>
        </row>
        <row r="27">
          <cell r="B27" t="str">
            <v>U13</v>
          </cell>
          <cell r="H27" t="str">
            <v/>
          </cell>
        </row>
        <row r="28">
          <cell r="B28" t="str">
            <v>U13</v>
          </cell>
          <cell r="H28" t="str">
            <v/>
          </cell>
        </row>
        <row r="29">
          <cell r="B29" t="str">
            <v>U13</v>
          </cell>
          <cell r="H29" t="str">
            <v/>
          </cell>
        </row>
        <row r="30">
          <cell r="B30" t="str">
            <v>U13</v>
          </cell>
          <cell r="H30" t="str">
            <v/>
          </cell>
        </row>
        <row r="31">
          <cell r="B31" t="str">
            <v>U13</v>
          </cell>
          <cell r="H31" t="str">
            <v/>
          </cell>
        </row>
        <row r="32">
          <cell r="B32" t="str">
            <v>U15</v>
          </cell>
          <cell r="H32" t="str">
            <v/>
          </cell>
        </row>
        <row r="33">
          <cell r="B33" t="str">
            <v>U15</v>
          </cell>
          <cell r="H33" t="str">
            <v/>
          </cell>
        </row>
        <row r="34">
          <cell r="B34" t="str">
            <v>U15</v>
          </cell>
          <cell r="H34" t="str">
            <v/>
          </cell>
        </row>
        <row r="35">
          <cell r="B35" t="str">
            <v>U15</v>
          </cell>
          <cell r="H35" t="str">
            <v/>
          </cell>
        </row>
        <row r="36">
          <cell r="B36" t="str">
            <v>U15</v>
          </cell>
          <cell r="H36" t="str">
            <v/>
          </cell>
        </row>
        <row r="37">
          <cell r="B37" t="str">
            <v>U15</v>
          </cell>
          <cell r="H37" t="str">
            <v/>
          </cell>
        </row>
        <row r="38">
          <cell r="B38" t="str">
            <v>U15</v>
          </cell>
          <cell r="H38" t="str">
            <v/>
          </cell>
        </row>
        <row r="39">
          <cell r="B39" t="str">
            <v>U15</v>
          </cell>
          <cell r="H39" t="str">
            <v/>
          </cell>
        </row>
        <row r="40">
          <cell r="B40" t="str">
            <v>U15</v>
          </cell>
          <cell r="H40" t="str">
            <v/>
          </cell>
        </row>
        <row r="41">
          <cell r="B41" t="str">
            <v>U17</v>
          </cell>
          <cell r="H41" t="str">
            <v/>
          </cell>
        </row>
        <row r="42">
          <cell r="B42" t="str">
            <v>U17</v>
          </cell>
          <cell r="H42" t="str">
            <v/>
          </cell>
        </row>
        <row r="43">
          <cell r="B43" t="str">
            <v>U17</v>
          </cell>
          <cell r="H43" t="str">
            <v/>
          </cell>
        </row>
        <row r="44">
          <cell r="B44" t="str">
            <v>U20</v>
          </cell>
          <cell r="H44" t="str">
            <v/>
          </cell>
        </row>
        <row r="45">
          <cell r="B45" t="str">
            <v>U20</v>
          </cell>
          <cell r="H45" t="str">
            <v/>
          </cell>
        </row>
        <row r="46">
          <cell r="B46" t="str">
            <v>WU13</v>
          </cell>
          <cell r="H46" t="str">
            <v/>
          </cell>
        </row>
        <row r="47">
          <cell r="B47" t="str">
            <v>WU13</v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25" sqref="B25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Memoriál Miroslava Rešla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Nový Jičín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11.5.2024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B příp 52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Šíma Alexandr</v>
      </c>
      <c r="C10" s="22" t="str">
        <f>'Tabulka kvalifikace'!DU7</f>
        <v>Olom.</v>
      </c>
      <c r="D10" s="15"/>
      <c r="E10" s="34">
        <f>'Tabulka kvalifikace'!CJ7</f>
        <v>0</v>
      </c>
      <c r="F10" s="34">
        <f>'Tabulka kvalifikace'!CK7</f>
        <v>1000000606.8099999</v>
      </c>
      <c r="H10" s="132" t="str">
        <f>'Vážní listina'!D7</f>
        <v>Olszar Jakub</v>
      </c>
      <c r="I10" s="132" t="str">
        <f>'Vážní listina'!E7</f>
        <v>Třin.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Lukovský Patrik</v>
      </c>
      <c r="C11" s="22" t="str">
        <f>'Tabulka kvalifikace'!DU8</f>
        <v>Čech.</v>
      </c>
      <c r="D11" s="15"/>
      <c r="E11" s="34">
        <f>'Tabulka kvalifikace'!CJ8</f>
        <v>0</v>
      </c>
      <c r="F11" s="34">
        <f>'Tabulka kvalifikace'!CK8</f>
        <v>1105100600.72</v>
      </c>
      <c r="H11" s="132" t="str">
        <f>'Vážní listina'!D8</f>
        <v>Lukovský Patrik</v>
      </c>
      <c r="I11" s="132" t="str">
        <f>'Vážní listina'!E8</f>
        <v>Čech.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Olszar Jakub</v>
      </c>
      <c r="C12" s="22" t="str">
        <f>'Tabulka kvalifikace'!DU9</f>
        <v>Třin.</v>
      </c>
      <c r="D12" s="15"/>
      <c r="E12" s="34">
        <f>'Tabulka kvalifikace'!CJ9</f>
        <v>0</v>
      </c>
      <c r="F12" s="34">
        <f>'Tabulka kvalifikace'!CK9</f>
        <v>1205201000.6299999</v>
      </c>
      <c r="H12" s="132" t="str">
        <f>'Vážní listina'!D9</f>
        <v>Šíma Alexandr</v>
      </c>
      <c r="I12" s="132" t="str">
        <f>'Vážní listina'!E9</f>
        <v>Olom.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Nový Jičín,  11.5.2024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Memoriál Miroslava Rešla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Nový Jičín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11.5.2024 </v>
      </c>
      <c r="E4" s="54" t="str">
        <f>CONCATENATE([1]List1!$A$5)</f>
        <v>Hmotnost:</v>
      </c>
      <c r="F4" s="141" t="str">
        <f>IF(Z23=1,(CONCATENATE(AA6," ",L4," kg")),T27)</f>
        <v>B příp 52 kg</v>
      </c>
      <c r="G4" s="141"/>
      <c r="H4" s="54" t="str">
        <f>CONCATENATE([1]List1!$A$6)</f>
        <v>styl:</v>
      </c>
      <c r="I4" s="55" t="str">
        <f>O12</f>
        <v>v.s.</v>
      </c>
      <c r="K4" s="39" t="str">
        <f>$E$4</f>
        <v>Hmotnost:</v>
      </c>
      <c r="L4" s="58">
        <f>C7</f>
        <v>52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B příp</v>
      </c>
      <c r="C6" s="70">
        <f>'[3]Rozdělení do hmotností'!$C$69</f>
        <v>22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  <c r="BC6" t="str">
        <f>MID(I6,1,1)</f>
        <v>v</v>
      </c>
      <c r="BD6" t="str">
        <f>MID(I6,3,1)</f>
        <v>s</v>
      </c>
      <c r="BE6" t="str">
        <f>CONCATENATE(BC6,BD6)</f>
        <v>vs</v>
      </c>
    </row>
    <row r="7" spans="1:57" ht="15.9" customHeight="1" thickTop="1" x14ac:dyDescent="0.3">
      <c r="A7" s="68">
        <v>1</v>
      </c>
      <c r="B7" s="62" t="s">
        <v>37</v>
      </c>
      <c r="C7" s="63">
        <v>52</v>
      </c>
      <c r="D7" s="64" t="s">
        <v>38</v>
      </c>
      <c r="E7" s="10" t="s">
        <v>39</v>
      </c>
      <c r="F7" s="9">
        <v>2015</v>
      </c>
      <c r="G7" s="65">
        <v>141</v>
      </c>
      <c r="H7" s="66">
        <v>50</v>
      </c>
      <c r="I7" s="60" t="s">
        <v>40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52</v>
      </c>
      <c r="D8" s="64" t="s">
        <v>41</v>
      </c>
      <c r="E8" s="10" t="s">
        <v>42</v>
      </c>
      <c r="F8" s="9">
        <v>2016</v>
      </c>
      <c r="G8" s="65">
        <v>163</v>
      </c>
      <c r="H8" s="66">
        <v>47</v>
      </c>
      <c r="I8" s="59" t="s">
        <v>40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52</v>
      </c>
      <c r="D9" s="64" t="s">
        <v>43</v>
      </c>
      <c r="E9" s="10" t="s">
        <v>44</v>
      </c>
      <c r="F9" s="35">
        <v>2015</v>
      </c>
      <c r="G9" s="90">
        <v>199</v>
      </c>
      <c r="H9" s="91">
        <v>46.9</v>
      </c>
      <c r="I9" s="92" t="s">
        <v>40</v>
      </c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>x</v>
      </c>
      <c r="U13" s="34">
        <f t="shared" si="5"/>
        <v>20</v>
      </c>
      <c r="V13" s="34">
        <f t="shared" si="1"/>
        <v>1</v>
      </c>
      <c r="W13" s="34">
        <f t="shared" si="6"/>
        <v>1</v>
      </c>
      <c r="Z13" s="1">
        <f t="shared" si="2"/>
        <v>1</v>
      </c>
      <c r="AA13" t="str">
        <f t="shared" si="3"/>
        <v>B přípravka žáci</v>
      </c>
      <c r="AB13" s="37" t="str">
        <f>[1]List1!$A$122</f>
        <v>B příp</v>
      </c>
      <c r="AC13" t="str">
        <f t="shared" si="4"/>
        <v>B příp</v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Nový Jičín,  11.5.2024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Memoriál Miroslava Rešla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Nový Jičín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11.5.2024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B příp 52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Olszar Jakub</v>
      </c>
      <c r="B7" s="179" t="str">
        <f>IF('Vážní listina'!D7="","",'Vážní listina'!E7)</f>
        <v>Třin.</v>
      </c>
      <c r="C7" s="185"/>
      <c r="D7" s="180">
        <f>'Vážní listina'!A7</f>
        <v>1</v>
      </c>
      <c r="E7" s="156">
        <v>2</v>
      </c>
      <c r="F7" s="26">
        <v>0</v>
      </c>
      <c r="G7" s="27"/>
      <c r="H7" s="156">
        <v>3</v>
      </c>
      <c r="I7" s="26">
        <v>0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0</v>
      </c>
      <c r="U7" s="161">
        <f>F8+I8+L8+O8+R8</f>
        <v>6</v>
      </c>
      <c r="V7" s="190">
        <f>G7+J7+M7+P7+S7</f>
        <v>0</v>
      </c>
      <c r="W7" s="189">
        <f>CU7</f>
        <v>3</v>
      </c>
      <c r="AJ7" s="34">
        <f>D7</f>
        <v>1</v>
      </c>
      <c r="AK7" s="34">
        <f>F7</f>
        <v>0</v>
      </c>
      <c r="AL7" s="34">
        <f>$F$8</f>
        <v>6</v>
      </c>
      <c r="AM7" s="34">
        <f>IF($F$7=5,1,0)</f>
        <v>0</v>
      </c>
      <c r="AN7" s="34">
        <f>IF($F$7=4,1,0)</f>
        <v>0</v>
      </c>
      <c r="AO7" s="34">
        <f>IF($F$7=3,1,0)</f>
        <v>0</v>
      </c>
      <c r="AP7" s="34">
        <f>AM7+AN7+AO7</f>
        <v>0</v>
      </c>
      <c r="AQ7" s="34">
        <f>IF($F$7&lt;3,$F$8,0)</f>
        <v>6</v>
      </c>
      <c r="AS7" s="34">
        <f>I7</f>
        <v>0</v>
      </c>
      <c r="AT7" s="34">
        <f>I8</f>
        <v>0</v>
      </c>
      <c r="AU7" s="34">
        <f>IF($I$7=5,1,0)</f>
        <v>0</v>
      </c>
      <c r="AV7" s="34">
        <f>IF($I$7=4,1,0)</f>
        <v>0</v>
      </c>
      <c r="AW7" s="34">
        <f>IF($I$7=3,1,0)</f>
        <v>0</v>
      </c>
      <c r="AX7" s="34">
        <f>AU7+AV7+AW7</f>
        <v>0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0</v>
      </c>
      <c r="BZ7" s="34">
        <f t="shared" si="0"/>
        <v>0</v>
      </c>
      <c r="CA7" s="34">
        <f t="shared" si="0"/>
        <v>0</v>
      </c>
      <c r="CB7" s="34">
        <f t="shared" si="0"/>
        <v>0</v>
      </c>
      <c r="CD7" s="34">
        <f>BQ7+BI7+BA7+AS7+AK7</f>
        <v>0</v>
      </c>
      <c r="CE7" s="34">
        <f>U7</f>
        <v>6</v>
      </c>
      <c r="CF7" s="34">
        <f>AQ7+AY7+BG7+BO7+BW7</f>
        <v>6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1000000606.8099999</v>
      </c>
      <c r="CM7" s="135">
        <f>IF(CH7=9,$CM$2,(LARGE($CK$7:$CK$11,AJ7)))</f>
        <v>1205201000.6299999</v>
      </c>
      <c r="CN7" s="34">
        <f>LEN(CM7)</f>
        <v>13</v>
      </c>
      <c r="CO7" s="34">
        <f>VALUE(MID(CM7,CN7,1))</f>
        <v>3</v>
      </c>
      <c r="CP7" s="34">
        <v>1</v>
      </c>
      <c r="CQ7" s="34">
        <f>IF(CO7=0,$CQ$2,(CO7*100+CP7))</f>
        <v>301</v>
      </c>
      <c r="CR7" s="34">
        <f>SMALL($CQ$7:$CQ$11,CP7)</f>
        <v>103</v>
      </c>
      <c r="CS7" s="34">
        <f>LEN(CR7)</f>
        <v>3</v>
      </c>
      <c r="CT7" s="34">
        <f>VALUE(MID(CR7,CS7,1))</f>
        <v>3</v>
      </c>
      <c r="CU7" s="34">
        <f>IF($DR$4=0,"",CT7)</f>
        <v>3</v>
      </c>
      <c r="CV7" s="34">
        <f>CT7</f>
        <v>3</v>
      </c>
      <c r="DB7" s="34">
        <v>1</v>
      </c>
      <c r="DC7" s="34">
        <f>W7</f>
        <v>3</v>
      </c>
      <c r="DD7" s="34">
        <f>D7</f>
        <v>1</v>
      </c>
      <c r="DE7" s="34">
        <f>IF(DC7=0,$DD$4,(DC7*10+DD7))</f>
        <v>31</v>
      </c>
      <c r="DF7" s="34">
        <f>SMALL(($DE$7:$DE$11),DB7)</f>
        <v>13</v>
      </c>
      <c r="DG7" s="34">
        <f>LEN(DF7)</f>
        <v>2</v>
      </c>
      <c r="DH7" s="34">
        <f>VALUE(MID(DF7,DG7,1))</f>
        <v>3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Olszar Jakub</v>
      </c>
      <c r="DR7" s="39" t="str">
        <f>B7</f>
        <v>Třin.</v>
      </c>
      <c r="DS7" s="34">
        <f>IF($DR$4=0,"",(IF((DC7)=0,"",DB7)))</f>
        <v>1</v>
      </c>
      <c r="DT7" s="37" t="str">
        <f>IF($DR$4=0,"",(IF(DQ7=0,"",(INDEX($DQ$7:$DQ$11,DH7)))))</f>
        <v>Šíma Alexandr</v>
      </c>
      <c r="DU7" s="37" t="str">
        <f>IF($DR$4=0,"",(IF(DQ7=0,"",(INDEX($DR$7:$DR$11,DH7)))))</f>
        <v>Olom.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6</v>
      </c>
      <c r="G8" s="75"/>
      <c r="H8" s="151"/>
      <c r="I8" s="74">
        <v>0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0</v>
      </c>
      <c r="Z8" s="34">
        <f>AN7+AV7+BD7+BL7+BT7</f>
        <v>0</v>
      </c>
      <c r="AA8" s="34">
        <f>AO7+AW7+BE7+BM7+BU7</f>
        <v>0</v>
      </c>
      <c r="AC8" s="34">
        <f>Y8+Z8+AA8</f>
        <v>0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0</v>
      </c>
      <c r="AH8" s="34">
        <f>AG8*100</f>
        <v>0</v>
      </c>
      <c r="AJ8" s="34">
        <f>D9</f>
        <v>2</v>
      </c>
      <c r="AK8" s="34">
        <f>F9</f>
        <v>5</v>
      </c>
      <c r="AL8" s="34">
        <f>$F$10</f>
        <v>6</v>
      </c>
      <c r="AM8" s="34">
        <f>IF($F$9=5,1,0)</f>
        <v>1</v>
      </c>
      <c r="AN8" s="34">
        <f>IF($F$9=4,1,0)</f>
        <v>0</v>
      </c>
      <c r="AO8" s="34">
        <f>IF($F$9=3,1,0)</f>
        <v>0</v>
      </c>
      <c r="AP8" s="34">
        <f t="shared" ref="AP8:AP11" si="1">AM8+AN8+AO8</f>
        <v>1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0</v>
      </c>
      <c r="BB8" s="34">
        <f>L10</f>
        <v>0</v>
      </c>
      <c r="BC8" s="34">
        <f>IF($L$9=5,1,0)</f>
        <v>0</v>
      </c>
      <c r="BD8" s="34">
        <f>IF($L$9=4,1,0)</f>
        <v>0</v>
      </c>
      <c r="BE8" s="34">
        <f>IF($L$9=3,1,0)</f>
        <v>0</v>
      </c>
      <c r="BF8" s="34">
        <f t="shared" ref="BF8:BF11" si="3">BC8+BD8+BE8</f>
        <v>0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1</v>
      </c>
      <c r="BZ8" s="34">
        <f t="shared" si="0"/>
        <v>0</v>
      </c>
      <c r="CA8" s="34">
        <f t="shared" si="0"/>
        <v>0</v>
      </c>
      <c r="CB8" s="34">
        <f t="shared" si="0"/>
        <v>1</v>
      </c>
      <c r="CD8" s="34">
        <f>BQ8+BI8+BA8+AS8+AK8</f>
        <v>5</v>
      </c>
      <c r="CE8" s="34">
        <f>U9</f>
        <v>6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1105100600.72</v>
      </c>
      <c r="CM8" s="135">
        <f t="shared" ref="CM8:CM11" si="8">IF(CH8=9,$CM$2,(LARGE($CK$7:$CK$11,AJ8)))</f>
        <v>1105100600.72</v>
      </c>
      <c r="CN8" s="34">
        <f t="shared" ref="CN8:CN11" si="9">LEN(CM8)</f>
        <v>13</v>
      </c>
      <c r="CO8" s="34">
        <f t="shared" ref="CO8:CO11" si="10">VALUE(MID(CM8,CN8,1))</f>
        <v>2</v>
      </c>
      <c r="CP8" s="34">
        <v>2</v>
      </c>
      <c r="CQ8" s="34">
        <f t="shared" ref="CQ8:CQ11" si="11">IF(CO8=0,$CQ$2,(CO8*100+CP8))</f>
        <v>202</v>
      </c>
      <c r="CR8" s="34">
        <f t="shared" ref="CR8:CR11" si="12">SMALL($CQ$7:$CQ$11,CP8)</f>
        <v>202</v>
      </c>
      <c r="CS8" s="34">
        <f t="shared" ref="CS8:CS11" si="13">LEN(CR8)</f>
        <v>3</v>
      </c>
      <c r="CT8" s="34">
        <f t="shared" ref="CT8:CT11" si="14">VALUE(MID(CR8,CS8,1))</f>
        <v>2</v>
      </c>
      <c r="CU8" s="34">
        <f t="shared" ref="CU8:CU11" si="15">IF($DR$4=0,"",CT8)</f>
        <v>2</v>
      </c>
      <c r="DB8" s="34">
        <v>2</v>
      </c>
      <c r="DC8" s="34">
        <f>W9</f>
        <v>2</v>
      </c>
      <c r="DD8" s="34">
        <f>D9</f>
        <v>2</v>
      </c>
      <c r="DE8" s="34">
        <f t="shared" ref="DE8:DE11" si="16">IF(DC8=0,$DD$4,(DC8*10+DD8))</f>
        <v>22</v>
      </c>
      <c r="DF8" s="34">
        <f t="shared" ref="DF8:DF11" si="17">SMALL(($DE$7:$DE$11),DB8)</f>
        <v>22</v>
      </c>
      <c r="DG8" s="34">
        <f t="shared" ref="DG8:DG11" si="18">LEN(DF8)</f>
        <v>2</v>
      </c>
      <c r="DH8" s="34">
        <f t="shared" ref="DH8:DH11" si="19">VALUE(MID(DF8,DG8,1))</f>
        <v>2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Lukovský Patrik</v>
      </c>
      <c r="DR8" s="39" t="str">
        <f>B9</f>
        <v>Čech.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Lukovský Patrik</v>
      </c>
      <c r="DU8" s="37" t="str">
        <f t="shared" ref="DU8:DU11" si="22">IF($DR$4=0,"",(IF(DQ8=0,"",(INDEX($DR$7:$DR$11,DH8)))))</f>
        <v>Čech.</v>
      </c>
    </row>
    <row r="9" spans="1:125" ht="14.25" customHeight="1" thickBot="1" x14ac:dyDescent="0.3">
      <c r="A9" s="167" t="str">
        <f>IF('Vážní listina'!D8="","",'Vážní listina'!D8)</f>
        <v>Lukovský Patrik</v>
      </c>
      <c r="B9" s="168" t="str">
        <f>IF('Vážní listina'!D8="","",'Vážní listina'!E8)</f>
        <v>Čech.</v>
      </c>
      <c r="C9" s="170"/>
      <c r="D9" s="169">
        <f>'Vážní listina'!A8</f>
        <v>2</v>
      </c>
      <c r="E9" s="151">
        <v>1</v>
      </c>
      <c r="F9" s="76">
        <v>5</v>
      </c>
      <c r="G9" s="77"/>
      <c r="H9" s="151" t="s">
        <v>2</v>
      </c>
      <c r="I9" s="76"/>
      <c r="J9" s="77"/>
      <c r="K9" s="151">
        <v>3</v>
      </c>
      <c r="L9" s="76">
        <v>0</v>
      </c>
      <c r="M9" s="77"/>
      <c r="N9" s="151"/>
      <c r="O9" s="76"/>
      <c r="P9" s="77"/>
      <c r="Q9" s="151"/>
      <c r="R9" s="76"/>
      <c r="S9" s="77"/>
      <c r="T9" s="160">
        <f>F9+I9+L9+O9+R9</f>
        <v>5</v>
      </c>
      <c r="U9" s="162">
        <f>F10+I10+L10+O10+R10</f>
        <v>6</v>
      </c>
      <c r="V9" s="191">
        <f>G9+J9+M9+P9+S9</f>
        <v>0</v>
      </c>
      <c r="W9" s="182">
        <f>CU8</f>
        <v>2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5</v>
      </c>
      <c r="AT9" s="34">
        <f>I12</f>
        <v>4</v>
      </c>
      <c r="AU9" s="34">
        <f>IF($I$11=5,1,0)</f>
        <v>1</v>
      </c>
      <c r="AV9" s="34">
        <f>IF($I$11=4,1,0)</f>
        <v>0</v>
      </c>
      <c r="AW9" s="34">
        <f>IF($I$11=3,1,0)</f>
        <v>0</v>
      </c>
      <c r="AX9" s="34">
        <f t="shared" si="2"/>
        <v>1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1</v>
      </c>
      <c r="BD9" s="34">
        <f>IF($L$11=4,1,0)</f>
        <v>0</v>
      </c>
      <c r="BE9" s="34">
        <f>IF($L$11=3,1,0)</f>
        <v>0</v>
      </c>
      <c r="BF9" s="34">
        <f t="shared" si="3"/>
        <v>1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2</v>
      </c>
      <c r="BZ9" s="34">
        <f t="shared" si="0"/>
        <v>0</v>
      </c>
      <c r="CA9" s="34">
        <f t="shared" si="0"/>
        <v>0</v>
      </c>
      <c r="CB9" s="34">
        <f t="shared" si="0"/>
        <v>2</v>
      </c>
      <c r="CD9" s="34">
        <f>BQ9+BI9+BA9+AS9+AK9</f>
        <v>5</v>
      </c>
      <c r="CE9" s="34">
        <f>U11</f>
        <v>10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35">
        <f t="shared" si="7"/>
        <v>1205201000.6299999</v>
      </c>
      <c r="CM9" s="135">
        <f t="shared" si="8"/>
        <v>1000000606.8099999</v>
      </c>
      <c r="CN9" s="34">
        <f t="shared" si="9"/>
        <v>13</v>
      </c>
      <c r="CO9" s="34">
        <f t="shared" si="10"/>
        <v>1</v>
      </c>
      <c r="CP9" s="34">
        <v>3</v>
      </c>
      <c r="CQ9" s="34">
        <f t="shared" si="11"/>
        <v>103</v>
      </c>
      <c r="CR9" s="34">
        <f t="shared" si="12"/>
        <v>301</v>
      </c>
      <c r="CS9" s="34">
        <f t="shared" si="13"/>
        <v>3</v>
      </c>
      <c r="CT9" s="34">
        <f t="shared" si="14"/>
        <v>1</v>
      </c>
      <c r="CU9" s="34">
        <f t="shared" si="15"/>
        <v>1</v>
      </c>
      <c r="CV9" s="34">
        <f>CT8</f>
        <v>2</v>
      </c>
      <c r="DB9" s="34">
        <v>3</v>
      </c>
      <c r="DC9" s="34">
        <f>W11</f>
        <v>1</v>
      </c>
      <c r="DD9" s="34">
        <f>D11</f>
        <v>3</v>
      </c>
      <c r="DE9" s="34">
        <f t="shared" si="16"/>
        <v>13</v>
      </c>
      <c r="DF9" s="34">
        <f t="shared" si="17"/>
        <v>31</v>
      </c>
      <c r="DG9" s="34">
        <f t="shared" si="18"/>
        <v>2</v>
      </c>
      <c r="DH9" s="34">
        <f t="shared" si="19"/>
        <v>1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Šíma Alexandr</v>
      </c>
      <c r="DR9" s="39" t="str">
        <f>B11</f>
        <v>Olom.</v>
      </c>
      <c r="DS9" s="34">
        <f t="shared" si="20"/>
        <v>3</v>
      </c>
      <c r="DT9" s="37" t="str">
        <f t="shared" si="21"/>
        <v>Olszar Jakub</v>
      </c>
      <c r="DU9" s="37" t="str">
        <f t="shared" si="22"/>
        <v>Třin.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6</v>
      </c>
      <c r="G10" s="75"/>
      <c r="H10" s="151"/>
      <c r="I10" s="74"/>
      <c r="J10" s="75"/>
      <c r="K10" s="151"/>
      <c r="L10" s="74">
        <v>0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1</v>
      </c>
      <c r="Z10" s="34">
        <f>AN8+AV8+BD8+BL8+BT8</f>
        <v>0</v>
      </c>
      <c r="AA10" s="34">
        <f>AO8+AW8+BE8+BM8+BU8</f>
        <v>0</v>
      </c>
      <c r="AC10" s="34">
        <f>Y10+Z10+AA10</f>
        <v>1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10</v>
      </c>
      <c r="AH10" s="34">
        <f>AG10*100</f>
        <v>1000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Šíma Alexandr</v>
      </c>
      <c r="B11" s="172" t="str">
        <f>IF('Vážní listina'!D9="","",'Vážní listina'!E9)</f>
        <v>Olom.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5</v>
      </c>
      <c r="J11" s="77"/>
      <c r="K11" s="175">
        <v>2</v>
      </c>
      <c r="L11" s="76">
        <v>5</v>
      </c>
      <c r="M11" s="77"/>
      <c r="N11" s="151"/>
      <c r="O11" s="76"/>
      <c r="P11" s="77"/>
      <c r="Q11" s="151"/>
      <c r="R11" s="76"/>
      <c r="S11" s="77"/>
      <c r="T11" s="192">
        <f>F11+I11+L11+O11+R11</f>
        <v>10</v>
      </c>
      <c r="U11" s="193">
        <f>F12+I12+L12+O12+R12</f>
        <v>10</v>
      </c>
      <c r="V11" s="174">
        <f>G11+J11+M11+P11+S11</f>
        <v>0</v>
      </c>
      <c r="W11" s="183">
        <f>CU9</f>
        <v>1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1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4</v>
      </c>
      <c r="J12" s="33"/>
      <c r="K12" s="145"/>
      <c r="L12" s="32">
        <v>6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2</v>
      </c>
      <c r="Z12" s="34">
        <f>AN9+AV9+BD9+BL9+BT9</f>
        <v>0</v>
      </c>
      <c r="AA12" s="34">
        <f>AO9+AW9+BE9+BM9+BU9</f>
        <v>0</v>
      </c>
      <c r="AC12" s="34">
        <f>Y12+Z12+AA12</f>
        <v>2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20</v>
      </c>
      <c r="AH12" s="34">
        <f>AG12*100</f>
        <v>2000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12</v>
      </c>
      <c r="AM13" s="34">
        <f>SUM(AM7:AM11)</f>
        <v>1</v>
      </c>
      <c r="AT13" s="34">
        <f>SUM(AT7:AT11)</f>
        <v>4</v>
      </c>
      <c r="AU13" s="34">
        <f>SUM(AU7:AU11)</f>
        <v>1</v>
      </c>
      <c r="BB13" s="34">
        <f>SUM(BB7:BB11)</f>
        <v>0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Nový Jičín,  11.5.2024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96</v>
      </c>
      <c r="P5" s="34">
        <f>[4]Strategie!$B3</f>
        <v>0</v>
      </c>
      <c r="Q5" s="34">
        <f>[4]Strategie!$H3</f>
        <v>96</v>
      </c>
      <c r="S5" s="34">
        <f>[4]Strategie!$B3</f>
        <v>0</v>
      </c>
      <c r="T5" s="34">
        <f>[4]Strategie!$H3</f>
        <v>96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B příp</v>
      </c>
      <c r="N7" s="34" t="str">
        <f>[4]Strategie!$H5</f>
        <v/>
      </c>
      <c r="P7" s="34" t="str">
        <f>[4]Strategie!$B5</f>
        <v>B příp</v>
      </c>
      <c r="Q7" s="34" t="str">
        <f>[4]Strategie!$H5</f>
        <v/>
      </c>
      <c r="S7" s="34" t="str">
        <f>[4]Strategie!$B5</f>
        <v>B příp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B příp</v>
      </c>
      <c r="N8" s="34" t="str">
        <f>[4]Strategie!$H6</f>
        <v/>
      </c>
      <c r="P8" s="34" t="str">
        <f>[4]Strategie!$B6</f>
        <v>B příp</v>
      </c>
      <c r="Q8" s="34" t="str">
        <f>[4]Strategie!$H6</f>
        <v/>
      </c>
      <c r="S8" s="34" t="str">
        <f>[4]Strategie!$B6</f>
        <v>B příp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B příp</v>
      </c>
      <c r="N9" s="34" t="str">
        <f>[4]Strategie!$H7</f>
        <v/>
      </c>
      <c r="P9" s="34" t="str">
        <f>[4]Strategie!$B7</f>
        <v>B příp</v>
      </c>
      <c r="Q9" s="34" t="str">
        <f>[4]Strategie!$H7</f>
        <v/>
      </c>
      <c r="S9" s="34" t="str">
        <f>[4]Strategie!$B7</f>
        <v>B příp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B příp</v>
      </c>
      <c r="N10" s="34" t="str">
        <f>[4]Strategie!$H8</f>
        <v/>
      </c>
      <c r="P10" s="34" t="str">
        <f>[4]Strategie!$B8</f>
        <v>B příp</v>
      </c>
      <c r="Q10" s="34" t="str">
        <f>[4]Strategie!$H8</f>
        <v/>
      </c>
      <c r="S10" s="34" t="str">
        <f>[4]Strategie!$B8</f>
        <v>B příp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A příp</v>
      </c>
      <c r="N15" s="34" t="str">
        <f>[4]Strategie!$H13</f>
        <v/>
      </c>
      <c r="P15" s="34" t="str">
        <f>[4]Strategie!$B13</f>
        <v>A příp</v>
      </c>
      <c r="Q15" s="34" t="str">
        <f>[4]Strategie!$H13</f>
        <v/>
      </c>
      <c r="S15" s="34" t="str">
        <f>[4]Strategie!$B13</f>
        <v>A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A příp</v>
      </c>
      <c r="N16" s="34" t="str">
        <f>[4]Strategie!$H14</f>
        <v/>
      </c>
      <c r="P16" s="34" t="str">
        <f>[4]Strategie!$B14</f>
        <v>A příp</v>
      </c>
      <c r="Q16" s="34" t="str">
        <f>[4]Strategie!$H14</f>
        <v/>
      </c>
      <c r="S16" s="34" t="str">
        <f>[4]Strategie!$B14</f>
        <v>A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A příp</v>
      </c>
      <c r="N17" s="34" t="str">
        <f>[4]Strategie!$H15</f>
        <v/>
      </c>
      <c r="P17" s="34" t="str">
        <f>[4]Strategie!$B15</f>
        <v>A příp</v>
      </c>
      <c r="Q17" s="34" t="str">
        <f>[4]Strategie!$H15</f>
        <v/>
      </c>
      <c r="S17" s="34" t="str">
        <f>[4]Strategie!$B15</f>
        <v>A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A příp</v>
      </c>
      <c r="N18" s="34" t="str">
        <f>[4]Strategie!$H16</f>
        <v/>
      </c>
      <c r="P18" s="34" t="str">
        <f>[4]Strategie!$B16</f>
        <v>A příp</v>
      </c>
      <c r="Q18" s="34" t="str">
        <f>[4]Strategie!$H16</f>
        <v/>
      </c>
      <c r="S18" s="34" t="str">
        <f>[4]Strategie!$B16</f>
        <v>A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A příp</v>
      </c>
      <c r="N19" s="34" t="str">
        <f>[4]Strategie!$H17</f>
        <v/>
      </c>
      <c r="P19" s="34" t="str">
        <f>[4]Strategie!$B17</f>
        <v>A příp</v>
      </c>
      <c r="Q19" s="34" t="str">
        <f>[4]Strategie!$H17</f>
        <v/>
      </c>
      <c r="S19" s="34" t="str">
        <f>[4]Strategie!$B17</f>
        <v>A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A příp</v>
      </c>
      <c r="N20" s="34" t="str">
        <f>[4]Strategie!$H18</f>
        <v/>
      </c>
      <c r="P20" s="34" t="str">
        <f>[4]Strategie!$B18</f>
        <v>A příp</v>
      </c>
      <c r="Q20" s="34" t="str">
        <f>[4]Strategie!$H18</f>
        <v/>
      </c>
      <c r="S20" s="34" t="str">
        <f>[4]Strategie!$B18</f>
        <v>A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A příp</v>
      </c>
      <c r="N21" s="34" t="str">
        <f>[4]Strategie!$H19</f>
        <v/>
      </c>
      <c r="P21" s="34" t="str">
        <f>[4]Strategie!$B19</f>
        <v>A příp</v>
      </c>
      <c r="Q21" s="34" t="str">
        <f>[4]Strategie!$H19</f>
        <v/>
      </c>
      <c r="S21" s="34" t="str">
        <f>[4]Strategie!$B19</f>
        <v>A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A příp</v>
      </c>
      <c r="N22" s="34" t="str">
        <f>[4]Strategie!$H20</f>
        <v/>
      </c>
      <c r="P22" s="34" t="str">
        <f>[4]Strategie!$B20</f>
        <v>A příp</v>
      </c>
      <c r="Q22" s="34" t="str">
        <f>[4]Strategie!$H20</f>
        <v/>
      </c>
      <c r="S22" s="34" t="str">
        <f>[4]Strategie!$B20</f>
        <v>A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A příp</v>
      </c>
      <c r="N23" s="34" t="str">
        <f>[4]Strategie!$H21</f>
        <v/>
      </c>
      <c r="P23" s="34" t="str">
        <f>[4]Strategie!$B21</f>
        <v>A příp</v>
      </c>
      <c r="Q23" s="34" t="str">
        <f>[4]Strategie!$H21</f>
        <v/>
      </c>
      <c r="S23" s="34" t="str">
        <f>[4]Strategie!$B21</f>
        <v>A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U13</v>
      </c>
      <c r="N24" s="34" t="str">
        <f>[4]Strategie!$H22</f>
        <v/>
      </c>
      <c r="P24" s="34" t="str">
        <f>[4]Strategie!$B22</f>
        <v>U13</v>
      </c>
      <c r="Q24" s="34" t="str">
        <f>[4]Strategie!$H22</f>
        <v/>
      </c>
      <c r="S24" s="34" t="str">
        <f>[4]Strategie!$B22</f>
        <v>U13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U13</v>
      </c>
      <c r="N25" s="34" t="str">
        <f>[4]Strategie!$H23</f>
        <v/>
      </c>
      <c r="P25" s="34" t="str">
        <f>[4]Strategie!$B23</f>
        <v>U13</v>
      </c>
      <c r="Q25" s="34" t="str">
        <f>[4]Strategie!$H23</f>
        <v/>
      </c>
      <c r="S25" s="34" t="str">
        <f>[4]Strategie!$B23</f>
        <v>U13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U13</v>
      </c>
      <c r="N26" s="34" t="str">
        <f>[4]Strategie!$H24</f>
        <v/>
      </c>
      <c r="P26" s="34" t="str">
        <f>[4]Strategie!$B24</f>
        <v>U13</v>
      </c>
      <c r="Q26" s="34" t="str">
        <f>[4]Strategie!$H24</f>
        <v/>
      </c>
      <c r="S26" s="34" t="str">
        <f>[4]Strategie!$B24</f>
        <v>U13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U13</v>
      </c>
      <c r="N27" s="34" t="str">
        <f>[4]Strategie!$H25</f>
        <v/>
      </c>
      <c r="P27" s="34" t="str">
        <f>[4]Strategie!$B25</f>
        <v>U13</v>
      </c>
      <c r="Q27" s="34" t="str">
        <f>[4]Strategie!$H25</f>
        <v/>
      </c>
      <c r="S27" s="34" t="str">
        <f>[4]Strategie!$B25</f>
        <v>U13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U13</v>
      </c>
      <c r="N28" s="34" t="str">
        <f>[4]Strategie!$H26</f>
        <v/>
      </c>
      <c r="P28" s="34" t="str">
        <f>[4]Strategie!$B26</f>
        <v>U13</v>
      </c>
      <c r="Q28" s="34" t="str">
        <f>[4]Strategie!$H26</f>
        <v/>
      </c>
      <c r="S28" s="34" t="str">
        <f>[4]Strategie!$B26</f>
        <v>U13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U13</v>
      </c>
      <c r="N29" s="34" t="str">
        <f>[4]Strategie!$H27</f>
        <v/>
      </c>
      <c r="P29" s="34" t="str">
        <f>[4]Strategie!$B27</f>
        <v>U13</v>
      </c>
      <c r="Q29" s="34" t="str">
        <f>[4]Strategie!$H27</f>
        <v/>
      </c>
      <c r="S29" s="34" t="str">
        <f>[4]Strategie!$B27</f>
        <v>U13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>U13</v>
      </c>
      <c r="N30" s="34" t="str">
        <f>[4]Strategie!$H28</f>
        <v/>
      </c>
      <c r="P30" s="34" t="str">
        <f>[4]Strategie!$B28</f>
        <v>U13</v>
      </c>
      <c r="Q30" s="34" t="str">
        <f>[4]Strategie!$H28</f>
        <v/>
      </c>
      <c r="S30" s="34" t="str">
        <f>[4]Strategie!$B28</f>
        <v>U13</v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>U13</v>
      </c>
      <c r="N31" s="34" t="str">
        <f>[4]Strategie!$H29</f>
        <v/>
      </c>
      <c r="P31" s="34" t="str">
        <f>[4]Strategie!$B29</f>
        <v>U13</v>
      </c>
      <c r="Q31" s="34" t="str">
        <f>[4]Strategie!$H29</f>
        <v/>
      </c>
      <c r="S31" s="34" t="str">
        <f>[4]Strategie!$B29</f>
        <v>U13</v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>U13</v>
      </c>
      <c r="N32" s="34" t="str">
        <f>[4]Strategie!$H30</f>
        <v/>
      </c>
      <c r="P32" s="34" t="str">
        <f>[4]Strategie!$B30</f>
        <v>U13</v>
      </c>
      <c r="Q32" s="34" t="str">
        <f>[4]Strategie!$H30</f>
        <v/>
      </c>
      <c r="S32" s="34" t="str">
        <f>[4]Strategie!$B30</f>
        <v>U13</v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>U13</v>
      </c>
      <c r="N33" s="34" t="str">
        <f>[4]Strategie!$H31</f>
        <v/>
      </c>
      <c r="P33" s="34" t="str">
        <f>[4]Strategie!$B31</f>
        <v>U13</v>
      </c>
      <c r="Q33" s="34" t="str">
        <f>[4]Strategie!$H31</f>
        <v/>
      </c>
      <c r="S33" s="34" t="str">
        <f>[4]Strategie!$B31</f>
        <v>U13</v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>U15</v>
      </c>
      <c r="N34" s="34" t="str">
        <f>[4]Strategie!$H32</f>
        <v/>
      </c>
      <c r="P34" s="34" t="str">
        <f>[4]Strategie!$B32</f>
        <v>U15</v>
      </c>
      <c r="Q34" s="34" t="str">
        <f>[4]Strategie!$H32</f>
        <v/>
      </c>
      <c r="S34" s="34" t="str">
        <f>[4]Strategie!$B32</f>
        <v>U15</v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>U15</v>
      </c>
      <c r="N35" s="34" t="str">
        <f>[4]Strategie!$H33</f>
        <v/>
      </c>
      <c r="P35" s="34" t="str">
        <f>[4]Strategie!$B33</f>
        <v>U15</v>
      </c>
      <c r="Q35" s="34" t="str">
        <f>[4]Strategie!$H33</f>
        <v/>
      </c>
      <c r="S35" s="34" t="str">
        <f>[4]Strategie!$B33</f>
        <v>U15</v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>U15</v>
      </c>
      <c r="N36" s="34" t="str">
        <f>[4]Strategie!$H34</f>
        <v/>
      </c>
      <c r="P36" s="34" t="str">
        <f>[4]Strategie!$B34</f>
        <v>U15</v>
      </c>
      <c r="Q36" s="34" t="str">
        <f>[4]Strategie!$H34</f>
        <v/>
      </c>
      <c r="S36" s="34" t="str">
        <f>[4]Strategie!$B34</f>
        <v>U15</v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>U15</v>
      </c>
      <c r="N37" s="34" t="str">
        <f>[4]Strategie!$H35</f>
        <v/>
      </c>
      <c r="P37" s="34" t="str">
        <f>[4]Strategie!$B35</f>
        <v>U15</v>
      </c>
      <c r="Q37" s="34" t="str">
        <f>[4]Strategie!$H35</f>
        <v/>
      </c>
      <c r="S37" s="34" t="str">
        <f>[4]Strategie!$B35</f>
        <v>U15</v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>U15</v>
      </c>
      <c r="N38" s="34" t="str">
        <f>[4]Strategie!$H36</f>
        <v/>
      </c>
      <c r="P38" s="34" t="str">
        <f>[4]Strategie!$B36</f>
        <v>U15</v>
      </c>
      <c r="Q38" s="34" t="str">
        <f>[4]Strategie!$H36</f>
        <v/>
      </c>
      <c r="S38" s="34" t="str">
        <f>[4]Strategie!$B36</f>
        <v>U15</v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>U15</v>
      </c>
      <c r="N39" s="34" t="str">
        <f>[4]Strategie!$H37</f>
        <v/>
      </c>
      <c r="P39" s="34" t="str">
        <f>[4]Strategie!$B37</f>
        <v>U15</v>
      </c>
      <c r="Q39" s="34" t="str">
        <f>[4]Strategie!$H37</f>
        <v/>
      </c>
      <c r="S39" s="34" t="str">
        <f>[4]Strategie!$B37</f>
        <v>U15</v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>U15</v>
      </c>
      <c r="N40" s="34" t="str">
        <f>[4]Strategie!$H38</f>
        <v/>
      </c>
      <c r="P40" s="34" t="str">
        <f>[4]Strategie!$B38</f>
        <v>U15</v>
      </c>
      <c r="Q40" s="34" t="str">
        <f>[4]Strategie!$H38</f>
        <v/>
      </c>
      <c r="S40" s="34" t="str">
        <f>[4]Strategie!$B38</f>
        <v>U15</v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>U15</v>
      </c>
      <c r="N41" s="34" t="str">
        <f>[4]Strategie!$H39</f>
        <v/>
      </c>
      <c r="P41" s="34" t="str">
        <f>[4]Strategie!$B39</f>
        <v>U15</v>
      </c>
      <c r="Q41" s="34" t="str">
        <f>[4]Strategie!$H39</f>
        <v/>
      </c>
      <c r="S41" s="34" t="str">
        <f>[4]Strategie!$B39</f>
        <v>U15</v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>U15</v>
      </c>
      <c r="N42" s="34" t="str">
        <f>[4]Strategie!$H40</f>
        <v/>
      </c>
      <c r="P42" s="34" t="str">
        <f>[4]Strategie!$B40</f>
        <v>U15</v>
      </c>
      <c r="Q42" s="34" t="str">
        <f>[4]Strategie!$H40</f>
        <v/>
      </c>
      <c r="S42" s="34" t="str">
        <f>[4]Strategie!$B40</f>
        <v>U15</v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>U17</v>
      </c>
      <c r="N43" s="34" t="str">
        <f>[4]Strategie!$H41</f>
        <v/>
      </c>
      <c r="P43" s="34" t="str">
        <f>[4]Strategie!$B41</f>
        <v>U17</v>
      </c>
      <c r="Q43" s="34" t="str">
        <f>[4]Strategie!$H41</f>
        <v/>
      </c>
      <c r="S43" s="34" t="str">
        <f>[4]Strategie!$B41</f>
        <v>U17</v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>U17</v>
      </c>
      <c r="N44" s="34" t="str">
        <f>[4]Strategie!$H42</f>
        <v/>
      </c>
      <c r="P44" s="34" t="str">
        <f>[4]Strategie!$B42</f>
        <v>U17</v>
      </c>
      <c r="Q44" s="34" t="str">
        <f>[4]Strategie!$H42</f>
        <v/>
      </c>
      <c r="S44" s="34" t="str">
        <f>[4]Strategie!$B42</f>
        <v>U17</v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>U17</v>
      </c>
      <c r="N45" s="34" t="str">
        <f>[4]Strategie!$H43</f>
        <v/>
      </c>
      <c r="P45" s="34" t="str">
        <f>[4]Strategie!$B43</f>
        <v>U17</v>
      </c>
      <c r="Q45" s="34" t="str">
        <f>[4]Strategie!$H43</f>
        <v/>
      </c>
      <c r="S45" s="34" t="str">
        <f>[4]Strategie!$B43</f>
        <v>U17</v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>U20</v>
      </c>
      <c r="N46" s="34" t="str">
        <f>[4]Strategie!$H44</f>
        <v/>
      </c>
      <c r="P46" s="34" t="str">
        <f>[4]Strategie!$B44</f>
        <v>U20</v>
      </c>
      <c r="Q46" s="34" t="str">
        <f>[4]Strategie!$H44</f>
        <v/>
      </c>
      <c r="S46" s="34" t="str">
        <f>[4]Strategie!$B44</f>
        <v>U20</v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>U20</v>
      </c>
      <c r="N47" s="34" t="str">
        <f>[4]Strategie!$H45</f>
        <v/>
      </c>
      <c r="P47" s="34" t="str">
        <f>[4]Strategie!$B45</f>
        <v>U20</v>
      </c>
      <c r="Q47" s="34" t="str">
        <f>[4]Strategie!$H45</f>
        <v/>
      </c>
      <c r="S47" s="34" t="str">
        <f>[4]Strategie!$B45</f>
        <v>U20</v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>WU13</v>
      </c>
      <c r="N48" s="34" t="str">
        <f>[4]Strategie!$H46</f>
        <v/>
      </c>
      <c r="P48" s="34" t="str">
        <f>[4]Strategie!$B46</f>
        <v>WU13</v>
      </c>
      <c r="Q48" s="34" t="str">
        <f>[4]Strategie!$H46</f>
        <v/>
      </c>
      <c r="S48" s="34" t="str">
        <f>[4]Strategie!$B46</f>
        <v>WU13</v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>WU13</v>
      </c>
      <c r="N49" s="34" t="str">
        <f>[4]Strategie!$H47</f>
        <v/>
      </c>
      <c r="P49" s="34" t="str">
        <f>[4]Strategie!$B47</f>
        <v>WU13</v>
      </c>
      <c r="Q49" s="34" t="str">
        <f>[4]Strategie!$H47</f>
        <v/>
      </c>
      <c r="S49" s="34" t="str">
        <f>[4]Strategie!$B47</f>
        <v>WU13</v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2024-05-11T15:28:00Z</cp:lastPrinted>
  <dcterms:created xsi:type="dcterms:W3CDTF">2002-01-25T08:02:23Z</dcterms:created>
  <dcterms:modified xsi:type="dcterms:W3CDTF">2024-05-22T12:41:30Z</dcterms:modified>
</cp:coreProperties>
</file>