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Brněnský dráček- turnaj\"/>
    </mc:Choice>
  </mc:AlternateContent>
  <xr:revisionPtr revIDLastSave="0" documentId="13_ncr:1_{DC18EB57-7B02-444F-B2A1-2998416EA1A9}" xr6:coauthVersionLast="47" xr6:coauthVersionMax="47" xr10:uidLastSave="{00000000-0000-0000-0000-000000000000}"/>
  <bookViews>
    <workbookView xWindow="804" yWindow="0" windowWidth="11388" windowHeight="12288" tabRatio="751" activeTab="1" xr2:uid="{00000000-000D-0000-FFFF-FFFF00000000}"/>
  </bookViews>
  <sheets>
    <sheet name="Pořadí zápasníků" sheetId="3" r:id="rId1"/>
    <sheet name="Tabulka kvalifikace" sheetId="4" r:id="rId2"/>
    <sheet name="Vážní listina" sheetId="1" r:id="rId3"/>
    <sheet name="Hlasatel " sheetId="16" r:id="rId4"/>
    <sheet name="Bodovací lístek " sheetId="15" r:id="rId5"/>
    <sheet name="Trenér" sheetId="17" r:id="rId6"/>
    <sheet name="pořadí" sheetId="18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Titles" localSheetId="1">'Tabulka kvalifikace'!$6:$6</definedName>
    <definedName name="_xlnm.Print_Area" localSheetId="4">'Bodovací lístek '!$A$1:$I$57</definedName>
    <definedName name="_xlnm.Print_Area" localSheetId="3">'Hlasatel '!$A$1:$I$19</definedName>
    <definedName name="_xlnm.Print_Area" localSheetId="0">'Pořadí zápasníků'!$A$1:$C$21</definedName>
    <definedName name="_xlnm.Print_Area" localSheetId="1">'Tabulka kvalifikace'!$A$1:$X$79</definedName>
    <definedName name="_xlnm.Print_Area" localSheetId="2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0" i="17"/>
  <c r="H8" i="17"/>
  <c r="C8" i="17"/>
  <c r="B8" i="17"/>
  <c r="A8" i="17"/>
  <c r="I5" i="17"/>
  <c r="J3" i="17"/>
  <c r="J5" i="17"/>
  <c r="H5" i="17"/>
  <c r="J6" i="17" s="1"/>
  <c r="I3" i="17"/>
  <c r="B1" i="17"/>
  <c r="W11" i="16" l="1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W12" i="16" s="1"/>
  <c r="K5" i="17" s="1"/>
  <c r="AB14" i="1" l="1"/>
  <c r="E25" i="15"/>
  <c r="F24" i="15"/>
  <c r="A24" i="15"/>
  <c r="E21" i="15"/>
  <c r="I20" i="15"/>
  <c r="E20" i="15"/>
  <c r="A20" i="15"/>
  <c r="O11" i="15"/>
  <c r="O12" i="15" s="1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L8" i="15"/>
  <c r="M26" i="15"/>
  <c r="L26" i="15"/>
  <c r="M25" i="15"/>
  <c r="L25" i="15"/>
  <c r="M24" i="15"/>
  <c r="L24" i="15"/>
  <c r="M23" i="15"/>
  <c r="L23" i="15"/>
  <c r="M22" i="15"/>
  <c r="L22" i="15"/>
  <c r="M21" i="15"/>
  <c r="L21" i="15"/>
  <c r="M20" i="15"/>
  <c r="L20" i="15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M12" i="15"/>
  <c r="L12" i="15"/>
  <c r="M11" i="15"/>
  <c r="L11" i="15"/>
  <c r="M10" i="15"/>
  <c r="L5" i="15"/>
  <c r="L4" i="15"/>
  <c r="N26" i="15" l="1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A1" i="4"/>
  <c r="A1" i="1"/>
  <c r="Z9" i="4"/>
  <c r="Z7" i="4"/>
  <c r="AB19" i="1"/>
  <c r="N8" i="15" l="1"/>
  <c r="N4" i="15" s="1"/>
  <c r="B20" i="15" s="1"/>
  <c r="F20" i="15" s="1"/>
  <c r="AB8" i="4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D468" i="16"/>
  <c r="D354" i="16"/>
  <c r="D240" i="16"/>
  <c r="G468" i="16"/>
  <c r="G354" i="16"/>
  <c r="G240" i="16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17" s="1"/>
  <c r="A12" i="16"/>
  <c r="B3" i="3"/>
  <c r="Q18" i="16"/>
  <c r="Q17" i="16"/>
  <c r="D9" i="4"/>
  <c r="D7" i="4"/>
  <c r="A4" i="1"/>
  <c r="A3" i="1"/>
  <c r="M75" i="16" l="1"/>
  <c r="M74" i="16"/>
  <c r="R75" i="16" l="1"/>
  <c r="R74" i="16"/>
  <c r="R132" i="16"/>
  <c r="R131" i="16"/>
  <c r="R188" i="16" l="1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N245" i="16" l="1"/>
  <c r="N246" i="16"/>
  <c r="S17" i="16" l="1"/>
  <c r="D39" i="4"/>
  <c r="S246" i="16" l="1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41" i="4"/>
  <c r="T417" i="16" l="1"/>
  <c r="O417" i="16" l="1"/>
  <c r="O416" i="16"/>
  <c r="T416" i="16"/>
  <c r="T474" i="16"/>
  <c r="T473" i="16" l="1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P131" i="16"/>
  <c r="A131" i="16" s="1"/>
  <c r="U74" i="16"/>
  <c r="F74" i="16" s="1"/>
  <c r="P74" i="16"/>
  <c r="A74" i="16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P645" i="16"/>
  <c r="P474" i="16"/>
  <c r="C473" i="16" s="1"/>
  <c r="P360" i="16"/>
  <c r="C359" i="16" s="1"/>
  <c r="P246" i="16"/>
  <c r="C245" i="16" s="1"/>
  <c r="P132" i="16"/>
  <c r="C131" i="16" s="1"/>
  <c r="P17" i="16"/>
  <c r="U644" i="16"/>
  <c r="U473" i="16"/>
  <c r="F473" i="16" s="1"/>
  <c r="U359" i="16"/>
  <c r="F359" i="16" s="1"/>
  <c r="U245" i="16"/>
  <c r="F245" i="16" s="1"/>
  <c r="U131" i="16"/>
  <c r="F131" i="16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P531" i="16"/>
  <c r="C530" i="16" s="1"/>
  <c r="P417" i="16"/>
  <c r="C416" i="16" s="1"/>
  <c r="P303" i="16"/>
  <c r="C302" i="16" s="1"/>
  <c r="P189" i="16"/>
  <c r="C188" i="16" s="1"/>
  <c r="P75" i="16"/>
  <c r="C74" i="16" s="1"/>
  <c r="U17" i="16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E143" i="15"/>
  <c r="F142" i="15"/>
  <c r="A142" i="15"/>
  <c r="E139" i="15"/>
  <c r="F138" i="15"/>
  <c r="A138" i="15"/>
  <c r="E135" i="15"/>
  <c r="I134" i="15"/>
  <c r="E134" i="15"/>
  <c r="A134" i="15"/>
  <c r="E86" i="15"/>
  <c r="E82" i="15"/>
  <c r="E78" i="15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F85" i="15"/>
  <c r="A85" i="15"/>
  <c r="F81" i="15"/>
  <c r="A81" i="15"/>
  <c r="I77" i="15"/>
  <c r="E77" i="15"/>
  <c r="A77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E29" i="15"/>
  <c r="F28" i="15"/>
  <c r="A28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126" i="16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A172" i="16"/>
  <c r="A229" i="16" s="1"/>
  <c r="A286" i="16" s="1"/>
  <c r="A343" i="16" s="1"/>
  <c r="A400" i="16" s="1"/>
  <c r="A457" i="16" s="1"/>
  <c r="A514" i="16" s="1"/>
  <c r="A571" i="16" s="1"/>
  <c r="A628" i="16" s="1"/>
  <c r="K14" i="3"/>
  <c r="K13" i="3"/>
  <c r="S14" i="3"/>
  <c r="S13" i="3"/>
  <c r="O13" i="3"/>
  <c r="G13" i="3"/>
  <c r="G69" i="15"/>
  <c r="I69" i="15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C12" i="16"/>
  <c r="H530" i="15"/>
  <c r="C644" i="16"/>
  <c r="C644" i="15" s="1"/>
  <c r="H359" i="15"/>
  <c r="W23" i="1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D134" i="15"/>
  <c r="D77" i="15"/>
  <c r="T25" i="1"/>
  <c r="K23" i="1" s="1"/>
  <c r="X12" i="1"/>
  <c r="A12" i="15"/>
  <c r="N10" i="1"/>
  <c r="F18" i="3"/>
  <c r="B18" i="3" s="1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H17" i="15" l="1"/>
  <c r="K10" i="17"/>
  <c r="C17" i="15"/>
  <c r="F10" i="17"/>
  <c r="F17" i="15"/>
  <c r="H10" i="17"/>
  <c r="A17" i="15"/>
  <c r="C10" i="17"/>
  <c r="C12" i="15"/>
  <c r="F3" i="17"/>
  <c r="AA6" i="1"/>
  <c r="Y10" i="1"/>
  <c r="Y12" i="1" s="1"/>
  <c r="O10" i="1" s="1"/>
  <c r="C69" i="16"/>
  <c r="C126" i="16" s="1"/>
  <c r="C126" i="15" s="1"/>
  <c r="N16" i="3"/>
  <c r="N18" i="3"/>
  <c r="N17" i="3"/>
  <c r="B10" i="3"/>
  <c r="B11" i="3"/>
  <c r="C11" i="3"/>
  <c r="H647" i="15"/>
  <c r="H590" i="15"/>
  <c r="H533" i="15"/>
  <c r="H476" i="15"/>
  <c r="H419" i="15"/>
  <c r="H362" i="15"/>
  <c r="H305" i="15"/>
  <c r="H248" i="15"/>
  <c r="H191" i="15"/>
  <c r="H134" i="15"/>
  <c r="H77" i="15"/>
  <c r="U25" i="1"/>
  <c r="L23" i="1" s="1"/>
  <c r="I183" i="15"/>
  <c r="I240" i="16"/>
  <c r="G183" i="15"/>
  <c r="D183" i="15"/>
  <c r="A126" i="15"/>
  <c r="A183" i="16"/>
  <c r="Y23" i="1" l="1"/>
  <c r="Q7" i="1" s="1"/>
  <c r="O12" i="1"/>
  <c r="V4" i="4" s="1"/>
  <c r="C183" i="16"/>
  <c r="C183" i="15" s="1"/>
  <c r="C69" i="15"/>
  <c r="B305" i="15"/>
  <c r="E12" i="16"/>
  <c r="E69" i="16" s="1"/>
  <c r="E126" i="16" s="1"/>
  <c r="J4" i="4"/>
  <c r="K3" i="17" s="1"/>
  <c r="A240" i="16"/>
  <c r="A183" i="15"/>
  <c r="D240" i="15"/>
  <c r="D297" i="16"/>
  <c r="G240" i="15"/>
  <c r="G297" i="16"/>
  <c r="I297" i="16"/>
  <c r="I240" i="15"/>
  <c r="AG4" i="4" l="1"/>
  <c r="AH4" i="4"/>
  <c r="H6" i="17"/>
  <c r="B7" i="3"/>
  <c r="F12" i="16"/>
  <c r="F12" i="15" s="1"/>
  <c r="C240" i="16"/>
  <c r="C297" i="16" s="1"/>
  <c r="C354" i="16" s="1"/>
  <c r="F77" i="15"/>
  <c r="B191" i="15"/>
  <c r="B533" i="15"/>
  <c r="B419" i="15"/>
  <c r="B647" i="15"/>
  <c r="B77" i="15"/>
  <c r="B134" i="15"/>
  <c r="B248" i="15"/>
  <c r="B362" i="15"/>
  <c r="B476" i="15"/>
  <c r="B590" i="15"/>
  <c r="E69" i="15"/>
  <c r="E12" i="15"/>
  <c r="E126" i="15"/>
  <c r="E183" i="16"/>
  <c r="G297" i="15"/>
  <c r="I297" i="15"/>
  <c r="I354" i="16"/>
  <c r="A297" i="16"/>
  <c r="A240" i="15"/>
  <c r="D297" i="15"/>
  <c r="AI4" i="4" l="1"/>
  <c r="K4" i="17" s="1"/>
  <c r="B6" i="17" s="1"/>
  <c r="F69" i="16"/>
  <c r="F69" i="15" s="1"/>
  <c r="C297" i="15"/>
  <c r="C240" i="15"/>
  <c r="F191" i="15"/>
  <c r="F419" i="15"/>
  <c r="F305" i="15"/>
  <c r="F533" i="15"/>
  <c r="F134" i="15"/>
  <c r="F248" i="15"/>
  <c r="F362" i="15"/>
  <c r="F476" i="15"/>
  <c r="F647" i="15"/>
  <c r="F590" i="15"/>
  <c r="E183" i="15"/>
  <c r="E240" i="16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E240" i="15"/>
  <c r="E297" i="16"/>
  <c r="I468" i="16"/>
  <c r="I411" i="15"/>
  <c r="G411" i="15"/>
  <c r="C468" i="16"/>
  <c r="C411" i="15"/>
  <c r="A411" i="16"/>
  <c r="A354" i="15"/>
  <c r="D411" i="15"/>
  <c r="F183" i="16" l="1"/>
  <c r="F183" i="15" s="1"/>
  <c r="E354" i="16"/>
  <c r="E297" i="15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E354" i="15"/>
  <c r="E411" i="16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E468" i="16"/>
  <c r="E411" i="15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E468" i="15"/>
  <c r="E525" i="16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E582" i="16"/>
  <c r="E525" i="15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E582" i="15"/>
  <c r="E639" i="16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E696" i="16" l="1"/>
  <c r="E753" i="16" s="1"/>
  <c r="E639" i="15"/>
  <c r="F525" i="15"/>
  <c r="F582" i="16"/>
  <c r="A867" i="16"/>
  <c r="A867" i="15" s="1"/>
  <c r="A810" i="15"/>
  <c r="E810" i="16" l="1"/>
  <c r="E753" i="15"/>
  <c r="F582" i="15"/>
  <c r="F639" i="16"/>
  <c r="E867" i="16" l="1"/>
  <c r="E867" i="15" s="1"/>
  <c r="E810" i="15"/>
  <c r="F639" i="15"/>
  <c r="F696" i="16"/>
  <c r="F753" i="16" s="1"/>
  <c r="F810" i="16" l="1"/>
  <c r="F753" i="15"/>
  <c r="F867" i="16" l="1"/>
  <c r="F867" i="15" s="1"/>
  <c r="F810" i="15"/>
  <c r="I6" i="1" l="1"/>
  <c r="C6" i="1"/>
  <c r="B6" i="1" l="1"/>
</calcChain>
</file>

<file path=xl/sharedStrings.xml><?xml version="1.0" encoding="utf-8"?>
<sst xmlns="http://schemas.openxmlformats.org/spreadsheetml/2006/main" count="553" uniqueCount="76">
  <si>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</si>
  <si>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</si>
  <si>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</si>
  <si>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</si>
  <si>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</si>
  <si>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</si>
  <si>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</si>
  <si>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</si>
  <si>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</si>
  <si>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5.-7. místo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</si>
  <si>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</si>
  <si>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</si>
  <si>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</si>
  <si>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</si>
  <si>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</si>
  <si>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</si>
  <si>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</si>
  <si>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</si>
  <si>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</si>
  <si>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</si>
  <si>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</si>
  <si>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</si>
  <si>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</si>
  <si>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</si>
  <si>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</si>
  <si>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</si>
  <si>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</si>
  <si>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</si>
  <si>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</si>
  <si>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</si>
  <si>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</si>
  <si>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</si>
  <si>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</si>
  <si>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</si>
  <si>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</si>
  <si>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</si>
  <si>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</si>
  <si>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</si>
  <si>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</si>
  <si>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</si>
  <si>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</si>
  <si>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</si>
  <si>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</si>
  <si>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</si>
  <si>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</si>
  <si>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</si>
  <si>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</si>
  <si>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</si>
  <si>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</si>
  <si>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</si>
  <si>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</si>
  <si>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</si>
  <si>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</si>
  <si>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</si>
  <si>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</si>
  <si>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</si>
  <si>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</si>
  <si>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</si>
  <si>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</si>
  <si>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</si>
  <si>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Pos 25-28</t>
  </si>
  <si>
    <t>červ. 25-28</t>
  </si>
  <si>
    <t>mod. 25-28</t>
  </si>
  <si>
    <t>kg</t>
  </si>
  <si>
    <t>jun</t>
  </si>
  <si>
    <t>x</t>
  </si>
  <si>
    <t>suma</t>
  </si>
  <si>
    <t>sense</t>
  </si>
  <si>
    <t>C příp</t>
  </si>
  <si>
    <t>1. kolo</t>
  </si>
  <si>
    <t xml:space="preserve">Baran David </t>
  </si>
  <si>
    <t>TJ Sokol Vítkovice</t>
  </si>
  <si>
    <t>Hudec Patrik</t>
  </si>
  <si>
    <t>TAK Hellas Brno</t>
  </si>
  <si>
    <t>U13 35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</si>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</sst>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  <font>
      <sz val="12"/>
      <color rgb="FF22222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104" xfId="0" applyBorder="1"/>
    <xf numFmtId="0" fontId="0" fillId="0" borderId="113" xfId="0" applyBorder="1" applyAlignment="1" applyProtection="1">
      <alignment horizontal="center" vertical="center"/>
      <protection locked="0"/>
    </xf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1" fillId="0" borderId="103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19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0" xfId="0" applyBorder="1" applyAlignment="1">
      <alignment horizontal="center" vertical="center"/>
    </xf>
    <xf numFmtId="0" fontId="2" fillId="0" borderId="104" xfId="0" applyFont="1" applyBorder="1" applyAlignment="1">
      <alignment horizontal="center" wrapText="1"/>
    </xf>
    <xf numFmtId="1" fontId="11" fillId="0" borderId="104" xfId="0" applyNumberFormat="1" applyFont="1" applyBorder="1" applyAlignment="1">
      <alignment horizontal="center" vertical="center" wrapText="1"/>
    </xf>
    <xf numFmtId="49" fontId="5" fillId="0" borderId="104" xfId="0" applyNumberFormat="1" applyFont="1" applyBorder="1" applyAlignment="1">
      <alignment vertical="center" wrapText="1"/>
    </xf>
    <xf numFmtId="49" fontId="5" fillId="0" borderId="104" xfId="0" applyNumberFormat="1" applyFont="1" applyBorder="1" applyAlignment="1">
      <alignment horizontal="center" vertical="center" wrapText="1"/>
    </xf>
    <xf numFmtId="0" fontId="5" fillId="0" borderId="104" xfId="0" applyFont="1" applyBorder="1" applyAlignment="1">
      <alignment horizontal="center" vertical="center" wrapText="1"/>
    </xf>
    <xf numFmtId="164" fontId="5" fillId="0" borderId="10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" fontId="23" fillId="0" borderId="21" xfId="0" applyNumberFormat="1" applyFont="1" applyBorder="1" applyAlignment="1">
      <alignment horizontal="center" vertical="center" wrapText="1"/>
    </xf>
    <xf numFmtId="49" fontId="23" fillId="0" borderId="104" xfId="0" applyNumberFormat="1" applyFont="1" applyBorder="1" applyAlignment="1">
      <alignment horizontal="center" vertical="center" wrapText="1"/>
    </xf>
    <xf numFmtId="3" fontId="11" fillId="0" borderId="104" xfId="0" applyNumberFormat="1" applyFont="1" applyBorder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2" xfId="0" applyBorder="1" applyAlignment="1" applyProtection="1">
      <alignment horizontal="center" vertical="center"/>
      <protection locked="0"/>
    </xf>
    <xf numFmtId="0" fontId="0" fillId="0" borderId="103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0" fontId="15" fillId="2" borderId="136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0" fillId="0" borderId="96" xfId="0" applyNumberFormat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3" xfId="0" applyFont="1" applyBorder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49" fontId="11" fillId="0" borderId="144" xfId="0" applyNumberFormat="1" applyFont="1" applyBorder="1" applyAlignment="1">
      <alignment horizontal="left" vertical="center"/>
    </xf>
    <xf numFmtId="0" fontId="11" fillId="0" borderId="144" xfId="0" applyFont="1" applyBorder="1" applyAlignment="1">
      <alignment vertical="center"/>
    </xf>
    <xf numFmtId="0" fontId="11" fillId="0" borderId="144" xfId="0" applyFont="1" applyBorder="1" applyAlignment="1">
      <alignment horizontal="right" vertical="center"/>
    </xf>
    <xf numFmtId="0" fontId="0" fillId="0" borderId="145" xfId="0" applyBorder="1" applyAlignment="1">
      <alignment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6" xfId="0" applyBorder="1" applyAlignment="1">
      <alignment horizontal="center" vertical="center" wrapText="1"/>
    </xf>
    <xf numFmtId="0" fontId="0" fillId="0" borderId="147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11" fillId="0" borderId="149" xfId="0" applyFont="1" applyBorder="1" applyAlignment="1">
      <alignment horizontal="left" vertical="center" wrapText="1"/>
    </xf>
    <xf numFmtId="0" fontId="11" fillId="0" borderId="150" xfId="0" applyFont="1" applyBorder="1" applyAlignment="1">
      <alignment horizontal="left" vertical="center" wrapText="1"/>
    </xf>
    <xf numFmtId="0" fontId="32" fillId="0" borderId="0" xfId="0" applyFont="1"/>
    <xf numFmtId="3" fontId="2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10" fillId="0" borderId="124" xfId="0" applyFont="1" applyBorder="1" applyAlignment="1" applyProtection="1">
      <alignment horizontal="center" vertical="center"/>
      <protection locked="0"/>
    </xf>
    <xf numFmtId="0" fontId="10" fillId="0" borderId="130" xfId="0" applyFont="1" applyBorder="1" applyAlignment="1" applyProtection="1">
      <alignment horizontal="center" vertical="center"/>
      <protection locked="0"/>
    </xf>
    <xf numFmtId="0" fontId="10" fillId="0" borderId="124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28" fillId="0" borderId="125" xfId="0" applyFont="1" applyBorder="1" applyAlignment="1">
      <alignment horizontal="center" vertical="center"/>
    </xf>
    <xf numFmtId="0" fontId="28" fillId="0" borderId="131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28" fillId="0" borderId="128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0" fillId="0" borderId="98" xfId="0" applyBorder="1" applyAlignment="1" applyProtection="1">
      <alignment horizontal="center" vertical="center"/>
      <protection locked="0"/>
    </xf>
    <xf numFmtId="0" fontId="0" fillId="0" borderId="10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7" fillId="0" borderId="12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7" fillId="0" borderId="107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0" fillId="0" borderId="108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" fillId="0" borderId="118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105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3" fillId="0" borderId="107" xfId="0" applyFont="1" applyBorder="1" applyAlignment="1">
      <alignment horizontal="center" vertical="center"/>
    </xf>
    <xf numFmtId="0" fontId="3" fillId="0" borderId="111" xfId="0" applyFont="1" applyBorder="1" applyAlignment="1">
      <alignment horizontal="center" vertical="center"/>
    </xf>
    <xf numFmtId="0" fontId="0" fillId="0" borderId="121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3" fillId="0" borderId="123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left" vertical="center"/>
    </xf>
    <xf numFmtId="0" fontId="0" fillId="0" borderId="112" xfId="0" applyBorder="1" applyAlignment="1" applyProtection="1">
      <alignment horizontal="center" vertical="center"/>
      <protection locked="0"/>
    </xf>
    <xf numFmtId="0" fontId="10" fillId="0" borderId="108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7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2" xfId="0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9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 wrapText="1"/>
    </xf>
    <xf numFmtId="0" fontId="15" fillId="2" borderId="136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15" fillId="2" borderId="133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83" xfId="0" applyFill="1" applyBorder="1" applyAlignment="1">
      <alignment horizontal="center" vertical="center" wrapText="1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7" xfId="0" applyBorder="1" applyAlignment="1">
      <alignment horizontal="center" vertical="center"/>
    </xf>
    <xf numFmtId="0" fontId="11" fillId="0" borderId="14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4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4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4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4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4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4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4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4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4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4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4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4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4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4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4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4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4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4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4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4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4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4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4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4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4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4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4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4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4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4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4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4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4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4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4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4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4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4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4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4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4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4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4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4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4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4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4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4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4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4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4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4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4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4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4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4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4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4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4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4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4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4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4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4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4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4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4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4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4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4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4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4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4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4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4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4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4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4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4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4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4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4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4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4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4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4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4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4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4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4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4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4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4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4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4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4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4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4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4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4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4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4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4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4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4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4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4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4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4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4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4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4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4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4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4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4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4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4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4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4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4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4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4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4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Z&#225;loha/Texty%20-%20z&#225;kladn&#23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21.9.2024 </v>
          </cell>
        </row>
        <row r="7">
          <cell r="B7" t="str">
            <v xml:space="preserve">Brno,  21.9.2024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B5" sqref="B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98" t="str">
        <f>CONCATENATE([1]List1!$A$96)</f>
        <v>Výsledky v soutěži jednotlivců</v>
      </c>
      <c r="B1" s="198"/>
      <c r="C1" s="198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Brněnský dráček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Brno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21.9.2024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U13 35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5</v>
      </c>
      <c r="F9" s="1" t="s">
        <v>9</v>
      </c>
      <c r="G9" s="1" t="s">
        <v>13</v>
      </c>
      <c r="H9" s="1" t="s">
        <v>12</v>
      </c>
      <c r="I9" s="1" t="s">
        <v>11</v>
      </c>
      <c r="J9" s="1" t="s">
        <v>10</v>
      </c>
      <c r="K9" s="1" t="s">
        <v>60</v>
      </c>
      <c r="M9" s="1" t="s">
        <v>5</v>
      </c>
      <c r="N9" s="1" t="s">
        <v>9</v>
      </c>
      <c r="O9" s="1" t="s">
        <v>13</v>
      </c>
      <c r="P9" s="1" t="s">
        <v>12</v>
      </c>
      <c r="Q9" s="1" t="s">
        <v>11</v>
      </c>
      <c r="R9" s="1" t="s">
        <v>10</v>
      </c>
      <c r="S9" s="1" t="s">
        <v>60</v>
      </c>
    </row>
    <row r="10" spans="1:19" ht="39.9" customHeight="1" x14ac:dyDescent="0.25">
      <c r="A10" s="20">
        <v>1</v>
      </c>
      <c r="B10" s="21" t="str">
        <f>CONCATENATE(E10,F10,G10,H10,I10,J10,K10)</f>
        <v xml:space="preserve">Baran David </v>
      </c>
      <c r="C10" s="22" t="str">
        <f>CONCATENATE(M10,N10,O10,P10,Q10,R10,S10)</f>
        <v>TJ Sokol Vítkovice</v>
      </c>
      <c r="D10" s="15" t="s">
        <v>7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 xml:space="preserve">Baran David 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2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TJ Sokol Vítkovice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Hudec Patrik</v>
      </c>
      <c r="C11" s="22" t="str">
        <f t="shared" ref="C11" si="1">CONCATENATE(M11,N11,O11,P11,Q11,R11,S11)</f>
        <v>TAK Hellas Brno</v>
      </c>
      <c r="D11" s="15" t="s">
        <v>7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Hudec Patrik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2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TAK Hellas Brno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7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2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7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2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7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2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7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2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7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2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7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2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7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2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0" t="e">
        <f t="shared" si="0"/>
        <v>#REF!</v>
      </c>
      <c r="C19" s="41">
        <v>0</v>
      </c>
      <c r="D19" s="15" t="s">
        <v>7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2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112"/>
      <c r="B20" s="112"/>
      <c r="C20" s="112"/>
    </row>
    <row r="21" spans="1:19" x14ac:dyDescent="0.25">
      <c r="A21" t="str">
        <f>'Vážní listina'!A36</f>
        <v xml:space="preserve">Brno,  21.9.2024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tabSelected="1" zoomScaleNormal="100" zoomScaleSheetLayoutView="100" workbookViewId="0">
      <selection activeCell="J70" sqref="J70"/>
    </sheetView>
  </sheetViews>
  <sheetFormatPr defaultRowHeight="13.2" x14ac:dyDescent="0.25"/>
  <cols>
    <col min="1" max="1" width="18.6640625" customWidth="1"/>
    <col min="2" max="2" width="1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99" t="str">
        <f>[1]List1!$A$11</f>
        <v>Tabulka kvalifikace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</row>
    <row r="2" spans="1:35" ht="17.399999999999999" x14ac:dyDescent="0.3">
      <c r="A2" s="222" t="str">
        <f>'Vážní listina'!A2:I2</f>
        <v>Brněnský dráček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</row>
    <row r="3" spans="1:35" x14ac:dyDescent="0.25">
      <c r="A3" s="25" t="str">
        <f>CONCATENATE([1]List1!$A$3)</f>
        <v>Místo:</v>
      </c>
      <c r="B3" s="223" t="str">
        <f>CONCATENATE('Vážní listina'!D3)</f>
        <v>Brno</v>
      </c>
      <c r="C3" s="223"/>
      <c r="D3" s="223"/>
      <c r="E3" s="223"/>
      <c r="Q3" s="8"/>
      <c r="R3" s="8"/>
      <c r="S3" s="8"/>
      <c r="T3" s="8"/>
      <c r="U3" s="8"/>
    </row>
    <row r="4" spans="1:35" ht="31.5" customHeight="1" x14ac:dyDescent="0.25">
      <c r="A4" s="98" t="str">
        <f>CONCATENATE([1]List1!$A$4)</f>
        <v>Datum:</v>
      </c>
      <c r="B4" s="37" t="str">
        <f>CONCATENATE('Vážní listina'!D4)</f>
        <v xml:space="preserve"> 21.9.2024 </v>
      </c>
      <c r="C4" s="37"/>
      <c r="D4" s="37"/>
      <c r="E4" s="37"/>
      <c r="F4" s="37"/>
      <c r="G4" s="259" t="str">
        <f>CONCATENATE([1]List1!$A$5)</f>
        <v>Hmotnost:</v>
      </c>
      <c r="H4" s="259"/>
      <c r="I4" s="259"/>
      <c r="J4" s="260" t="str">
        <f>CONCATENATE('Vážní listina'!F4)</f>
        <v>U13 35</v>
      </c>
      <c r="K4" s="260"/>
      <c r="L4" s="260"/>
      <c r="M4" s="260"/>
      <c r="N4" s="260"/>
      <c r="O4" s="260"/>
      <c r="P4" s="260"/>
      <c r="Q4" s="260"/>
      <c r="R4" s="260"/>
      <c r="S4" s="260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7" t="str">
        <f>CONCATENATE([1]List1!$A$12)</f>
        <v>1. kolo</v>
      </c>
      <c r="F6" s="238"/>
      <c r="G6" s="239"/>
      <c r="H6" s="237" t="str">
        <f>CONCATENATE([1]List1!$A$13)</f>
        <v>2. kolo</v>
      </c>
      <c r="I6" s="238"/>
      <c r="J6" s="239"/>
      <c r="K6" s="237" t="str">
        <f>CONCATENATE([1]List1!$A$14)</f>
        <v>3. kolo</v>
      </c>
      <c r="L6" s="238"/>
      <c r="M6" s="239"/>
      <c r="N6" s="237" t="str">
        <f>CONCATENATE([1]List1!$A$15)</f>
        <v>4. kolo</v>
      </c>
      <c r="O6" s="238"/>
      <c r="P6" s="239"/>
      <c r="Q6" s="237" t="str">
        <f>CONCATENATE([1]List1!$A$16)</f>
        <v>5. kolo</v>
      </c>
      <c r="R6" s="238"/>
      <c r="S6" s="239"/>
      <c r="T6" s="228" t="str">
        <f>CONCATENATE([1]List1!$A$17)</f>
        <v>výsledky              B   T   O</v>
      </c>
      <c r="U6" s="229"/>
      <c r="V6" s="230"/>
      <c r="W6" s="5" t="str">
        <f>CONCATENATE([1]List1!$A$18)</f>
        <v>poř.</v>
      </c>
    </row>
    <row r="7" spans="1:35" ht="14.25" customHeight="1" thickTop="1" thickBot="1" x14ac:dyDescent="0.3">
      <c r="A7" s="241" t="str">
        <f>IF('Vážní listina'!D7="","",'Vážní listina'!D7)</f>
        <v xml:space="preserve">Baran David </v>
      </c>
      <c r="B7" s="243" t="str">
        <f>IF('Vážní listina'!D7="","",'Vážní listina'!E7)</f>
        <v>TJ Sokol Vítkovice</v>
      </c>
      <c r="C7" s="226"/>
      <c r="D7" s="245">
        <f>'Vážní listina'!A7</f>
        <v>1</v>
      </c>
      <c r="E7" s="233">
        <v>2</v>
      </c>
      <c r="F7" s="26">
        <v>5</v>
      </c>
      <c r="G7" s="27"/>
      <c r="H7" s="233"/>
      <c r="I7" s="26"/>
      <c r="J7" s="27"/>
      <c r="K7" s="233"/>
      <c r="L7" s="26"/>
      <c r="M7" s="27"/>
      <c r="N7" s="233"/>
      <c r="O7" s="26"/>
      <c r="P7" s="27"/>
      <c r="Q7" s="233"/>
      <c r="R7" s="26"/>
      <c r="S7" s="27"/>
      <c r="T7" s="253">
        <f>F7+I7+L7+O7+R7</f>
        <v>5</v>
      </c>
      <c r="U7" s="255">
        <f>F8+I8+L8+O8+R8</f>
        <v>12</v>
      </c>
      <c r="V7" s="235">
        <f>G7+J7+M7+P7+S7</f>
        <v>0</v>
      </c>
      <c r="W7" s="231">
        <f>IF($AC$8=0,"",(IF(F7&gt;2,1,2)))</f>
        <v>1</v>
      </c>
      <c r="Z7" s="34">
        <f>IF(F7="",0,1)</f>
        <v>1</v>
      </c>
      <c r="AB7" s="34" t="s">
        <v>66</v>
      </c>
      <c r="AC7" s="34" t="s">
        <v>67</v>
      </c>
    </row>
    <row r="8" spans="1:35" ht="14.25" customHeight="1" thickBot="1" x14ac:dyDescent="0.3">
      <c r="A8" s="242"/>
      <c r="B8" s="244"/>
      <c r="C8" s="227"/>
      <c r="D8" s="246"/>
      <c r="E8" s="234"/>
      <c r="F8" s="113">
        <v>12</v>
      </c>
      <c r="G8" s="114"/>
      <c r="H8" s="234"/>
      <c r="I8" s="113"/>
      <c r="J8" s="114"/>
      <c r="K8" s="234"/>
      <c r="L8" s="113"/>
      <c r="M8" s="114"/>
      <c r="N8" s="234"/>
      <c r="O8" s="113"/>
      <c r="P8" s="114"/>
      <c r="Q8" s="234"/>
      <c r="R8" s="113"/>
      <c r="S8" s="114"/>
      <c r="T8" s="254"/>
      <c r="U8" s="256"/>
      <c r="V8" s="236"/>
      <c r="W8" s="232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247" t="str">
        <f>IF('Vážní listina'!D8="","",'Vážní listina'!D8)</f>
        <v>Hudec Patrik</v>
      </c>
      <c r="B9" s="248" t="str">
        <f>IF('Vážní listina'!D8="","",'Vážní listina'!E8)</f>
        <v>TAK Hellas Brno</v>
      </c>
      <c r="C9" s="251"/>
      <c r="D9" s="249">
        <f>'Vážní listina'!A8</f>
        <v>2</v>
      </c>
      <c r="E9" s="250">
        <v>1</v>
      </c>
      <c r="F9" s="115">
        <v>0</v>
      </c>
      <c r="G9" s="116"/>
      <c r="H9" s="250"/>
      <c r="I9" s="115"/>
      <c r="J9" s="116"/>
      <c r="K9" s="250"/>
      <c r="L9" s="115"/>
      <c r="M9" s="116"/>
      <c r="N9" s="234"/>
      <c r="O9" s="115"/>
      <c r="P9" s="116"/>
      <c r="Q9" s="234"/>
      <c r="R9" s="115"/>
      <c r="S9" s="116"/>
      <c r="T9" s="257">
        <f>F9+I9+L9+O9+R9</f>
        <v>0</v>
      </c>
      <c r="U9" s="258">
        <f>F10+I10+L10+O10+R10</f>
        <v>0</v>
      </c>
      <c r="V9" s="240">
        <f>G9+J9+M9+P9+S9</f>
        <v>0</v>
      </c>
      <c r="W9" s="224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215"/>
      <c r="B10" s="216"/>
      <c r="C10" s="217"/>
      <c r="D10" s="218"/>
      <c r="E10" s="213"/>
      <c r="F10" s="32">
        <v>0</v>
      </c>
      <c r="G10" s="33"/>
      <c r="H10" s="213"/>
      <c r="I10" s="32"/>
      <c r="J10" s="33"/>
      <c r="K10" s="213"/>
      <c r="L10" s="32"/>
      <c r="M10" s="33"/>
      <c r="N10" s="234"/>
      <c r="O10" s="113"/>
      <c r="P10" s="114"/>
      <c r="Q10" s="234"/>
      <c r="R10" s="113"/>
      <c r="S10" s="114"/>
      <c r="T10" s="219"/>
      <c r="U10" s="220"/>
      <c r="V10" s="211"/>
      <c r="W10" s="225"/>
    </row>
    <row r="11" spans="1:35" ht="14.25" hidden="1" customHeight="1" thickBot="1" x14ac:dyDescent="0.3">
      <c r="A11" s="215"/>
      <c r="B11" s="216"/>
      <c r="C11" s="217"/>
      <c r="D11" s="218"/>
      <c r="E11" s="213"/>
      <c r="F11" s="161"/>
      <c r="G11" s="162"/>
      <c r="H11" s="213">
        <v>1</v>
      </c>
      <c r="I11" s="161"/>
      <c r="J11" s="162"/>
      <c r="K11" s="213">
        <v>2</v>
      </c>
      <c r="L11" s="161"/>
      <c r="M11" s="162"/>
      <c r="N11" s="234"/>
      <c r="O11" s="115"/>
      <c r="P11" s="116"/>
      <c r="Q11" s="234"/>
      <c r="R11" s="115"/>
      <c r="S11" s="116"/>
      <c r="T11" s="219">
        <f>F11+I11+L11+O11+R11</f>
        <v>0</v>
      </c>
      <c r="U11" s="220">
        <f>F12+I12+L12+O12+R12</f>
        <v>0</v>
      </c>
      <c r="V11" s="211">
        <f>G11+J11+M11+P11+S11</f>
        <v>0</v>
      </c>
      <c r="W11" s="225"/>
    </row>
    <row r="12" spans="1:35" ht="14.25" hidden="1" customHeight="1" thickTop="1" thickBot="1" x14ac:dyDescent="0.3">
      <c r="A12" s="215"/>
      <c r="B12" s="216"/>
      <c r="C12" s="217"/>
      <c r="D12" s="218"/>
      <c r="E12" s="213"/>
      <c r="F12" s="161"/>
      <c r="G12" s="162"/>
      <c r="H12" s="213"/>
      <c r="I12" s="161"/>
      <c r="J12" s="162"/>
      <c r="K12" s="213"/>
      <c r="L12" s="161"/>
      <c r="M12" s="162"/>
      <c r="N12" s="252"/>
      <c r="O12" s="28"/>
      <c r="P12" s="29"/>
      <c r="Q12" s="252"/>
      <c r="R12" s="28"/>
      <c r="S12" s="29"/>
      <c r="T12" s="219"/>
      <c r="U12" s="220"/>
      <c r="V12" s="211"/>
      <c r="W12" s="225"/>
    </row>
    <row r="13" spans="1:35" ht="14.25" hidden="1" customHeight="1" thickBot="1" x14ac:dyDescent="0.3">
      <c r="A13" s="215"/>
      <c r="B13" s="216"/>
      <c r="C13" s="217"/>
      <c r="D13" s="218"/>
      <c r="E13" s="213"/>
      <c r="F13" s="161"/>
      <c r="G13" s="162"/>
      <c r="H13" s="213">
        <v>2</v>
      </c>
      <c r="I13" s="161"/>
      <c r="J13" s="162"/>
      <c r="K13" s="213">
        <v>1</v>
      </c>
      <c r="L13" s="161"/>
      <c r="M13" s="162"/>
      <c r="N13" s="234"/>
      <c r="O13" s="115"/>
      <c r="P13" s="116"/>
      <c r="Q13" s="234"/>
      <c r="R13" s="115"/>
      <c r="S13" s="116"/>
      <c r="T13" s="219">
        <f>F13+I13+L13+O13+R13</f>
        <v>0</v>
      </c>
      <c r="U13" s="220">
        <f>F14+I14+L14+O14+R14</f>
        <v>0</v>
      </c>
      <c r="V13" s="211">
        <f>G13+J13+M13+P13+S13</f>
        <v>0</v>
      </c>
      <c r="W13" s="225"/>
    </row>
    <row r="14" spans="1:35" ht="14.25" hidden="1" customHeight="1" thickTop="1" thickBot="1" x14ac:dyDescent="0.3">
      <c r="A14" s="215"/>
      <c r="B14" s="216"/>
      <c r="C14" s="217"/>
      <c r="D14" s="218"/>
      <c r="E14" s="213"/>
      <c r="F14" s="161"/>
      <c r="G14" s="162"/>
      <c r="H14" s="213"/>
      <c r="I14" s="161"/>
      <c r="J14" s="162"/>
      <c r="K14" s="213"/>
      <c r="L14" s="161"/>
      <c r="M14" s="162"/>
      <c r="N14" s="252"/>
      <c r="O14" s="28"/>
      <c r="P14" s="29"/>
      <c r="Q14" s="252"/>
      <c r="R14" s="28"/>
      <c r="S14" s="29"/>
      <c r="T14" s="219"/>
      <c r="U14" s="220"/>
      <c r="V14" s="211"/>
      <c r="W14" s="225"/>
    </row>
    <row r="15" spans="1:35" ht="14.25" hidden="1" customHeight="1" thickBot="1" x14ac:dyDescent="0.3">
      <c r="A15" s="215"/>
      <c r="B15" s="216"/>
      <c r="C15" s="217"/>
      <c r="D15" s="218"/>
      <c r="E15" s="213" t="s">
        <v>65</v>
      </c>
      <c r="F15" s="161"/>
      <c r="G15" s="162"/>
      <c r="H15" s="213">
        <v>1</v>
      </c>
      <c r="I15" s="161"/>
      <c r="J15" s="162"/>
      <c r="K15" s="213">
        <v>2</v>
      </c>
      <c r="L15" s="161"/>
      <c r="M15" s="162"/>
      <c r="N15" s="221">
        <v>4</v>
      </c>
      <c r="O15" s="30"/>
      <c r="P15" s="31"/>
      <c r="Q15" s="221">
        <v>3</v>
      </c>
      <c r="R15" s="30"/>
      <c r="S15" s="31"/>
      <c r="T15" s="219">
        <f>F15+I15+L15+O15+R15</f>
        <v>0</v>
      </c>
      <c r="U15" s="220">
        <f>F16+I16+L16+O16+R16</f>
        <v>0</v>
      </c>
      <c r="V15" s="211">
        <f>G15+J15+M15+P15+S15</f>
        <v>0</v>
      </c>
      <c r="W15" s="225"/>
    </row>
    <row r="16" spans="1:35" ht="14.25" hidden="1" customHeight="1" thickTop="1" thickBot="1" x14ac:dyDescent="0.3">
      <c r="A16" s="215"/>
      <c r="B16" s="216"/>
      <c r="C16" s="217"/>
      <c r="D16" s="218"/>
      <c r="E16" s="213"/>
      <c r="F16" s="161"/>
      <c r="G16" s="162"/>
      <c r="H16" s="213"/>
      <c r="I16" s="161"/>
      <c r="J16" s="162"/>
      <c r="K16" s="213"/>
      <c r="L16" s="161"/>
      <c r="M16" s="162"/>
      <c r="N16" s="213"/>
      <c r="O16" s="32"/>
      <c r="P16" s="33"/>
      <c r="Q16" s="213"/>
      <c r="R16" s="32"/>
      <c r="S16" s="33"/>
      <c r="T16" s="219"/>
      <c r="U16" s="220"/>
      <c r="V16" s="211"/>
      <c r="W16" s="225"/>
    </row>
    <row r="17" spans="1:23" ht="14.25" hidden="1" customHeight="1" thickTop="1" thickBot="1" x14ac:dyDescent="0.3">
      <c r="A17" s="215"/>
      <c r="B17" s="216"/>
      <c r="C17" s="217"/>
      <c r="D17" s="218"/>
      <c r="E17" s="213"/>
      <c r="F17" s="161"/>
      <c r="G17" s="162"/>
      <c r="H17" s="213"/>
      <c r="I17" s="161"/>
      <c r="J17" s="162"/>
      <c r="K17" s="213"/>
      <c r="L17" s="161"/>
      <c r="M17" s="162"/>
      <c r="N17" s="233"/>
      <c r="O17" s="26"/>
      <c r="P17" s="27"/>
      <c r="Q17" s="233"/>
      <c r="R17" s="26"/>
      <c r="S17" s="27"/>
      <c r="T17" s="219">
        <f>F17+I17+O17+R17</f>
        <v>0</v>
      </c>
      <c r="U17" s="220">
        <f>F18+I18+O18+R18</f>
        <v>0</v>
      </c>
      <c r="V17" s="211">
        <f>G17+J17+P17+S17</f>
        <v>0</v>
      </c>
      <c r="W17" s="225"/>
    </row>
    <row r="18" spans="1:23" ht="14.25" hidden="1" customHeight="1" thickBot="1" x14ac:dyDescent="0.3">
      <c r="A18" s="215"/>
      <c r="B18" s="216"/>
      <c r="C18" s="217"/>
      <c r="D18" s="218"/>
      <c r="E18" s="213"/>
      <c r="F18" s="161"/>
      <c r="G18" s="162"/>
      <c r="H18" s="213"/>
      <c r="I18" s="161"/>
      <c r="J18" s="162"/>
      <c r="K18" s="213"/>
      <c r="L18" s="161"/>
      <c r="M18" s="162"/>
      <c r="N18" s="234"/>
      <c r="O18" s="113"/>
      <c r="P18" s="114"/>
      <c r="Q18" s="234"/>
      <c r="R18" s="113"/>
      <c r="S18" s="114"/>
      <c r="T18" s="219"/>
      <c r="U18" s="220"/>
      <c r="V18" s="211"/>
      <c r="W18" s="225"/>
    </row>
    <row r="19" spans="1:23" ht="14.25" hidden="1" customHeight="1" thickTop="1" thickBot="1" x14ac:dyDescent="0.3">
      <c r="A19" s="215"/>
      <c r="B19" s="216"/>
      <c r="C19" s="217"/>
      <c r="D19" s="218"/>
      <c r="E19" s="213"/>
      <c r="F19" s="161"/>
      <c r="G19" s="162"/>
      <c r="H19" s="213"/>
      <c r="I19" s="161"/>
      <c r="J19" s="162"/>
      <c r="K19" s="213"/>
      <c r="L19" s="161"/>
      <c r="M19" s="162"/>
      <c r="N19" s="213"/>
      <c r="O19" s="26"/>
      <c r="P19" s="27"/>
      <c r="Q19" s="213"/>
      <c r="R19" s="26"/>
      <c r="S19" s="27"/>
      <c r="T19" s="219">
        <f>F19+I19+O19+R19</f>
        <v>0</v>
      </c>
      <c r="U19" s="220">
        <f>F20+I20+O20+R20</f>
        <v>0</v>
      </c>
      <c r="V19" s="211">
        <f>G19+J19+P19+S19</f>
        <v>0</v>
      </c>
      <c r="W19" s="225"/>
    </row>
    <row r="20" spans="1:23" ht="14.25" hidden="1" customHeight="1" thickTop="1" thickBot="1" x14ac:dyDescent="0.3">
      <c r="A20" s="215"/>
      <c r="B20" s="216"/>
      <c r="C20" s="217"/>
      <c r="D20" s="218"/>
      <c r="E20" s="213"/>
      <c r="F20" s="161"/>
      <c r="G20" s="162"/>
      <c r="H20" s="213"/>
      <c r="I20" s="161"/>
      <c r="J20" s="162"/>
      <c r="K20" s="213"/>
      <c r="L20" s="161"/>
      <c r="M20" s="162"/>
      <c r="N20" s="214"/>
      <c r="O20" s="28"/>
      <c r="P20" s="29"/>
      <c r="Q20" s="214"/>
      <c r="R20" s="28"/>
      <c r="S20" s="29"/>
      <c r="T20" s="219"/>
      <c r="U20" s="220"/>
      <c r="V20" s="211"/>
      <c r="W20" s="225"/>
    </row>
    <row r="21" spans="1:23" ht="14.25" hidden="1" customHeight="1" thickTop="1" thickBot="1" x14ac:dyDescent="0.3">
      <c r="A21" s="215"/>
      <c r="B21" s="216"/>
      <c r="C21" s="217"/>
      <c r="D21" s="218"/>
      <c r="E21" s="213"/>
      <c r="F21" s="161"/>
      <c r="G21" s="162"/>
      <c r="H21" s="213"/>
      <c r="I21" s="161"/>
      <c r="J21" s="162"/>
      <c r="K21" s="213"/>
      <c r="L21" s="161"/>
      <c r="M21" s="162"/>
      <c r="N21" s="213"/>
      <c r="O21" s="26"/>
      <c r="P21" s="27"/>
      <c r="Q21" s="213"/>
      <c r="R21" s="26"/>
      <c r="S21" s="27"/>
      <c r="T21" s="219">
        <f>F21+I21+O21+R21</f>
        <v>0</v>
      </c>
      <c r="U21" s="220">
        <f>F22+I22+O22+R22</f>
        <v>0</v>
      </c>
      <c r="V21" s="211">
        <f>G21+J21+P21+S21</f>
        <v>0</v>
      </c>
      <c r="W21" s="225"/>
    </row>
    <row r="22" spans="1:23" ht="14.25" hidden="1" customHeight="1" thickTop="1" thickBot="1" x14ac:dyDescent="0.3">
      <c r="A22" s="215"/>
      <c r="B22" s="216"/>
      <c r="C22" s="217"/>
      <c r="D22" s="218"/>
      <c r="E22" s="213"/>
      <c r="F22" s="161"/>
      <c r="G22" s="162"/>
      <c r="H22" s="213"/>
      <c r="I22" s="161"/>
      <c r="J22" s="162"/>
      <c r="K22" s="213"/>
      <c r="L22" s="161"/>
      <c r="M22" s="162"/>
      <c r="N22" s="214"/>
      <c r="O22" s="28"/>
      <c r="P22" s="29"/>
      <c r="Q22" s="214"/>
      <c r="R22" s="28"/>
      <c r="S22" s="29"/>
      <c r="T22" s="219"/>
      <c r="U22" s="220"/>
      <c r="V22" s="211"/>
      <c r="W22" s="225"/>
    </row>
    <row r="23" spans="1:23" ht="14.25" hidden="1" customHeight="1" thickTop="1" thickBot="1" x14ac:dyDescent="0.3">
      <c r="A23" s="215"/>
      <c r="B23" s="216"/>
      <c r="C23" s="217"/>
      <c r="D23" s="218"/>
      <c r="E23" s="213"/>
      <c r="F23" s="161"/>
      <c r="G23" s="162"/>
      <c r="H23" s="213"/>
      <c r="I23" s="161"/>
      <c r="J23" s="162"/>
      <c r="K23" s="213"/>
      <c r="L23" s="161"/>
      <c r="M23" s="162"/>
      <c r="N23" s="213"/>
      <c r="O23" s="26"/>
      <c r="P23" s="27"/>
      <c r="Q23" s="213"/>
      <c r="R23" s="26"/>
      <c r="S23" s="27"/>
      <c r="T23" s="219">
        <f>F23+I23+O23+R23</f>
        <v>0</v>
      </c>
      <c r="U23" s="220">
        <f>F24+I24+O24+R24</f>
        <v>0</v>
      </c>
      <c r="V23" s="211">
        <f>G23+J23+P23+S23</f>
        <v>0</v>
      </c>
      <c r="W23" s="225"/>
    </row>
    <row r="24" spans="1:23" ht="14.25" hidden="1" customHeight="1" thickTop="1" thickBot="1" x14ac:dyDescent="0.3">
      <c r="A24" s="215"/>
      <c r="B24" s="216"/>
      <c r="C24" s="217"/>
      <c r="D24" s="218"/>
      <c r="E24" s="213"/>
      <c r="F24" s="161"/>
      <c r="G24" s="162"/>
      <c r="H24" s="213"/>
      <c r="I24" s="161"/>
      <c r="J24" s="162"/>
      <c r="K24" s="213"/>
      <c r="L24" s="161"/>
      <c r="M24" s="162"/>
      <c r="N24" s="214"/>
      <c r="O24" s="28"/>
      <c r="P24" s="29"/>
      <c r="Q24" s="214"/>
      <c r="R24" s="28"/>
      <c r="S24" s="29"/>
      <c r="T24" s="219"/>
      <c r="U24" s="220"/>
      <c r="V24" s="211"/>
      <c r="W24" s="225"/>
    </row>
    <row r="25" spans="1:23" ht="14.25" hidden="1" customHeight="1" thickTop="1" thickBot="1" x14ac:dyDescent="0.3">
      <c r="A25" s="215"/>
      <c r="B25" s="216"/>
      <c r="C25" s="217"/>
      <c r="D25" s="218"/>
      <c r="E25" s="213"/>
      <c r="F25" s="161"/>
      <c r="G25" s="162"/>
      <c r="H25" s="213"/>
      <c r="I25" s="161"/>
      <c r="J25" s="162"/>
      <c r="K25" s="213"/>
      <c r="L25" s="161"/>
      <c r="M25" s="162"/>
      <c r="N25" s="213"/>
      <c r="O25" s="26"/>
      <c r="P25" s="27"/>
      <c r="Q25" s="213"/>
      <c r="R25" s="26"/>
      <c r="S25" s="27"/>
      <c r="T25" s="219">
        <f>F25+I25+O25+R25</f>
        <v>0</v>
      </c>
      <c r="U25" s="220">
        <f>F26+I26+O26+R26</f>
        <v>0</v>
      </c>
      <c r="V25" s="211">
        <f>G25+J25+P25+S25</f>
        <v>0</v>
      </c>
      <c r="W25" s="225"/>
    </row>
    <row r="26" spans="1:23" ht="14.25" hidden="1" customHeight="1" thickTop="1" thickBot="1" x14ac:dyDescent="0.3">
      <c r="A26" s="215"/>
      <c r="B26" s="216"/>
      <c r="C26" s="217"/>
      <c r="D26" s="218"/>
      <c r="E26" s="213"/>
      <c r="F26" s="161"/>
      <c r="G26" s="162"/>
      <c r="H26" s="213"/>
      <c r="I26" s="161"/>
      <c r="J26" s="162"/>
      <c r="K26" s="213"/>
      <c r="L26" s="161"/>
      <c r="M26" s="162"/>
      <c r="N26" s="214"/>
      <c r="O26" s="28"/>
      <c r="P26" s="29"/>
      <c r="Q26" s="214"/>
      <c r="R26" s="28"/>
      <c r="S26" s="29"/>
      <c r="T26" s="219"/>
      <c r="U26" s="220"/>
      <c r="V26" s="211"/>
      <c r="W26" s="225"/>
    </row>
    <row r="27" spans="1:23" ht="14.25" hidden="1" customHeight="1" thickTop="1" thickBot="1" x14ac:dyDescent="0.3">
      <c r="A27" s="215"/>
      <c r="B27" s="216"/>
      <c r="C27" s="217"/>
      <c r="D27" s="218"/>
      <c r="E27" s="213"/>
      <c r="F27" s="161"/>
      <c r="G27" s="162"/>
      <c r="H27" s="213"/>
      <c r="I27" s="161"/>
      <c r="J27" s="162"/>
      <c r="K27" s="213"/>
      <c r="L27" s="161"/>
      <c r="M27" s="162"/>
      <c r="N27" s="213"/>
      <c r="O27" s="26"/>
      <c r="P27" s="27"/>
      <c r="Q27" s="213"/>
      <c r="R27" s="26"/>
      <c r="S27" s="27"/>
      <c r="T27" s="219">
        <f>F27+I27+O27+R27</f>
        <v>0</v>
      </c>
      <c r="U27" s="220">
        <f>F28+I28+O28+R28</f>
        <v>0</v>
      </c>
      <c r="V27" s="211">
        <f>G27+J27+P27+S27</f>
        <v>0</v>
      </c>
      <c r="W27" s="225"/>
    </row>
    <row r="28" spans="1:23" ht="14.25" hidden="1" customHeight="1" thickTop="1" thickBot="1" x14ac:dyDescent="0.3">
      <c r="A28" s="215"/>
      <c r="B28" s="216"/>
      <c r="C28" s="217"/>
      <c r="D28" s="218"/>
      <c r="E28" s="213"/>
      <c r="F28" s="161"/>
      <c r="G28" s="162"/>
      <c r="H28" s="213"/>
      <c r="I28" s="161"/>
      <c r="J28" s="162"/>
      <c r="K28" s="213"/>
      <c r="L28" s="161"/>
      <c r="M28" s="162"/>
      <c r="N28" s="214"/>
      <c r="O28" s="28"/>
      <c r="P28" s="29"/>
      <c r="Q28" s="214"/>
      <c r="R28" s="28"/>
      <c r="S28" s="29"/>
      <c r="T28" s="219"/>
      <c r="U28" s="220"/>
      <c r="V28" s="211"/>
      <c r="W28" s="225"/>
    </row>
    <row r="29" spans="1:23" ht="14.25" hidden="1" customHeight="1" thickTop="1" thickBot="1" x14ac:dyDescent="0.3">
      <c r="A29" s="215"/>
      <c r="B29" s="216"/>
      <c r="C29" s="217"/>
      <c r="D29" s="218"/>
      <c r="E29" s="213"/>
      <c r="F29" s="161"/>
      <c r="G29" s="162"/>
      <c r="H29" s="213"/>
      <c r="I29" s="161"/>
      <c r="J29" s="162"/>
      <c r="K29" s="213"/>
      <c r="L29" s="161"/>
      <c r="M29" s="162"/>
      <c r="N29" s="213"/>
      <c r="O29" s="26"/>
      <c r="P29" s="27"/>
      <c r="Q29" s="213"/>
      <c r="R29" s="26"/>
      <c r="S29" s="27"/>
      <c r="T29" s="219">
        <f>F29+I29+O29+R29</f>
        <v>0</v>
      </c>
      <c r="U29" s="220">
        <f>F30+I30+O30+R30</f>
        <v>0</v>
      </c>
      <c r="V29" s="211">
        <f>G29+J29+P29+S29</f>
        <v>0</v>
      </c>
      <c r="W29" s="225"/>
    </row>
    <row r="30" spans="1:23" ht="14.25" hidden="1" customHeight="1" thickTop="1" thickBot="1" x14ac:dyDescent="0.3">
      <c r="A30" s="215"/>
      <c r="B30" s="216"/>
      <c r="C30" s="217"/>
      <c r="D30" s="218"/>
      <c r="E30" s="213"/>
      <c r="F30" s="161"/>
      <c r="G30" s="162"/>
      <c r="H30" s="213"/>
      <c r="I30" s="161"/>
      <c r="J30" s="162"/>
      <c r="K30" s="213"/>
      <c r="L30" s="161"/>
      <c r="M30" s="162"/>
      <c r="N30" s="214"/>
      <c r="O30" s="28"/>
      <c r="P30" s="29"/>
      <c r="Q30" s="214"/>
      <c r="R30" s="28"/>
      <c r="S30" s="29"/>
      <c r="T30" s="219"/>
      <c r="U30" s="220"/>
      <c r="V30" s="211"/>
      <c r="W30" s="225"/>
    </row>
    <row r="31" spans="1:23" ht="14.25" hidden="1" customHeight="1" thickTop="1" thickBot="1" x14ac:dyDescent="0.3">
      <c r="A31" s="215"/>
      <c r="B31" s="216"/>
      <c r="C31" s="217"/>
      <c r="D31" s="218"/>
      <c r="E31" s="213"/>
      <c r="F31" s="161"/>
      <c r="G31" s="162"/>
      <c r="H31" s="213"/>
      <c r="I31" s="161"/>
      <c r="J31" s="162"/>
      <c r="K31" s="213"/>
      <c r="L31" s="161"/>
      <c r="M31" s="162"/>
      <c r="N31" s="213"/>
      <c r="O31" s="26"/>
      <c r="P31" s="27"/>
      <c r="Q31" s="213"/>
      <c r="R31" s="26"/>
      <c r="S31" s="27"/>
      <c r="T31" s="219">
        <f>F31+I31+O31+R31</f>
        <v>0</v>
      </c>
      <c r="U31" s="220">
        <f>F32+I32+O32+R32</f>
        <v>0</v>
      </c>
      <c r="V31" s="211">
        <f>G31+J31+P31+S31</f>
        <v>0</v>
      </c>
      <c r="W31" s="225"/>
    </row>
    <row r="32" spans="1:23" ht="14.25" hidden="1" customHeight="1" thickTop="1" thickBot="1" x14ac:dyDescent="0.3">
      <c r="A32" s="215"/>
      <c r="B32" s="216"/>
      <c r="C32" s="217"/>
      <c r="D32" s="218"/>
      <c r="E32" s="213"/>
      <c r="F32" s="161"/>
      <c r="G32" s="162"/>
      <c r="H32" s="213"/>
      <c r="I32" s="161"/>
      <c r="J32" s="162"/>
      <c r="K32" s="213"/>
      <c r="L32" s="161"/>
      <c r="M32" s="162"/>
      <c r="N32" s="214"/>
      <c r="O32" s="28"/>
      <c r="P32" s="29"/>
      <c r="Q32" s="214"/>
      <c r="R32" s="28"/>
      <c r="S32" s="29"/>
      <c r="T32" s="219"/>
      <c r="U32" s="220"/>
      <c r="V32" s="211"/>
      <c r="W32" s="225"/>
    </row>
    <row r="33" spans="1:23" ht="14.25" hidden="1" customHeight="1" thickTop="1" thickBot="1" x14ac:dyDescent="0.3">
      <c r="A33" s="215"/>
      <c r="B33" s="216"/>
      <c r="C33" s="217"/>
      <c r="D33" s="218"/>
      <c r="E33" s="213"/>
      <c r="F33" s="161"/>
      <c r="G33" s="162"/>
      <c r="H33" s="213"/>
      <c r="I33" s="161"/>
      <c r="J33" s="162"/>
      <c r="K33" s="213"/>
      <c r="L33" s="161"/>
      <c r="M33" s="162"/>
      <c r="N33" s="213"/>
      <c r="O33" s="26"/>
      <c r="P33" s="27"/>
      <c r="Q33" s="213"/>
      <c r="R33" s="26"/>
      <c r="S33" s="27"/>
      <c r="T33" s="219">
        <f>F33+I33+O33+R33</f>
        <v>0</v>
      </c>
      <c r="U33" s="220">
        <f>F34+I34+O34+R34</f>
        <v>0</v>
      </c>
      <c r="V33" s="211">
        <f>G33+J33+P33+S33</f>
        <v>0</v>
      </c>
      <c r="W33" s="225"/>
    </row>
    <row r="34" spans="1:23" ht="14.25" hidden="1" customHeight="1" thickTop="1" thickBot="1" x14ac:dyDescent="0.3">
      <c r="A34" s="215"/>
      <c r="B34" s="216"/>
      <c r="C34" s="217"/>
      <c r="D34" s="218"/>
      <c r="E34" s="213"/>
      <c r="F34" s="161"/>
      <c r="G34" s="162"/>
      <c r="H34" s="213"/>
      <c r="I34" s="161"/>
      <c r="J34" s="162"/>
      <c r="K34" s="213"/>
      <c r="L34" s="161"/>
      <c r="M34" s="162"/>
      <c r="N34" s="214"/>
      <c r="O34" s="28"/>
      <c r="P34" s="29"/>
      <c r="Q34" s="214"/>
      <c r="R34" s="28"/>
      <c r="S34" s="29"/>
      <c r="T34" s="219"/>
      <c r="U34" s="220"/>
      <c r="V34" s="211"/>
      <c r="W34" s="225"/>
    </row>
    <row r="35" spans="1:23" ht="14.25" hidden="1" customHeight="1" thickTop="1" thickBot="1" x14ac:dyDescent="0.3">
      <c r="A35" s="215" t="str">
        <f>IF('Vážní listina'!D21="","",'Vážní listina'!D21)</f>
        <v/>
      </c>
      <c r="B35" s="216" t="str">
        <f>IF('Vážní listina'!D21="","",'Vážní listina'!E21)</f>
        <v/>
      </c>
      <c r="C35" s="217"/>
      <c r="D35" s="218"/>
      <c r="E35" s="213"/>
      <c r="F35" s="161"/>
      <c r="G35" s="162"/>
      <c r="H35" s="213"/>
      <c r="I35" s="161"/>
      <c r="J35" s="162"/>
      <c r="K35" s="213"/>
      <c r="L35" s="161"/>
      <c r="M35" s="162"/>
      <c r="N35" s="213"/>
      <c r="O35" s="26"/>
      <c r="P35" s="27"/>
      <c r="Q35" s="213"/>
      <c r="R35" s="26"/>
      <c r="S35" s="27"/>
      <c r="T35" s="219">
        <f>F35+I35+O35+R35</f>
        <v>0</v>
      </c>
      <c r="U35" s="220">
        <f>F36+I36+O36+R36</f>
        <v>0</v>
      </c>
      <c r="V35" s="211">
        <f>G35+J35+P35+S35</f>
        <v>0</v>
      </c>
      <c r="W35" s="212"/>
    </row>
    <row r="36" spans="1:23" ht="14.25" hidden="1" customHeight="1" thickTop="1" thickBot="1" x14ac:dyDescent="0.3">
      <c r="A36" s="215"/>
      <c r="B36" s="216"/>
      <c r="C36" s="217"/>
      <c r="D36" s="218"/>
      <c r="E36" s="213"/>
      <c r="F36" s="161"/>
      <c r="G36" s="162"/>
      <c r="H36" s="213"/>
      <c r="I36" s="161"/>
      <c r="J36" s="162"/>
      <c r="K36" s="213"/>
      <c r="L36" s="161"/>
      <c r="M36" s="162"/>
      <c r="N36" s="214"/>
      <c r="O36" s="28"/>
      <c r="P36" s="29"/>
      <c r="Q36" s="214"/>
      <c r="R36" s="28"/>
      <c r="S36" s="29"/>
      <c r="T36" s="219"/>
      <c r="U36" s="220"/>
      <c r="V36" s="211"/>
      <c r="W36" s="212"/>
    </row>
    <row r="37" spans="1:23" ht="14.25" hidden="1" customHeight="1" thickTop="1" thickBot="1" x14ac:dyDescent="0.3">
      <c r="A37" s="215" t="str">
        <f>IF('Vážní listina'!D22="","",'Vážní listina'!D22)</f>
        <v/>
      </c>
      <c r="B37" s="216" t="str">
        <f>IF('Vážní listina'!D22="","",'Vážní listina'!E22)</f>
        <v/>
      </c>
      <c r="C37" s="217"/>
      <c r="D37" s="218"/>
      <c r="E37" s="213"/>
      <c r="F37" s="161"/>
      <c r="G37" s="162"/>
      <c r="H37" s="213"/>
      <c r="I37" s="161"/>
      <c r="J37" s="162"/>
      <c r="K37" s="213"/>
      <c r="L37" s="161"/>
      <c r="M37" s="162"/>
      <c r="N37" s="213"/>
      <c r="O37" s="26"/>
      <c r="P37" s="27"/>
      <c r="Q37" s="213"/>
      <c r="R37" s="26"/>
      <c r="S37" s="27"/>
      <c r="T37" s="219">
        <f>F37+I37+O37+R37</f>
        <v>0</v>
      </c>
      <c r="U37" s="220">
        <f>F38+I38+O38+R38</f>
        <v>0</v>
      </c>
      <c r="V37" s="211">
        <f>G37+J37+P37+S37</f>
        <v>0</v>
      </c>
      <c r="W37" s="212"/>
    </row>
    <row r="38" spans="1:23" ht="14.25" hidden="1" customHeight="1" thickTop="1" thickBot="1" x14ac:dyDescent="0.3">
      <c r="A38" s="215"/>
      <c r="B38" s="216"/>
      <c r="C38" s="217"/>
      <c r="D38" s="218"/>
      <c r="E38" s="213"/>
      <c r="F38" s="161"/>
      <c r="G38" s="162"/>
      <c r="H38" s="213"/>
      <c r="I38" s="161"/>
      <c r="J38" s="162"/>
      <c r="K38" s="213"/>
      <c r="L38" s="161"/>
      <c r="M38" s="162"/>
      <c r="N38" s="214"/>
      <c r="O38" s="28"/>
      <c r="P38" s="29"/>
      <c r="Q38" s="214"/>
      <c r="R38" s="28"/>
      <c r="S38" s="29"/>
      <c r="T38" s="219"/>
      <c r="U38" s="220"/>
      <c r="V38" s="211"/>
      <c r="W38" s="212"/>
    </row>
    <row r="39" spans="1:23" ht="14.25" hidden="1" customHeight="1" thickTop="1" thickBot="1" x14ac:dyDescent="0.3">
      <c r="A39" s="215" t="str">
        <f>IF('Vážní listina'!D23="","",'Vážní listina'!D23)</f>
        <v/>
      </c>
      <c r="B39" s="216" t="str">
        <f>IF('Vážní listina'!D23="","",'Vážní listina'!E23)</f>
        <v/>
      </c>
      <c r="C39" s="217"/>
      <c r="D39" s="218">
        <f>'Vážní listina'!A23</f>
        <v>0</v>
      </c>
      <c r="E39" s="213">
        <v>16</v>
      </c>
      <c r="F39" s="161"/>
      <c r="G39" s="162"/>
      <c r="H39" s="213"/>
      <c r="I39" s="161"/>
      <c r="J39" s="162"/>
      <c r="K39" s="213"/>
      <c r="L39" s="161"/>
      <c r="M39" s="162"/>
      <c r="N39" s="213"/>
      <c r="O39" s="26"/>
      <c r="P39" s="27"/>
      <c r="Q39" s="213"/>
      <c r="R39" s="26"/>
      <c r="S39" s="27"/>
      <c r="T39" s="219">
        <f>F39+I39+O39+R39</f>
        <v>0</v>
      </c>
      <c r="U39" s="220">
        <f>F40+I40+O40+R40</f>
        <v>0</v>
      </c>
      <c r="V39" s="211">
        <f>G39+J39+P39+S39</f>
        <v>0</v>
      </c>
      <c r="W39" s="212"/>
    </row>
    <row r="40" spans="1:23" ht="14.25" hidden="1" customHeight="1" thickTop="1" thickBot="1" x14ac:dyDescent="0.3">
      <c r="A40" s="215"/>
      <c r="B40" s="216"/>
      <c r="C40" s="217"/>
      <c r="D40" s="218"/>
      <c r="E40" s="213"/>
      <c r="F40" s="161"/>
      <c r="G40" s="162"/>
      <c r="H40" s="213"/>
      <c r="I40" s="161"/>
      <c r="J40" s="162"/>
      <c r="K40" s="213"/>
      <c r="L40" s="161"/>
      <c r="M40" s="162"/>
      <c r="N40" s="214"/>
      <c r="O40" s="28"/>
      <c r="P40" s="29"/>
      <c r="Q40" s="214"/>
      <c r="R40" s="28"/>
      <c r="S40" s="29"/>
      <c r="T40" s="219"/>
      <c r="U40" s="220"/>
      <c r="V40" s="211"/>
      <c r="W40" s="212"/>
    </row>
    <row r="41" spans="1:23" ht="14.25" hidden="1" customHeight="1" thickTop="1" thickBot="1" x14ac:dyDescent="0.3">
      <c r="A41" s="215" t="str">
        <f>IF('Vážní listina'!D24="","",'Vážní listina'!D24)</f>
        <v/>
      </c>
      <c r="B41" s="216" t="str">
        <f>IF('Vážní listina'!D24="","",'Vážní listina'!E24)</f>
        <v/>
      </c>
      <c r="C41" s="217"/>
      <c r="D41" s="218">
        <f>'Vážní listina'!A24</f>
        <v>0</v>
      </c>
      <c r="E41" s="213">
        <v>19</v>
      </c>
      <c r="F41" s="161"/>
      <c r="G41" s="162"/>
      <c r="H41" s="213"/>
      <c r="I41" s="161"/>
      <c r="J41" s="162"/>
      <c r="K41" s="213"/>
      <c r="L41" s="161"/>
      <c r="M41" s="162"/>
      <c r="N41" s="213"/>
      <c r="O41" s="26"/>
      <c r="P41" s="27"/>
      <c r="Q41" s="213"/>
      <c r="R41" s="26"/>
      <c r="S41" s="27"/>
      <c r="T41" s="219">
        <f>F41+I41+O41+R41</f>
        <v>0</v>
      </c>
      <c r="U41" s="220">
        <f>F42+I42+O42+R42</f>
        <v>0</v>
      </c>
      <c r="V41" s="211">
        <f>G41+J41+P41+S41</f>
        <v>0</v>
      </c>
      <c r="W41" s="212"/>
    </row>
    <row r="42" spans="1:23" ht="14.25" hidden="1" customHeight="1" thickTop="1" thickBot="1" x14ac:dyDescent="0.3">
      <c r="A42" s="215"/>
      <c r="B42" s="216"/>
      <c r="C42" s="217"/>
      <c r="D42" s="218"/>
      <c r="E42" s="213"/>
      <c r="F42" s="161"/>
      <c r="G42" s="162"/>
      <c r="H42" s="213"/>
      <c r="I42" s="161"/>
      <c r="J42" s="162"/>
      <c r="K42" s="213"/>
      <c r="L42" s="161"/>
      <c r="M42" s="162"/>
      <c r="N42" s="214"/>
      <c r="O42" s="28"/>
      <c r="P42" s="29"/>
      <c r="Q42" s="214"/>
      <c r="R42" s="28"/>
      <c r="S42" s="29"/>
      <c r="T42" s="219"/>
      <c r="U42" s="220"/>
      <c r="V42" s="211"/>
      <c r="W42" s="212"/>
    </row>
    <row r="43" spans="1:23" ht="14.25" hidden="1" customHeight="1" thickTop="1" thickBot="1" x14ac:dyDescent="0.3">
      <c r="A43" s="215" t="str">
        <f>IF('Vážní listina'!D25="","",'Vážní listina'!D25)</f>
        <v/>
      </c>
      <c r="B43" s="216" t="str">
        <f>IF('Vážní listina'!D25="","",'Vážní listina'!E25)</f>
        <v/>
      </c>
      <c r="C43" s="217"/>
      <c r="D43" s="218"/>
      <c r="E43" s="213"/>
      <c r="F43" s="161"/>
      <c r="G43" s="162"/>
      <c r="H43" s="213"/>
      <c r="I43" s="161"/>
      <c r="J43" s="162"/>
      <c r="K43" s="213"/>
      <c r="L43" s="161"/>
      <c r="M43" s="162"/>
      <c r="N43" s="213"/>
      <c r="O43" s="26"/>
      <c r="P43" s="27"/>
      <c r="Q43" s="213"/>
      <c r="R43" s="26"/>
      <c r="S43" s="27"/>
      <c r="T43" s="219">
        <f>F43+I43+O43+R43</f>
        <v>0</v>
      </c>
      <c r="U43" s="220">
        <f>F44+I44+O44+R44</f>
        <v>0</v>
      </c>
      <c r="V43" s="211">
        <f>G43+J43+P43+S43</f>
        <v>0</v>
      </c>
      <c r="W43" s="212"/>
    </row>
    <row r="44" spans="1:23" ht="14.25" hidden="1" customHeight="1" thickTop="1" thickBot="1" x14ac:dyDescent="0.3">
      <c r="A44" s="215"/>
      <c r="B44" s="216"/>
      <c r="C44" s="217"/>
      <c r="D44" s="218"/>
      <c r="E44" s="213"/>
      <c r="F44" s="161"/>
      <c r="G44" s="162"/>
      <c r="H44" s="213"/>
      <c r="I44" s="161"/>
      <c r="J44" s="162"/>
      <c r="K44" s="213"/>
      <c r="L44" s="161"/>
      <c r="M44" s="162"/>
      <c r="N44" s="214"/>
      <c r="O44" s="28"/>
      <c r="P44" s="29"/>
      <c r="Q44" s="214"/>
      <c r="R44" s="28"/>
      <c r="S44" s="29"/>
      <c r="T44" s="219"/>
      <c r="U44" s="220"/>
      <c r="V44" s="211"/>
      <c r="W44" s="212"/>
    </row>
    <row r="45" spans="1:23" ht="14.25" hidden="1" customHeight="1" thickTop="1" thickBot="1" x14ac:dyDescent="0.3">
      <c r="A45" s="215" t="str">
        <f>IF('Vážní listina'!D26="","",'Vážní listina'!D26)</f>
        <v/>
      </c>
      <c r="B45" s="216" t="str">
        <f>IF('Vážní listina'!D26="","",'Vážní listina'!E26)</f>
        <v/>
      </c>
      <c r="C45" s="217"/>
      <c r="D45" s="218"/>
      <c r="E45" s="213"/>
      <c r="F45" s="161"/>
      <c r="G45" s="162"/>
      <c r="H45" s="213"/>
      <c r="I45" s="161"/>
      <c r="J45" s="162"/>
      <c r="K45" s="213"/>
      <c r="L45" s="161"/>
      <c r="M45" s="162"/>
      <c r="N45" s="213"/>
      <c r="O45" s="26"/>
      <c r="P45" s="27"/>
      <c r="Q45" s="213"/>
      <c r="R45" s="26"/>
      <c r="S45" s="27"/>
      <c r="T45" s="219">
        <f>F45+I45+O45+R45</f>
        <v>0</v>
      </c>
      <c r="U45" s="220">
        <f>F46+I46+O46+R46</f>
        <v>0</v>
      </c>
      <c r="V45" s="211">
        <f>G45+J45+P45+S45</f>
        <v>0</v>
      </c>
      <c r="W45" s="212"/>
    </row>
    <row r="46" spans="1:23" ht="14.25" hidden="1" customHeight="1" thickTop="1" thickBot="1" x14ac:dyDescent="0.3">
      <c r="A46" s="215"/>
      <c r="B46" s="216"/>
      <c r="C46" s="217"/>
      <c r="D46" s="218"/>
      <c r="E46" s="213"/>
      <c r="F46" s="161"/>
      <c r="G46" s="162"/>
      <c r="H46" s="213"/>
      <c r="I46" s="161"/>
      <c r="J46" s="162"/>
      <c r="K46" s="213"/>
      <c r="L46" s="161"/>
      <c r="M46" s="162"/>
      <c r="N46" s="214"/>
      <c r="O46" s="28"/>
      <c r="P46" s="29"/>
      <c r="Q46" s="214"/>
      <c r="R46" s="28"/>
      <c r="S46" s="29"/>
      <c r="T46" s="219"/>
      <c r="U46" s="220"/>
      <c r="V46" s="211"/>
      <c r="W46" s="212"/>
    </row>
    <row r="47" spans="1:23" ht="14.25" hidden="1" customHeight="1" thickTop="1" thickBot="1" x14ac:dyDescent="0.3">
      <c r="A47" s="215" t="str">
        <f>IF('Vážní listina'!D27="","",'Vážní listina'!D27)</f>
        <v/>
      </c>
      <c r="B47" s="216" t="str">
        <f>IF('Vážní listina'!D27="","",'Vážní listina'!E27)</f>
        <v/>
      </c>
      <c r="C47" s="217"/>
      <c r="D47" s="218"/>
      <c r="E47" s="213"/>
      <c r="F47" s="161"/>
      <c r="G47" s="162"/>
      <c r="H47" s="213"/>
      <c r="I47" s="161"/>
      <c r="J47" s="162"/>
      <c r="K47" s="213"/>
      <c r="L47" s="161"/>
      <c r="M47" s="162"/>
      <c r="N47" s="213"/>
      <c r="O47" s="26"/>
      <c r="P47" s="27"/>
      <c r="Q47" s="213"/>
      <c r="R47" s="26"/>
      <c r="S47" s="27"/>
      <c r="T47" s="219">
        <f>F47+I47+O47+R47</f>
        <v>0</v>
      </c>
      <c r="U47" s="220">
        <f>F48+I48+O48+R48</f>
        <v>0</v>
      </c>
      <c r="V47" s="211">
        <f>G47+J47+P47+S47</f>
        <v>0</v>
      </c>
      <c r="W47" s="212"/>
    </row>
    <row r="48" spans="1:23" ht="14.25" hidden="1" customHeight="1" thickTop="1" thickBot="1" x14ac:dyDescent="0.3">
      <c r="A48" s="215"/>
      <c r="B48" s="216"/>
      <c r="C48" s="217"/>
      <c r="D48" s="218"/>
      <c r="E48" s="213"/>
      <c r="F48" s="161"/>
      <c r="G48" s="162"/>
      <c r="H48" s="213"/>
      <c r="I48" s="161"/>
      <c r="J48" s="162"/>
      <c r="K48" s="213"/>
      <c r="L48" s="161"/>
      <c r="M48" s="162"/>
      <c r="N48" s="214"/>
      <c r="O48" s="28"/>
      <c r="P48" s="29"/>
      <c r="Q48" s="214"/>
      <c r="R48" s="28"/>
      <c r="S48" s="29"/>
      <c r="T48" s="219"/>
      <c r="U48" s="220"/>
      <c r="V48" s="211"/>
      <c r="W48" s="212"/>
    </row>
    <row r="49" spans="1:23" ht="14.25" hidden="1" customHeight="1" thickTop="1" thickBot="1" x14ac:dyDescent="0.3">
      <c r="A49" s="215" t="str">
        <f>IF('Vážní listina'!D28="","",'Vážní listina'!D28)</f>
        <v/>
      </c>
      <c r="B49" s="216" t="str">
        <f>IF('Vážní listina'!D28="","",'Vážní listina'!E28)</f>
        <v/>
      </c>
      <c r="C49" s="217"/>
      <c r="D49" s="218"/>
      <c r="E49" s="213"/>
      <c r="F49" s="161"/>
      <c r="G49" s="162"/>
      <c r="H49" s="213"/>
      <c r="I49" s="161"/>
      <c r="J49" s="162"/>
      <c r="K49" s="213"/>
      <c r="L49" s="161"/>
      <c r="M49" s="162"/>
      <c r="N49" s="213"/>
      <c r="O49" s="26"/>
      <c r="P49" s="27"/>
      <c r="Q49" s="213"/>
      <c r="R49" s="26"/>
      <c r="S49" s="27"/>
      <c r="T49" s="219">
        <f>F49+I49+O49+R49</f>
        <v>0</v>
      </c>
      <c r="U49" s="220">
        <f>F50+I50+O50+R50</f>
        <v>0</v>
      </c>
      <c r="V49" s="211">
        <f>G49+J49+P49+S49</f>
        <v>0</v>
      </c>
      <c r="W49" s="212"/>
    </row>
    <row r="50" spans="1:23" ht="14.25" hidden="1" customHeight="1" thickTop="1" thickBot="1" x14ac:dyDescent="0.3">
      <c r="A50" s="215"/>
      <c r="B50" s="216"/>
      <c r="C50" s="217"/>
      <c r="D50" s="218"/>
      <c r="E50" s="213"/>
      <c r="F50" s="161"/>
      <c r="G50" s="162"/>
      <c r="H50" s="213"/>
      <c r="I50" s="161"/>
      <c r="J50" s="162"/>
      <c r="K50" s="213"/>
      <c r="L50" s="161"/>
      <c r="M50" s="162"/>
      <c r="N50" s="214"/>
      <c r="O50" s="28"/>
      <c r="P50" s="29"/>
      <c r="Q50" s="214"/>
      <c r="R50" s="28"/>
      <c r="S50" s="29"/>
      <c r="T50" s="219"/>
      <c r="U50" s="220"/>
      <c r="V50" s="211"/>
      <c r="W50" s="212"/>
    </row>
    <row r="51" spans="1:23" ht="14.25" hidden="1" customHeight="1" thickTop="1" thickBot="1" x14ac:dyDescent="0.3">
      <c r="A51" s="215" t="str">
        <f>IF('Vážní listina'!D29="","",'Vážní listina'!D29)</f>
        <v/>
      </c>
      <c r="B51" s="216" t="str">
        <f>IF('Vážní listina'!D29="","",'Vážní listina'!E29)</f>
        <v/>
      </c>
      <c r="C51" s="217"/>
      <c r="D51" s="218"/>
      <c r="E51" s="213"/>
      <c r="F51" s="161"/>
      <c r="G51" s="162"/>
      <c r="H51" s="213"/>
      <c r="I51" s="161"/>
      <c r="J51" s="162"/>
      <c r="K51" s="213"/>
      <c r="L51" s="161"/>
      <c r="M51" s="162"/>
      <c r="N51" s="213"/>
      <c r="O51" s="26"/>
      <c r="P51" s="27"/>
      <c r="Q51" s="213"/>
      <c r="R51" s="26"/>
      <c r="S51" s="27"/>
      <c r="T51" s="219">
        <f>F51+I51+O51+R51</f>
        <v>0</v>
      </c>
      <c r="U51" s="220">
        <f>F52+I52+O52+R52</f>
        <v>0</v>
      </c>
      <c r="V51" s="211">
        <f>G51+J51+P51+S51</f>
        <v>0</v>
      </c>
      <c r="W51" s="212"/>
    </row>
    <row r="52" spans="1:23" ht="14.25" hidden="1" customHeight="1" thickTop="1" thickBot="1" x14ac:dyDescent="0.3">
      <c r="A52" s="215"/>
      <c r="B52" s="216"/>
      <c r="C52" s="217"/>
      <c r="D52" s="218"/>
      <c r="E52" s="213"/>
      <c r="F52" s="161"/>
      <c r="G52" s="162"/>
      <c r="H52" s="213"/>
      <c r="I52" s="161"/>
      <c r="J52" s="162"/>
      <c r="K52" s="213"/>
      <c r="L52" s="161"/>
      <c r="M52" s="162"/>
      <c r="N52" s="214"/>
      <c r="O52" s="28"/>
      <c r="P52" s="29"/>
      <c r="Q52" s="214"/>
      <c r="R52" s="28"/>
      <c r="S52" s="29"/>
      <c r="T52" s="219"/>
      <c r="U52" s="220"/>
      <c r="V52" s="211"/>
      <c r="W52" s="212"/>
    </row>
    <row r="53" spans="1:23" ht="14.25" hidden="1" customHeight="1" thickTop="1" thickBot="1" x14ac:dyDescent="0.3">
      <c r="A53" s="215" t="str">
        <f>IF('Vážní listina'!D30="","",'Vážní listina'!D30)</f>
        <v/>
      </c>
      <c r="B53" s="216" t="str">
        <f>IF('Vážní listina'!D30="","",'Vážní listina'!E30)</f>
        <v/>
      </c>
      <c r="C53" s="217"/>
      <c r="D53" s="218"/>
      <c r="E53" s="213"/>
      <c r="F53" s="161"/>
      <c r="G53" s="162"/>
      <c r="H53" s="213"/>
      <c r="I53" s="161"/>
      <c r="J53" s="162"/>
      <c r="K53" s="213"/>
      <c r="L53" s="161"/>
      <c r="M53" s="162"/>
      <c r="N53" s="213"/>
      <c r="O53" s="26"/>
      <c r="P53" s="27"/>
      <c r="Q53" s="213"/>
      <c r="R53" s="26"/>
      <c r="S53" s="27"/>
      <c r="T53" s="219">
        <f>F53+I53+O53+R53</f>
        <v>0</v>
      </c>
      <c r="U53" s="220">
        <f>F54+I54+O54+R54</f>
        <v>0</v>
      </c>
      <c r="V53" s="211">
        <f>G53+J53+P53+S53</f>
        <v>0</v>
      </c>
      <c r="W53" s="215"/>
    </row>
    <row r="54" spans="1:23" ht="14.25" hidden="1" customHeight="1" thickTop="1" thickBot="1" x14ac:dyDescent="0.3">
      <c r="A54" s="215"/>
      <c r="B54" s="216"/>
      <c r="C54" s="217"/>
      <c r="D54" s="218"/>
      <c r="E54" s="213"/>
      <c r="F54" s="161"/>
      <c r="G54" s="162"/>
      <c r="H54" s="213"/>
      <c r="I54" s="161"/>
      <c r="J54" s="162"/>
      <c r="K54" s="213"/>
      <c r="L54" s="161"/>
      <c r="M54" s="162"/>
      <c r="N54" s="214"/>
      <c r="O54" s="28"/>
      <c r="P54" s="29"/>
      <c r="Q54" s="214"/>
      <c r="R54" s="28"/>
      <c r="S54" s="29"/>
      <c r="T54" s="219"/>
      <c r="U54" s="220"/>
      <c r="V54" s="211"/>
      <c r="W54" s="215"/>
    </row>
    <row r="55" spans="1:23" ht="13.5" hidden="1" customHeight="1" thickBot="1" x14ac:dyDescent="0.3">
      <c r="A55" s="215" t="str">
        <f>IF('Vážní listina'!D31="","",'Vážní listina'!D31)</f>
        <v/>
      </c>
      <c r="B55" s="216" t="str">
        <f>IF('Vážní listina'!D31="","",'Vážní listina'!E31)</f>
        <v/>
      </c>
      <c r="C55" s="217"/>
      <c r="D55" s="218"/>
      <c r="E55" s="213"/>
      <c r="F55" s="161"/>
      <c r="G55" s="162"/>
      <c r="H55" s="213"/>
      <c r="I55" s="161"/>
      <c r="J55" s="162"/>
      <c r="K55" s="213"/>
      <c r="L55" s="161"/>
      <c r="M55" s="162"/>
      <c r="N55" s="213"/>
      <c r="O55" s="26"/>
      <c r="P55" s="27"/>
      <c r="Q55" s="213"/>
      <c r="R55" s="26"/>
      <c r="S55" s="27"/>
      <c r="T55" s="219">
        <f>F55+I55+O55+R55</f>
        <v>0</v>
      </c>
      <c r="U55" s="220">
        <f>F56+I56+O56+R56</f>
        <v>0</v>
      </c>
      <c r="V55" s="211">
        <f>G55+J55+P55+S55</f>
        <v>0</v>
      </c>
      <c r="W55" s="212"/>
    </row>
    <row r="56" spans="1:23" ht="14.25" hidden="1" customHeight="1" thickTop="1" thickBot="1" x14ac:dyDescent="0.3">
      <c r="A56" s="215"/>
      <c r="B56" s="216"/>
      <c r="C56" s="217"/>
      <c r="D56" s="218"/>
      <c r="E56" s="213"/>
      <c r="F56" s="161"/>
      <c r="G56" s="162"/>
      <c r="H56" s="213"/>
      <c r="I56" s="161"/>
      <c r="J56" s="162"/>
      <c r="K56" s="213"/>
      <c r="L56" s="161"/>
      <c r="M56" s="162"/>
      <c r="N56" s="214"/>
      <c r="O56" s="28"/>
      <c r="P56" s="29"/>
      <c r="Q56" s="214"/>
      <c r="R56" s="28"/>
      <c r="S56" s="29"/>
      <c r="T56" s="219"/>
      <c r="U56" s="220"/>
      <c r="V56" s="211"/>
      <c r="W56" s="212"/>
    </row>
    <row r="57" spans="1:23" ht="14.25" hidden="1" customHeight="1" thickTop="1" thickBot="1" x14ac:dyDescent="0.3">
      <c r="A57" s="215" t="str">
        <f>IF('Vážní listina'!D32="","",'Vážní listina'!D32)</f>
        <v/>
      </c>
      <c r="B57" s="216" t="str">
        <f>IF('Vážní listina'!D32="","",'Vážní listina'!E32)</f>
        <v/>
      </c>
      <c r="C57" s="217"/>
      <c r="D57" s="218"/>
      <c r="E57" s="213"/>
      <c r="F57" s="161"/>
      <c r="G57" s="162"/>
      <c r="H57" s="213"/>
      <c r="I57" s="161"/>
      <c r="J57" s="162"/>
      <c r="K57" s="213"/>
      <c r="L57" s="161"/>
      <c r="M57" s="162"/>
      <c r="N57" s="221"/>
      <c r="O57" s="30"/>
      <c r="P57" s="31"/>
      <c r="Q57" s="221"/>
      <c r="R57" s="30"/>
      <c r="S57" s="31"/>
      <c r="T57" s="219">
        <f>F57+I57+O57+R57</f>
        <v>0</v>
      </c>
      <c r="U57" s="220">
        <f>F58+I58+O58+R58</f>
        <v>0</v>
      </c>
      <c r="V57" s="211">
        <f>G57+J57+P57+S57</f>
        <v>0</v>
      </c>
      <c r="W57" s="212"/>
    </row>
    <row r="58" spans="1:23" ht="14.25" hidden="1" customHeight="1" thickTop="1" thickBot="1" x14ac:dyDescent="0.3">
      <c r="A58" s="215"/>
      <c r="B58" s="216"/>
      <c r="C58" s="217"/>
      <c r="D58" s="218"/>
      <c r="E58" s="213"/>
      <c r="F58" s="161"/>
      <c r="G58" s="162"/>
      <c r="H58" s="213"/>
      <c r="I58" s="161"/>
      <c r="J58" s="162"/>
      <c r="K58" s="213"/>
      <c r="L58" s="161"/>
      <c r="M58" s="162"/>
      <c r="N58" s="213"/>
      <c r="O58" s="32"/>
      <c r="P58" s="33"/>
      <c r="Q58" s="213"/>
      <c r="R58" s="32"/>
      <c r="S58" s="33"/>
      <c r="T58" s="219"/>
      <c r="U58" s="220"/>
      <c r="V58" s="211"/>
      <c r="W58" s="212"/>
    </row>
    <row r="59" spans="1:23" ht="14.25" hidden="1" customHeight="1" thickTop="1" thickBot="1" x14ac:dyDescent="0.3">
      <c r="A59" s="215" t="str">
        <f>IF('Vážní listina'!D33="","",'Vážní listina'!D33)</f>
        <v/>
      </c>
      <c r="B59" s="216" t="str">
        <f>IF('Vážní listina'!D33="","",'Vážní listina'!E33)</f>
        <v/>
      </c>
      <c r="C59" s="217"/>
      <c r="D59" s="218">
        <f>'Vážní listina'!A33</f>
        <v>0</v>
      </c>
      <c r="E59" s="213"/>
      <c r="F59" s="161"/>
      <c r="G59" s="162"/>
      <c r="H59" s="213"/>
      <c r="I59" s="161"/>
      <c r="J59" s="162"/>
      <c r="K59" s="213"/>
      <c r="L59" s="161"/>
      <c r="M59" s="162"/>
      <c r="N59" s="213"/>
      <c r="O59" s="26"/>
      <c r="P59" s="27"/>
      <c r="Q59" s="213"/>
      <c r="R59" s="26"/>
      <c r="S59" s="27"/>
      <c r="T59" s="219">
        <f>F59+I59+O59+R59</f>
        <v>0</v>
      </c>
      <c r="U59" s="220">
        <f>F60+I60+O60+R60</f>
        <v>0</v>
      </c>
      <c r="V59" s="211">
        <f>G59+J59+P59+S59</f>
        <v>0</v>
      </c>
      <c r="W59" s="212"/>
    </row>
    <row r="60" spans="1:23" ht="14.25" hidden="1" customHeight="1" thickTop="1" thickBot="1" x14ac:dyDescent="0.3">
      <c r="A60" s="215"/>
      <c r="B60" s="216"/>
      <c r="C60" s="217"/>
      <c r="D60" s="218"/>
      <c r="E60" s="213"/>
      <c r="F60" s="161"/>
      <c r="G60" s="162"/>
      <c r="H60" s="213"/>
      <c r="I60" s="161"/>
      <c r="J60" s="162"/>
      <c r="K60" s="213"/>
      <c r="L60" s="161"/>
      <c r="M60" s="162"/>
      <c r="N60" s="214"/>
      <c r="O60" s="28"/>
      <c r="P60" s="29"/>
      <c r="Q60" s="214"/>
      <c r="R60" s="28"/>
      <c r="S60" s="29"/>
      <c r="T60" s="219"/>
      <c r="U60" s="220"/>
      <c r="V60" s="211"/>
      <c r="W60" s="212"/>
    </row>
    <row r="61" spans="1:23" ht="14.25" hidden="1" customHeight="1" thickTop="1" thickBot="1" x14ac:dyDescent="0.3">
      <c r="A61" s="215" t="str">
        <f>IF('Vážní listina'!D34="","",'Vážní listina'!D34)</f>
        <v/>
      </c>
      <c r="B61" s="216" t="str">
        <f>IF('Vážní listina'!D34="","",'Vážní listina'!E34)</f>
        <v/>
      </c>
      <c r="C61" s="217"/>
      <c r="D61" s="218">
        <f>'Vážní listina'!A34</f>
        <v>0</v>
      </c>
      <c r="E61" s="213">
        <v>27</v>
      </c>
      <c r="F61" s="161"/>
      <c r="G61" s="162"/>
      <c r="H61" s="213"/>
      <c r="I61" s="161"/>
      <c r="J61" s="162"/>
      <c r="K61" s="213"/>
      <c r="L61" s="161"/>
      <c r="M61" s="162"/>
      <c r="N61" s="221"/>
      <c r="O61" s="30"/>
      <c r="P61" s="31"/>
      <c r="Q61" s="221"/>
      <c r="R61" s="30"/>
      <c r="S61" s="31"/>
      <c r="T61" s="219">
        <f>F61+I61+O61+R61</f>
        <v>0</v>
      </c>
      <c r="U61" s="220">
        <f>F62+I62+O62+R62</f>
        <v>0</v>
      </c>
      <c r="V61" s="211">
        <f>G61+J61+P61+S61</f>
        <v>0</v>
      </c>
      <c r="W61" s="212"/>
    </row>
    <row r="62" spans="1:23" ht="14.25" hidden="1" customHeight="1" thickTop="1" thickBot="1" x14ac:dyDescent="0.3">
      <c r="A62" s="215"/>
      <c r="B62" s="216"/>
      <c r="C62" s="217"/>
      <c r="D62" s="218"/>
      <c r="E62" s="213"/>
      <c r="F62" s="161"/>
      <c r="G62" s="162"/>
      <c r="H62" s="213"/>
      <c r="I62" s="161"/>
      <c r="J62" s="162"/>
      <c r="K62" s="213"/>
      <c r="L62" s="161"/>
      <c r="M62" s="162"/>
      <c r="N62" s="213"/>
      <c r="O62" s="32"/>
      <c r="P62" s="33"/>
      <c r="Q62" s="213"/>
      <c r="R62" s="32"/>
      <c r="S62" s="33"/>
      <c r="T62" s="219"/>
      <c r="U62" s="220"/>
      <c r="V62" s="211"/>
      <c r="W62" s="212"/>
    </row>
    <row r="63" spans="1:23" ht="21.75" hidden="1" customHeight="1" thickTop="1" thickBot="1" x14ac:dyDescent="0.3">
      <c r="A63" s="123"/>
      <c r="B63" s="124"/>
      <c r="C63" s="122"/>
      <c r="D63" s="5"/>
      <c r="E63" s="120"/>
      <c r="F63" s="161"/>
      <c r="G63" s="162"/>
      <c r="H63" s="120"/>
      <c r="I63" s="161"/>
      <c r="J63" s="162"/>
      <c r="K63" s="120"/>
      <c r="L63" s="161"/>
      <c r="M63" s="162"/>
      <c r="N63" s="125"/>
      <c r="O63" s="157"/>
      <c r="P63" s="158"/>
      <c r="Q63" s="125"/>
      <c r="R63" s="157"/>
      <c r="S63" s="158"/>
      <c r="T63" s="119"/>
      <c r="U63" s="118"/>
      <c r="V63" s="117"/>
      <c r="W63" s="121"/>
    </row>
    <row r="64" spans="1:23" ht="13.8" thickTop="1" x14ac:dyDescent="0.25">
      <c r="A64" s="159"/>
      <c r="B64" s="159"/>
      <c r="C64" s="159"/>
      <c r="D64" s="160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</row>
    <row r="65" spans="1:22" ht="13.8" thickBot="1" x14ac:dyDescent="0.3"/>
    <row r="66" spans="1:22" ht="13.8" thickBot="1" x14ac:dyDescent="0.3">
      <c r="B66" t="str">
        <f>[2]List1!$A$173</f>
        <v>Vysvětlení</v>
      </c>
      <c r="E66" s="200">
        <v>2</v>
      </c>
      <c r="F66" s="163">
        <v>3</v>
      </c>
      <c r="G66" s="164">
        <v>1</v>
      </c>
      <c r="N66" s="202">
        <v>6</v>
      </c>
      <c r="O66" s="204">
        <v>24</v>
      </c>
      <c r="P66" s="206">
        <f>A66+D66+G66+J66+M66</f>
        <v>1</v>
      </c>
      <c r="S66" s="208">
        <v>6</v>
      </c>
      <c r="T66" s="208">
        <v>3</v>
      </c>
      <c r="U66" s="209">
        <v>10</v>
      </c>
      <c r="V66" s="210">
        <v>1</v>
      </c>
    </row>
    <row r="67" spans="1:22" ht="13.8" thickBot="1" x14ac:dyDescent="0.3">
      <c r="E67" s="201"/>
      <c r="F67" s="165">
        <v>10</v>
      </c>
      <c r="G67" s="166"/>
      <c r="N67" s="203"/>
      <c r="O67" s="205"/>
      <c r="P67" s="207"/>
      <c r="S67" s="208"/>
      <c r="T67" s="208"/>
      <c r="U67" s="209"/>
      <c r="V67" s="210"/>
    </row>
    <row r="70" spans="1:22" x14ac:dyDescent="0.25">
      <c r="C70" s="167">
        <v>2</v>
      </c>
      <c r="E70" t="str">
        <f>[1]List1!$A$174</f>
        <v>los soupeře</v>
      </c>
      <c r="L70" s="167">
        <v>3</v>
      </c>
      <c r="N70" t="str">
        <f>[2]List1!$A$178</f>
        <v>součet bodu</v>
      </c>
      <c r="Q70" s="167">
        <v>6</v>
      </c>
      <c r="S70" t="str">
        <f>[2]List1!$A$178</f>
        <v>součet bodu</v>
      </c>
      <c r="T70" t="str">
        <f>[1]List1!$A$178</f>
        <v>součet bodu</v>
      </c>
    </row>
    <row r="71" spans="1:22" x14ac:dyDescent="0.25">
      <c r="C71" s="167"/>
      <c r="L71" s="167"/>
      <c r="Q71" s="167"/>
    </row>
    <row r="72" spans="1:22" x14ac:dyDescent="0.25">
      <c r="C72" s="167">
        <v>3</v>
      </c>
      <c r="E72" t="str">
        <f>[1]List1!$A$175</f>
        <v>body</v>
      </c>
      <c r="L72" s="167">
        <v>10</v>
      </c>
      <c r="N72" t="str">
        <f>[2]List1!$A$179</f>
        <v>součet technických bodů</v>
      </c>
      <c r="Q72" s="167">
        <v>24</v>
      </c>
      <c r="S72" t="str">
        <f>[2]List1!$A$179</f>
        <v>součet technických bodů</v>
      </c>
      <c r="T72" t="str">
        <f>[1]List1!$A$179</f>
        <v>součet technických bodů</v>
      </c>
    </row>
    <row r="73" spans="1:22" x14ac:dyDescent="0.25">
      <c r="C73" s="167"/>
      <c r="L73" s="167"/>
      <c r="Q73" s="167"/>
    </row>
    <row r="74" spans="1:22" x14ac:dyDescent="0.25">
      <c r="C74" s="167">
        <v>10</v>
      </c>
      <c r="E74" t="str">
        <f>[1]List1!$A$176</f>
        <v>technické body</v>
      </c>
      <c r="L74" s="167">
        <v>1</v>
      </c>
      <c r="N74" t="str">
        <f>[2]List1!$A$180</f>
        <v>součet vítězství</v>
      </c>
      <c r="Q74" s="167">
        <v>3</v>
      </c>
      <c r="S74" t="str">
        <f>[2]List1!$A$180</f>
        <v>součet vítězství</v>
      </c>
      <c r="T74" t="str">
        <f>[1]List1!$A$182</f>
        <v>součet napomínání "O"</v>
      </c>
    </row>
    <row r="75" spans="1:22" x14ac:dyDescent="0.25">
      <c r="C75" s="167"/>
    </row>
    <row r="76" spans="1:22" x14ac:dyDescent="0.25">
      <c r="C76" s="167">
        <v>1</v>
      </c>
      <c r="E76" t="str">
        <f>[1]List1!$A$181</f>
        <v>napomínání "O"</v>
      </c>
    </row>
    <row r="78" spans="1:22" x14ac:dyDescent="0.25">
      <c r="C78" s="167"/>
    </row>
    <row r="79" spans="1:22" x14ac:dyDescent="0.25">
      <c r="A79" t="str">
        <f>'[3]Základní údaje'!$B$7</f>
        <v xml:space="preserve">Brno,  21.9.2024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E38" sqref="E3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20.5546875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4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4" hidden="1" customWidth="1"/>
    <col min="24" max="24" width="10.109375" style="36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99" t="str">
        <f>[1]List1!$A$2</f>
        <v>Vážní listina</v>
      </c>
      <c r="B1" s="199"/>
      <c r="C1" s="199"/>
      <c r="D1" s="199"/>
      <c r="E1" s="199"/>
      <c r="F1" s="199"/>
      <c r="G1" s="199"/>
      <c r="H1" s="199"/>
      <c r="I1" s="199"/>
    </row>
    <row r="2" spans="1:29" ht="23.25" customHeight="1" x14ac:dyDescent="0.25">
      <c r="A2" s="264" t="str">
        <f>'[3]Základní údaje'!$B$3</f>
        <v>Brněnský dráček</v>
      </c>
      <c r="B2" s="264"/>
      <c r="C2" s="264"/>
      <c r="D2" s="264"/>
      <c r="E2" s="264"/>
      <c r="F2" s="264"/>
      <c r="G2" s="264"/>
      <c r="H2" s="264"/>
      <c r="I2" s="264"/>
    </row>
    <row r="3" spans="1:29" x14ac:dyDescent="0.25">
      <c r="A3" s="2" t="str">
        <f>CONCATENATE([1]List1!$A$3)</f>
        <v>Místo:</v>
      </c>
      <c r="D3" s="2" t="str">
        <f>'[3]Základní údaje'!$D$3</f>
        <v>Brno</v>
      </c>
      <c r="E3" s="67"/>
      <c r="F3" s="263"/>
      <c r="G3" s="263"/>
      <c r="H3" s="1"/>
      <c r="I3" s="1"/>
    </row>
    <row r="4" spans="1:29" s="36" customFormat="1" ht="28.5" customHeight="1" x14ac:dyDescent="0.25">
      <c r="A4" s="99" t="str">
        <f>CONCATENATE([1]List1!$A$4)</f>
        <v>Datum:</v>
      </c>
      <c r="B4" s="34"/>
      <c r="C4" s="34"/>
      <c r="D4" s="168" t="str">
        <f>'[3]Základní údaje'!$B$4</f>
        <v xml:space="preserve"> 21.9.2024 </v>
      </c>
      <c r="E4" s="98" t="str">
        <f>CONCATENATE([1]List1!$A$5)</f>
        <v>Hmotnost:</v>
      </c>
      <c r="F4" s="259" t="s">
        <v>74</v>
      </c>
      <c r="G4" s="259"/>
      <c r="H4" s="98" t="str">
        <f>CONCATENATE([1]List1!$A$6)</f>
        <v>styl:</v>
      </c>
      <c r="I4" s="174" t="s">
        <v>75</v>
      </c>
      <c r="K4" s="38" t="str">
        <f>$E$4</f>
        <v>Hmotnost:</v>
      </c>
      <c r="L4" s="102">
        <f>C7</f>
        <v>22</v>
      </c>
      <c r="M4" s="38" t="s">
        <v>63</v>
      </c>
      <c r="N4" s="38"/>
      <c r="O4" s="34"/>
      <c r="U4" s="34"/>
      <c r="V4" s="34"/>
      <c r="W4" s="34"/>
      <c r="Y4" s="34"/>
      <c r="Z4" s="34"/>
    </row>
    <row r="5" spans="1:29" ht="13.8" thickBot="1" x14ac:dyDescent="0.3">
      <c r="D5" s="83"/>
      <c r="E5" s="25"/>
      <c r="F5" s="39"/>
      <c r="G5" s="39"/>
      <c r="H5" s="25"/>
      <c r="I5" s="2"/>
      <c r="N5" s="265" t="str">
        <f>[1]List1!$A$198</f>
        <v>automatická volba - neměnit</v>
      </c>
      <c r="O5" s="265"/>
      <c r="P5" s="265"/>
      <c r="Q5" s="265"/>
      <c r="R5" s="265"/>
    </row>
    <row r="6" spans="1:29" ht="27" thickBot="1" x14ac:dyDescent="0.3">
      <c r="A6" s="169" t="str">
        <f>[1]List1!$B$3</f>
        <v>číslo</v>
      </c>
      <c r="B6" s="108" t="str">
        <f>'[4]Rozdělení do hmotností'!$B$69</f>
        <v>C příp</v>
      </c>
      <c r="C6" s="109">
        <f>'[4]Rozdělení do hmotností'!$C$69</f>
        <v>22</v>
      </c>
      <c r="D6" s="110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'[4]Rozdělení do hmotností'!$I$69</f>
        <v>v.s.</v>
      </c>
      <c r="K6" s="261" t="str">
        <f>[1]List1!$A$7</f>
        <v>věk. kat.</v>
      </c>
      <c r="L6" s="261"/>
      <c r="M6" s="34"/>
      <c r="N6" s="262" t="str">
        <f>[1]List1!$A$6</f>
        <v>styl:</v>
      </c>
      <c r="O6" s="262"/>
      <c r="Q6" s="57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107">
        <v>1</v>
      </c>
      <c r="B7" s="104" t="s">
        <v>68</v>
      </c>
      <c r="C7" s="105">
        <v>22</v>
      </c>
      <c r="D7" s="193" t="s">
        <v>70</v>
      </c>
      <c r="E7" s="10" t="s">
        <v>71</v>
      </c>
      <c r="F7" s="9">
        <v>2012</v>
      </c>
      <c r="G7" s="194">
        <v>22</v>
      </c>
      <c r="H7" s="106"/>
      <c r="I7" s="175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6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6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29" ht="15.9" customHeight="1" thickBot="1" x14ac:dyDescent="0.35">
      <c r="A8" s="126">
        <v>2</v>
      </c>
      <c r="B8" s="154" t="s">
        <v>68</v>
      </c>
      <c r="C8" s="127">
        <v>22</v>
      </c>
      <c r="D8" t="s">
        <v>72</v>
      </c>
      <c r="E8" s="195" t="s">
        <v>73</v>
      </c>
      <c r="F8" s="196">
        <v>2012</v>
      </c>
      <c r="G8" s="197">
        <v>97</v>
      </c>
      <c r="H8" s="128"/>
      <c r="I8" s="129"/>
      <c r="K8" s="38" t="str">
        <f>[1]List1!$B$113</f>
        <v>junioři</v>
      </c>
      <c r="L8" s="34" t="str">
        <f t="shared" si="0"/>
        <v/>
      </c>
      <c r="N8" s="38" t="str">
        <f>[1]List1!$A$164</f>
        <v>v.s.</v>
      </c>
      <c r="O8" s="34" t="str">
        <f>IF(I7=N8,"x","")</f>
        <v/>
      </c>
      <c r="T8" s="36" t="str">
        <f>[1]List1!$A$92</f>
        <v>180 sek</v>
      </c>
      <c r="U8" s="34" t="str">
        <f>IF(L8="x",1,"")</f>
        <v/>
      </c>
      <c r="V8" s="34" t="str">
        <f t="shared" si="1"/>
        <v/>
      </c>
      <c r="X8" s="36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30"/>
      <c r="B9" s="155"/>
      <c r="C9" s="156"/>
      <c r="D9" s="132"/>
      <c r="E9" s="133"/>
      <c r="F9" s="134"/>
      <c r="G9" s="131"/>
      <c r="H9" s="135"/>
      <c r="I9" s="111"/>
      <c r="K9" s="38" t="str">
        <f>[1]List1!$B$112</f>
        <v>kadeti</v>
      </c>
      <c r="L9" s="34" t="str">
        <f t="shared" si="0"/>
        <v/>
      </c>
      <c r="T9" s="36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29" ht="15.9" hidden="1" customHeight="1" x14ac:dyDescent="0.3">
      <c r="A10" s="136"/>
      <c r="B10" s="144"/>
      <c r="C10" s="142"/>
      <c r="D10" s="139"/>
      <c r="E10" s="140"/>
      <c r="F10" s="141"/>
      <c r="G10" s="142"/>
      <c r="H10" s="143"/>
      <c r="I10" s="34"/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4" t="str">
        <f>IF(L10="x",1,"")</f>
        <v/>
      </c>
      <c r="V10" s="34" t="str">
        <f t="shared" si="1"/>
        <v/>
      </c>
      <c r="X10" s="36" t="str">
        <f>$T$23</f>
        <v>výsledky</v>
      </c>
      <c r="Y10" s="34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29" ht="15.9" hidden="1" customHeight="1" x14ac:dyDescent="0.3">
      <c r="A11" s="136"/>
      <c r="B11" s="137"/>
      <c r="C11" s="138"/>
      <c r="D11" s="139"/>
      <c r="E11" s="140"/>
      <c r="F11" s="141"/>
      <c r="G11" s="142"/>
      <c r="H11" s="143"/>
      <c r="I11" s="34"/>
      <c r="K11" s="96" t="str">
        <f>[1]List1!$B$110</f>
        <v>mladší žáci</v>
      </c>
      <c r="L11" s="97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29" ht="15.9" hidden="1" customHeight="1" x14ac:dyDescent="0.3">
      <c r="A12" s="136"/>
      <c r="B12" s="144"/>
      <c r="C12" s="142"/>
      <c r="D12" s="139"/>
      <c r="E12" s="140"/>
      <c r="F12" s="141"/>
      <c r="G12" s="142"/>
      <c r="H12" s="143"/>
      <c r="I12" s="34"/>
      <c r="K12" s="38" t="str">
        <f>[1]List1!$B$109</f>
        <v xml:space="preserve">A přípravka žáci </v>
      </c>
      <c r="L12" s="34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6" t="str">
        <f>$T$23</f>
        <v>výsledky</v>
      </c>
      <c r="Y12" s="34" t="str">
        <f>IF(Y10=0,$T$29,(IF(Y10&lt;1,$T$28,IF(Y10&gt;1,$T$31,$T$28))))</f>
        <v>zadej styl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36"/>
      <c r="B13" s="137"/>
      <c r="C13" s="138"/>
      <c r="D13" s="139"/>
      <c r="E13" s="140"/>
      <c r="F13" s="141"/>
      <c r="G13" s="142"/>
      <c r="H13" s="143"/>
      <c r="I13" s="34"/>
      <c r="K13" s="38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36"/>
      <c r="B14" s="137"/>
      <c r="C14" s="138"/>
      <c r="D14" s="139"/>
      <c r="E14" s="140"/>
      <c r="F14" s="141"/>
      <c r="G14" s="142"/>
      <c r="H14" s="143"/>
      <c r="I14" s="34"/>
      <c r="K14" s="100" t="str">
        <f>[1]List1!$D$122</f>
        <v>C přípravka žáci</v>
      </c>
      <c r="L14" s="93" t="str">
        <f t="shared" si="0"/>
        <v>x</v>
      </c>
      <c r="U14" s="34">
        <f t="shared" si="5"/>
        <v>20</v>
      </c>
      <c r="V14" s="34">
        <f t="shared" si="1"/>
        <v>1</v>
      </c>
      <c r="W14" s="34">
        <f>IF(L14="x",1,0)</f>
        <v>1</v>
      </c>
      <c r="Z14" s="1">
        <f t="shared" si="2"/>
        <v>1</v>
      </c>
      <c r="AA14" t="str">
        <f t="shared" si="3"/>
        <v>C přípravka žáci</v>
      </c>
      <c r="AB14" s="36" t="str">
        <f>[1]List1!$E$114</f>
        <v>C příp</v>
      </c>
      <c r="AC14" t="str">
        <f t="shared" si="4"/>
        <v>C příp</v>
      </c>
    </row>
    <row r="15" spans="1:29" ht="15.9" hidden="1" customHeight="1" thickTop="1" x14ac:dyDescent="0.3">
      <c r="A15" s="136"/>
      <c r="B15" s="144"/>
      <c r="C15" s="142"/>
      <c r="D15" s="139"/>
      <c r="E15" s="140"/>
      <c r="F15" s="141"/>
      <c r="G15" s="142"/>
      <c r="H15" s="143"/>
      <c r="I15" s="34"/>
      <c r="K15" s="101" t="str">
        <f>[1]List1!$B$121</f>
        <v>seniorky</v>
      </c>
      <c r="L15" s="92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29" ht="15.9" hidden="1" customHeight="1" x14ac:dyDescent="0.3">
      <c r="A16" s="136"/>
      <c r="B16" s="144"/>
      <c r="C16" s="142"/>
      <c r="D16" s="139"/>
      <c r="E16" s="140"/>
      <c r="F16" s="141"/>
      <c r="G16" s="142"/>
      <c r="H16" s="143"/>
      <c r="I16" s="34"/>
      <c r="K16" s="38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36"/>
      <c r="B17" s="137"/>
      <c r="C17" s="138"/>
      <c r="D17" s="139"/>
      <c r="E17" s="140"/>
      <c r="F17" s="141"/>
      <c r="G17" s="142"/>
      <c r="H17" s="143"/>
      <c r="I17" s="34"/>
      <c r="K17" s="38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36"/>
      <c r="B18" s="137"/>
      <c r="C18" s="138"/>
      <c r="D18" s="139"/>
      <c r="E18" s="140"/>
      <c r="F18" s="141"/>
      <c r="G18" s="142"/>
      <c r="H18" s="143"/>
      <c r="I18" s="34"/>
      <c r="K18" s="38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36"/>
      <c r="B19" s="144"/>
      <c r="C19" s="142"/>
      <c r="D19" s="139"/>
      <c r="E19" s="140"/>
      <c r="F19" s="141"/>
      <c r="G19" s="142"/>
      <c r="H19" s="143"/>
      <c r="I19" s="34"/>
      <c r="K19" s="94" t="str">
        <f>[1]List1!$B$117</f>
        <v>mladší žákyně</v>
      </c>
      <c r="L19" s="95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36"/>
      <c r="B20" s="145"/>
      <c r="C20" s="146"/>
      <c r="D20" s="139"/>
      <c r="E20" s="140"/>
      <c r="F20" s="147"/>
      <c r="G20" s="148"/>
      <c r="H20" s="149"/>
      <c r="I20" s="34"/>
      <c r="K20" s="96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36"/>
      <c r="B21" s="144" t="s">
        <v>64</v>
      </c>
      <c r="C21" s="142">
        <v>74</v>
      </c>
      <c r="D21" s="139"/>
      <c r="E21" s="140"/>
      <c r="F21" s="141"/>
      <c r="G21" s="142"/>
      <c r="H21" s="143"/>
      <c r="I21" s="34"/>
      <c r="K21" s="38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36"/>
      <c r="B22" s="145"/>
      <c r="C22" s="146"/>
      <c r="D22" s="139"/>
      <c r="E22" s="140"/>
      <c r="F22" s="147"/>
      <c r="G22" s="148"/>
      <c r="H22" s="149"/>
      <c r="I22" s="34"/>
      <c r="K22" s="100" t="str">
        <f>[1]List1!$D$123</f>
        <v>C příp. žákyně (6 - 7 let)</v>
      </c>
      <c r="L22" s="93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36"/>
      <c r="B23" s="144"/>
      <c r="C23" s="142"/>
      <c r="D23" s="139"/>
      <c r="E23" s="140"/>
      <c r="F23" s="141"/>
      <c r="G23" s="142"/>
      <c r="H23" s="143"/>
      <c r="I23" s="34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36"/>
      <c r="B24" s="144"/>
      <c r="C24" s="142"/>
      <c r="D24" s="139"/>
      <c r="E24" s="140"/>
      <c r="F24" s="141"/>
      <c r="G24" s="142"/>
      <c r="H24" s="143"/>
      <c r="I24" s="34"/>
    </row>
    <row r="25" spans="1:29" ht="15.9" hidden="1" customHeight="1" x14ac:dyDescent="0.3">
      <c r="A25" s="136"/>
      <c r="B25" s="144"/>
      <c r="C25" s="142"/>
      <c r="D25" s="139"/>
      <c r="E25" s="140"/>
      <c r="F25" s="141"/>
      <c r="G25" s="142"/>
      <c r="H25" s="143"/>
      <c r="I25" s="34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36"/>
      <c r="B26" s="144"/>
      <c r="C26" s="142"/>
      <c r="D26" s="139"/>
      <c r="E26" s="140"/>
      <c r="F26" s="141"/>
      <c r="G26" s="142"/>
      <c r="H26" s="143"/>
      <c r="I26" s="34"/>
    </row>
    <row r="27" spans="1:29" ht="15.9" hidden="1" customHeight="1" x14ac:dyDescent="0.3">
      <c r="A27" s="136"/>
      <c r="B27" s="144"/>
      <c r="C27" s="142"/>
      <c r="D27" s="139"/>
      <c r="E27" s="140"/>
      <c r="F27" s="141"/>
      <c r="G27" s="142"/>
      <c r="H27" s="143"/>
      <c r="I27" s="34"/>
      <c r="T27" s="36" t="str">
        <f>[1]List1!$A$104</f>
        <v>chyba</v>
      </c>
    </row>
    <row r="28" spans="1:29" ht="15.9" hidden="1" customHeight="1" x14ac:dyDescent="0.3">
      <c r="A28" s="136"/>
      <c r="C28" s="102"/>
      <c r="D28" s="150"/>
      <c r="E28" s="140"/>
      <c r="F28" s="141"/>
      <c r="G28" s="151"/>
      <c r="H28" s="152"/>
      <c r="I28" s="34"/>
      <c r="T28" s="36" t="str">
        <f>[1]List1!$A$186</f>
        <v>OK</v>
      </c>
    </row>
    <row r="29" spans="1:29" ht="15.9" hidden="1" customHeight="1" x14ac:dyDescent="0.3">
      <c r="A29" s="136"/>
      <c r="D29" s="150"/>
      <c r="E29" s="140"/>
      <c r="F29" s="141"/>
      <c r="G29" s="151"/>
      <c r="H29" s="152"/>
      <c r="I29" s="34"/>
      <c r="T29" s="36" t="str">
        <f>[1]List1!$A$190</f>
        <v>zadej styl</v>
      </c>
    </row>
    <row r="30" spans="1:29" ht="15.9" hidden="1" customHeight="1" x14ac:dyDescent="0.3">
      <c r="A30" s="136"/>
      <c r="D30" s="150"/>
      <c r="E30" s="140"/>
      <c r="F30" s="141"/>
      <c r="G30" s="151"/>
      <c r="H30" s="152"/>
      <c r="I30" s="34"/>
      <c r="T30" s="36" t="str">
        <f>[1]List1!$A$191</f>
        <v>zadej kategorii</v>
      </c>
    </row>
    <row r="31" spans="1:29" ht="15.9" hidden="1" customHeight="1" x14ac:dyDescent="0.3">
      <c r="A31" s="136"/>
      <c r="C31" s="102"/>
      <c r="D31" s="150"/>
      <c r="E31" s="140"/>
      <c r="F31" s="141"/>
      <c r="G31" s="151"/>
      <c r="H31" s="152"/>
      <c r="I31" s="34"/>
      <c r="T31" s="36" t="str">
        <f>[1]List1!$A$192</f>
        <v>mnoho stylů</v>
      </c>
    </row>
    <row r="32" spans="1:29" ht="15.9" hidden="1" customHeight="1" x14ac:dyDescent="0.3">
      <c r="A32" s="136"/>
      <c r="D32" s="150"/>
      <c r="E32" s="140"/>
      <c r="F32" s="141"/>
      <c r="G32" s="151"/>
      <c r="H32" s="152"/>
      <c r="I32" s="34"/>
      <c r="T32" s="36" t="str">
        <f>[1]List1!$A$193</f>
        <v>mnoho kategorií</v>
      </c>
    </row>
    <row r="33" spans="1:20" ht="15.9" hidden="1" customHeight="1" x14ac:dyDescent="0.3">
      <c r="A33" s="136"/>
      <c r="D33" s="150"/>
      <c r="E33" s="140"/>
      <c r="F33" s="141"/>
      <c r="G33" s="151"/>
      <c r="H33" s="152"/>
      <c r="I33" s="34"/>
      <c r="T33" s="36" t="str">
        <f>[1]List1!$A$196</f>
        <v>ženy</v>
      </c>
    </row>
    <row r="34" spans="1:20" ht="15.9" hidden="1" customHeight="1" x14ac:dyDescent="0.3">
      <c r="A34" s="136"/>
      <c r="C34" s="102"/>
      <c r="D34" s="150"/>
      <c r="E34" s="140"/>
      <c r="F34" s="141"/>
      <c r="G34" s="151"/>
      <c r="H34" s="152"/>
      <c r="I34" s="153"/>
    </row>
    <row r="35" spans="1:20" ht="15.9" hidden="1" customHeight="1" x14ac:dyDescent="0.25"/>
    <row r="36" spans="1:20" x14ac:dyDescent="0.25">
      <c r="A36" s="103" t="str">
        <f>'[3]Základní údaje'!$B$7</f>
        <v xml:space="preserve">Brno,  21.9.2024 </v>
      </c>
      <c r="E36"/>
    </row>
    <row r="37" spans="1:20" x14ac:dyDescent="0.25">
      <c r="D37" s="103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W914"/>
  <sheetViews>
    <sheetView zoomScaleNormal="100" zoomScaleSheetLayoutView="100" workbookViewId="0">
      <selection activeCell="W13" sqref="W13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  <col min="23" max="23" width="9.109375" style="34"/>
  </cols>
  <sheetData>
    <row r="1" spans="1:23" x14ac:dyDescent="0.25">
      <c r="A1" s="282" t="str">
        <f>CONCATENATE([1]List1!$A$39)</f>
        <v>Zápis hlasatele</v>
      </c>
      <c r="B1" s="282"/>
      <c r="C1" s="282"/>
      <c r="D1" s="282"/>
      <c r="E1" s="282"/>
      <c r="F1" s="282"/>
      <c r="G1" s="282"/>
      <c r="H1" s="282"/>
      <c r="I1" s="282"/>
    </row>
    <row r="2" spans="1:23" x14ac:dyDescent="0.25">
      <c r="A2" s="282"/>
      <c r="B2" s="282"/>
      <c r="C2" s="282"/>
      <c r="D2" s="282"/>
      <c r="E2" s="282"/>
      <c r="F2" s="282"/>
      <c r="G2" s="282"/>
      <c r="H2" s="282"/>
      <c r="I2" s="282"/>
    </row>
    <row r="3" spans="1:23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3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3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3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3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3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3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3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3" ht="27" thickTop="1" x14ac:dyDescent="0.25">
      <c r="A11" s="285" t="str">
        <f>CONCATENATE([1]List1!$A$40)</f>
        <v>soutěž</v>
      </c>
      <c r="B11" s="286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W11" s="34" t="str">
        <f>[1]List1!$A$275</f>
        <v>pořadí</v>
      </c>
    </row>
    <row r="12" spans="1:23" x14ac:dyDescent="0.25">
      <c r="A12" s="287" t="str">
        <f>CONCATENATE('Vážní listina'!A2)</f>
        <v>Brněnský dráček</v>
      </c>
      <c r="B12" s="288"/>
      <c r="C12" s="291" t="str">
        <f>'Vážní listina'!D4</f>
        <v xml:space="preserve"> 21.9.2024 </v>
      </c>
      <c r="D12" s="266">
        <v>1065</v>
      </c>
      <c r="E12" s="293" t="str">
        <f>CONCATENATE('Vážní listina'!F4)</f>
        <v>U13 35</v>
      </c>
      <c r="F12" s="266" t="str">
        <f>CONCATENATE('Vážní listina'!I4)</f>
        <v>v.s.</v>
      </c>
      <c r="G12" s="266">
        <v>1</v>
      </c>
      <c r="H12" s="268"/>
      <c r="I12" s="283">
        <v>1</v>
      </c>
      <c r="W12" s="34">
        <f>pořadí!E2</f>
        <v>0</v>
      </c>
    </row>
    <row r="13" spans="1:23" ht="13.8" thickBot="1" x14ac:dyDescent="0.3">
      <c r="A13" s="289"/>
      <c r="B13" s="290"/>
      <c r="C13" s="292"/>
      <c r="D13" s="267"/>
      <c r="E13" s="292"/>
      <c r="F13" s="267"/>
      <c r="G13" s="267"/>
      <c r="H13" s="269"/>
      <c r="I13" s="284"/>
    </row>
    <row r="14" spans="1:23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3" ht="13.8" thickTop="1" x14ac:dyDescent="0.25">
      <c r="A15" s="296" t="str">
        <f>CONCATENATE([1]List1!$A$48)</f>
        <v>červený</v>
      </c>
      <c r="B15" s="297"/>
      <c r="C15" s="297"/>
      <c r="D15" s="298"/>
      <c r="E15" s="299"/>
      <c r="F15" s="300" t="str">
        <f>CONCATENATE([1]List1!$A$49)</f>
        <v>modrý</v>
      </c>
      <c r="G15" s="301"/>
      <c r="H15" s="301"/>
      <c r="I15" s="302"/>
    </row>
    <row r="16" spans="1:23" x14ac:dyDescent="0.25">
      <c r="A16" s="270" t="str">
        <f>CONCATENATE([1]List1!$A$50)</f>
        <v>jméno</v>
      </c>
      <c r="B16" s="271"/>
      <c r="C16" s="85" t="str">
        <f>CONCATENATE([1]List1!$A$51)</f>
        <v>oddíl</v>
      </c>
      <c r="D16" s="63" t="str">
        <f>CONCATENATE([1]List1!$A$52)</f>
        <v>los</v>
      </c>
      <c r="E16" s="299"/>
      <c r="F16" s="272" t="str">
        <f>CONCATENATE([1]List1!$A$50)</f>
        <v>jméno</v>
      </c>
      <c r="G16" s="273"/>
      <c r="H16" s="62" t="str">
        <f>CONCATENATE([1]List1!$A$51)</f>
        <v>oddíl</v>
      </c>
      <c r="I16" s="63" t="str">
        <f>CONCATENATE([1]List1!$A$52)</f>
        <v>los</v>
      </c>
      <c r="L16" s="66" t="s">
        <v>52</v>
      </c>
      <c r="M16" s="66" t="s">
        <v>53</v>
      </c>
      <c r="N16" s="66" t="s">
        <v>54</v>
      </c>
      <c r="O16" s="66" t="s">
        <v>55</v>
      </c>
      <c r="P16" s="66" t="s">
        <v>61</v>
      </c>
      <c r="Q16" s="66" t="s">
        <v>56</v>
      </c>
      <c r="R16" s="66" t="s">
        <v>57</v>
      </c>
      <c r="S16" s="66" t="s">
        <v>58</v>
      </c>
      <c r="T16" s="66" t="s">
        <v>59</v>
      </c>
      <c r="U16" s="66" t="s">
        <v>62</v>
      </c>
      <c r="V16" s="66"/>
    </row>
    <row r="17" spans="1:23" x14ac:dyDescent="0.25">
      <c r="A17" s="274" t="str">
        <f>CONCATENATE(L17,M17,N17,O17,P17)</f>
        <v xml:space="preserve">Baran David </v>
      </c>
      <c r="B17" s="275"/>
      <c r="C17" s="278" t="str">
        <f>CONCATENATE(L18,M18,N18,O18,P18)</f>
        <v>TJ Sokol Vítkovice</v>
      </c>
      <c r="D17" s="280">
        <v>1</v>
      </c>
      <c r="E17" s="299"/>
      <c r="F17" s="274" t="str">
        <f>CONCATENATE(Q17,R17,S17,T17,U17)</f>
        <v>Hudec Patrik</v>
      </c>
      <c r="G17" s="275"/>
      <c r="H17" s="278" t="str">
        <f>CONCATENATE(Q18,R18,S18,T18,U18)</f>
        <v>TAK Hellas Brno</v>
      </c>
      <c r="I17" s="294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 xml:space="preserve">Baran David 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Hudec Patrik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3" ht="13.8" thickBot="1" x14ac:dyDescent="0.3">
      <c r="A18" s="276"/>
      <c r="B18" s="277"/>
      <c r="C18" s="279"/>
      <c r="D18" s="281"/>
      <c r="E18" s="299"/>
      <c r="F18" s="276"/>
      <c r="G18" s="277"/>
      <c r="H18" s="279"/>
      <c r="I18" s="295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TJ Sokol Vítkovice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TAK Hellas Brno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3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3" s="46" customFormat="1" hidden="1" x14ac:dyDescent="0.25">
      <c r="A20" s="65"/>
      <c r="B20" s="65"/>
      <c r="C20" s="65"/>
      <c r="E20" s="65"/>
      <c r="W20" s="44"/>
    </row>
    <row r="21" spans="1:23" s="46" customFormat="1" hidden="1" x14ac:dyDescent="0.25">
      <c r="A21" s="65"/>
      <c r="B21" s="65"/>
      <c r="C21" s="65"/>
      <c r="E21" s="65"/>
      <c r="W21" s="44"/>
    </row>
    <row r="22" spans="1:23" s="46" customFormat="1" hidden="1" x14ac:dyDescent="0.25">
      <c r="A22" s="65"/>
      <c r="B22" s="65"/>
      <c r="C22" s="65"/>
      <c r="E22" s="65"/>
      <c r="W22" s="44"/>
    </row>
    <row r="23" spans="1:23" s="46" customFormat="1" hidden="1" x14ac:dyDescent="0.25">
      <c r="A23" s="65"/>
      <c r="B23" s="65"/>
      <c r="C23" s="65"/>
      <c r="E23" s="65"/>
      <c r="W23" s="44"/>
    </row>
    <row r="24" spans="1:23" s="46" customFormat="1" hidden="1" x14ac:dyDescent="0.25">
      <c r="A24" s="65"/>
      <c r="B24" s="65"/>
      <c r="C24" s="65"/>
      <c r="E24" s="65"/>
      <c r="W24" s="44"/>
    </row>
    <row r="25" spans="1:23" s="46" customFormat="1" hidden="1" x14ac:dyDescent="0.25">
      <c r="A25" s="65"/>
      <c r="B25" s="65"/>
      <c r="C25" s="65"/>
      <c r="E25" s="65"/>
      <c r="W25" s="44"/>
    </row>
    <row r="26" spans="1:23" s="46" customFormat="1" hidden="1" x14ac:dyDescent="0.25">
      <c r="A26" s="65"/>
      <c r="B26" s="65"/>
      <c r="C26" s="65"/>
      <c r="E26" s="65"/>
      <c r="W26" s="44"/>
    </row>
    <row r="27" spans="1:23" s="46" customFormat="1" hidden="1" x14ac:dyDescent="0.25">
      <c r="A27" s="65"/>
      <c r="B27" s="65"/>
      <c r="C27" s="65"/>
      <c r="E27" s="65"/>
      <c r="W27" s="44"/>
    </row>
    <row r="28" spans="1:23" s="46" customFormat="1" hidden="1" x14ac:dyDescent="0.25">
      <c r="A28" s="65"/>
      <c r="B28" s="65"/>
      <c r="C28" s="65"/>
      <c r="E28" s="65"/>
      <c r="W28" s="44"/>
    </row>
    <row r="29" spans="1:23" s="46" customFormat="1" hidden="1" x14ac:dyDescent="0.25">
      <c r="A29" s="65"/>
      <c r="B29" s="65"/>
      <c r="C29" s="65"/>
      <c r="E29" s="65"/>
      <c r="W29" s="44"/>
    </row>
    <row r="30" spans="1:23" s="46" customFormat="1" hidden="1" x14ac:dyDescent="0.25">
      <c r="A30" s="65"/>
      <c r="B30" s="65"/>
      <c r="C30" s="65"/>
      <c r="E30" s="65"/>
      <c r="W30" s="44"/>
    </row>
    <row r="31" spans="1:23" s="46" customFormat="1" hidden="1" x14ac:dyDescent="0.25">
      <c r="A31" s="65"/>
      <c r="B31" s="65"/>
      <c r="C31" s="65"/>
      <c r="E31" s="65"/>
      <c r="W31" s="44"/>
    </row>
    <row r="32" spans="1:23" s="46" customFormat="1" hidden="1" x14ac:dyDescent="0.25">
      <c r="A32" s="65"/>
      <c r="B32" s="65"/>
      <c r="C32" s="65"/>
      <c r="E32" s="65"/>
      <c r="W32" s="44"/>
    </row>
    <row r="33" spans="1:23" s="46" customFormat="1" hidden="1" x14ac:dyDescent="0.25">
      <c r="A33" s="65"/>
      <c r="B33" s="65"/>
      <c r="C33" s="65"/>
      <c r="E33" s="65"/>
      <c r="W33" s="44"/>
    </row>
    <row r="34" spans="1:23" s="46" customFormat="1" hidden="1" x14ac:dyDescent="0.25">
      <c r="A34" s="65"/>
      <c r="B34" s="65"/>
      <c r="C34" s="65"/>
      <c r="E34" s="65"/>
      <c r="W34" s="44"/>
    </row>
    <row r="35" spans="1:23" s="46" customFormat="1" hidden="1" x14ac:dyDescent="0.25">
      <c r="A35" s="65"/>
      <c r="B35" s="65"/>
      <c r="C35" s="65"/>
      <c r="E35" s="65"/>
      <c r="W35" s="44"/>
    </row>
    <row r="36" spans="1:23" s="46" customFormat="1" hidden="1" x14ac:dyDescent="0.25">
      <c r="A36" s="65"/>
      <c r="B36" s="65"/>
      <c r="C36" s="65"/>
      <c r="E36" s="65"/>
      <c r="W36" s="44"/>
    </row>
    <row r="37" spans="1:23" s="46" customFormat="1" hidden="1" x14ac:dyDescent="0.25">
      <c r="A37" s="65"/>
      <c r="B37" s="65"/>
      <c r="C37" s="65"/>
      <c r="E37" s="65"/>
      <c r="W37" s="44"/>
    </row>
    <row r="38" spans="1:23" s="46" customFormat="1" hidden="1" x14ac:dyDescent="0.25">
      <c r="A38" s="65"/>
      <c r="B38" s="65"/>
      <c r="C38" s="65"/>
      <c r="E38" s="65"/>
      <c r="W38" s="44"/>
    </row>
    <row r="39" spans="1:23" s="46" customFormat="1" hidden="1" x14ac:dyDescent="0.25">
      <c r="A39" s="65"/>
      <c r="B39" s="65"/>
      <c r="C39" s="65"/>
      <c r="E39" s="65"/>
      <c r="W39" s="44"/>
    </row>
    <row r="40" spans="1:23" s="46" customFormat="1" hidden="1" x14ac:dyDescent="0.25">
      <c r="A40" s="65"/>
      <c r="B40" s="65"/>
      <c r="C40" s="65"/>
      <c r="E40" s="65"/>
      <c r="W40" s="44"/>
    </row>
    <row r="41" spans="1:23" s="46" customFormat="1" hidden="1" x14ac:dyDescent="0.25">
      <c r="A41" s="65"/>
      <c r="B41" s="65"/>
      <c r="C41" s="65"/>
      <c r="E41" s="65"/>
      <c r="W41" s="44"/>
    </row>
    <row r="42" spans="1:23" s="46" customFormat="1" hidden="1" x14ac:dyDescent="0.25">
      <c r="A42" s="65"/>
      <c r="B42" s="65"/>
      <c r="C42" s="65"/>
      <c r="E42" s="65"/>
      <c r="W42" s="44"/>
    </row>
    <row r="43" spans="1:23" s="46" customFormat="1" hidden="1" x14ac:dyDescent="0.25">
      <c r="A43" s="65"/>
      <c r="B43" s="65"/>
      <c r="C43" s="65"/>
      <c r="E43" s="65"/>
      <c r="W43" s="44"/>
    </row>
    <row r="44" spans="1:23" s="46" customFormat="1" hidden="1" x14ac:dyDescent="0.25">
      <c r="A44" s="65"/>
      <c r="B44" s="65"/>
      <c r="C44" s="65"/>
      <c r="E44" s="65"/>
      <c r="W44" s="44"/>
    </row>
    <row r="45" spans="1:23" s="46" customFormat="1" hidden="1" x14ac:dyDescent="0.25">
      <c r="A45" s="65"/>
      <c r="B45" s="65"/>
      <c r="C45" s="65"/>
      <c r="E45" s="65"/>
      <c r="W45" s="44"/>
    </row>
    <row r="46" spans="1:23" s="46" customFormat="1" hidden="1" x14ac:dyDescent="0.25">
      <c r="A46" s="65"/>
      <c r="B46" s="65"/>
      <c r="C46" s="65"/>
      <c r="E46" s="65"/>
      <c r="W46" s="44"/>
    </row>
    <row r="47" spans="1:23" s="46" customFormat="1" hidden="1" x14ac:dyDescent="0.25">
      <c r="A47" s="65"/>
      <c r="B47" s="65"/>
      <c r="C47" s="65"/>
      <c r="E47" s="65"/>
      <c r="W47" s="44"/>
    </row>
    <row r="48" spans="1:23" s="46" customFormat="1" hidden="1" x14ac:dyDescent="0.25">
      <c r="A48" s="65"/>
      <c r="B48" s="65"/>
      <c r="C48" s="65"/>
      <c r="E48" s="65"/>
      <c r="W48" s="44"/>
    </row>
    <row r="49" spans="1:23" s="46" customFormat="1" hidden="1" x14ac:dyDescent="0.25">
      <c r="A49" s="65"/>
      <c r="B49" s="65"/>
      <c r="C49" s="65"/>
      <c r="E49" s="65"/>
      <c r="W49" s="44"/>
    </row>
    <row r="50" spans="1:23" s="46" customFormat="1" hidden="1" x14ac:dyDescent="0.25">
      <c r="A50" s="65"/>
      <c r="B50" s="65"/>
      <c r="C50" s="65"/>
      <c r="E50" s="65"/>
      <c r="W50" s="44"/>
    </row>
    <row r="51" spans="1:23" s="46" customFormat="1" hidden="1" x14ac:dyDescent="0.25">
      <c r="A51" s="65"/>
      <c r="B51" s="65"/>
      <c r="C51" s="65"/>
      <c r="E51" s="65"/>
      <c r="W51" s="44"/>
    </row>
    <row r="52" spans="1:23" s="46" customFormat="1" hidden="1" x14ac:dyDescent="0.25">
      <c r="A52" s="65"/>
      <c r="B52" s="65"/>
      <c r="C52" s="65"/>
      <c r="E52" s="65"/>
      <c r="W52" s="44"/>
    </row>
    <row r="53" spans="1:23" s="46" customFormat="1" hidden="1" x14ac:dyDescent="0.25">
      <c r="A53" s="65"/>
      <c r="B53" s="65"/>
      <c r="C53" s="65"/>
      <c r="E53" s="65"/>
      <c r="W53" s="44"/>
    </row>
    <row r="54" spans="1:23" s="46" customFormat="1" hidden="1" x14ac:dyDescent="0.25">
      <c r="A54" s="65"/>
      <c r="B54" s="65"/>
      <c r="C54" s="65"/>
      <c r="E54" s="65"/>
      <c r="W54" s="44"/>
    </row>
    <row r="55" spans="1:23" s="46" customFormat="1" hidden="1" x14ac:dyDescent="0.25">
      <c r="A55" s="65"/>
      <c r="B55" s="65"/>
      <c r="C55" s="65"/>
      <c r="E55" s="65"/>
      <c r="W55" s="44"/>
    </row>
    <row r="56" spans="1:23" s="46" customFormat="1" hidden="1" x14ac:dyDescent="0.25">
      <c r="A56" s="65"/>
      <c r="B56" s="65"/>
      <c r="C56" s="65"/>
      <c r="E56" s="65"/>
      <c r="W56" s="44"/>
    </row>
    <row r="57" spans="1:23" s="46" customFormat="1" hidden="1" x14ac:dyDescent="0.25">
      <c r="A57" s="65"/>
      <c r="B57" s="65"/>
      <c r="C57" s="65"/>
      <c r="E57" s="65"/>
      <c r="W57" s="44"/>
    </row>
    <row r="58" spans="1:23" hidden="1" x14ac:dyDescent="0.25">
      <c r="A58" s="282" t="str">
        <f>CONCATENATE(A1)</f>
        <v>Zápis hlasatele</v>
      </c>
      <c r="B58" s="282"/>
      <c r="C58" s="282"/>
      <c r="D58" s="282"/>
      <c r="E58" s="282"/>
      <c r="F58" s="282"/>
      <c r="G58" s="282"/>
      <c r="H58" s="282"/>
      <c r="I58" s="282"/>
    </row>
    <row r="59" spans="1:23" hidden="1" x14ac:dyDescent="0.25">
      <c r="A59" s="282"/>
      <c r="B59" s="282"/>
      <c r="C59" s="282"/>
      <c r="D59" s="282"/>
      <c r="E59" s="282"/>
      <c r="F59" s="282"/>
      <c r="G59" s="282"/>
      <c r="H59" s="282"/>
      <c r="I59" s="282"/>
    </row>
    <row r="60" spans="1:23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23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23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23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23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3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3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3" hidden="1" x14ac:dyDescent="0.25">
      <c r="A67" s="54"/>
      <c r="B67" s="54"/>
      <c r="C67" s="54"/>
      <c r="D67" s="44"/>
      <c r="E67" s="54"/>
      <c r="F67" s="44"/>
      <c r="G67" s="44"/>
      <c r="H67" s="44"/>
      <c r="I67" s="44"/>
    </row>
    <row r="68" spans="1:23" ht="27" hidden="1" thickTop="1" x14ac:dyDescent="0.25">
      <c r="A68" s="285" t="str">
        <f>CONCATENATE([1]List1!$A$40)</f>
        <v>soutěž</v>
      </c>
      <c r="B68" s="286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3" hidden="1" x14ac:dyDescent="0.25">
      <c r="A69" s="287" t="str">
        <f>CONCATENATE(A12)</f>
        <v>Brněnský dráček</v>
      </c>
      <c r="B69" s="288"/>
      <c r="C69" s="293" t="str">
        <f>CONCATENATE(C12)</f>
        <v xml:space="preserve"> 21.9.2024 </v>
      </c>
      <c r="D69" s="266"/>
      <c r="E69" s="303" t="str">
        <f>CONCATENATE(E12)</f>
        <v>U13 35</v>
      </c>
      <c r="F69" s="305" t="str">
        <f>CONCATENATE(F12)</f>
        <v>v.s.</v>
      </c>
      <c r="G69" s="266"/>
      <c r="H69" s="268"/>
      <c r="I69" s="283"/>
    </row>
    <row r="70" spans="1:23" ht="13.8" hidden="1" thickBot="1" x14ac:dyDescent="0.3">
      <c r="A70" s="289"/>
      <c r="B70" s="290"/>
      <c r="C70" s="292"/>
      <c r="D70" s="267"/>
      <c r="E70" s="304"/>
      <c r="F70" s="306"/>
      <c r="G70" s="267"/>
      <c r="H70" s="269"/>
      <c r="I70" s="284"/>
    </row>
    <row r="71" spans="1:23" hidden="1" x14ac:dyDescent="0.25">
      <c r="A71" s="54"/>
      <c r="B71" s="54"/>
      <c r="C71" s="54"/>
      <c r="D71" s="44"/>
      <c r="E71" s="54"/>
      <c r="F71" s="44"/>
      <c r="G71" s="44"/>
      <c r="H71" s="44"/>
      <c r="I71" s="44"/>
    </row>
    <row r="72" spans="1:23" ht="13.8" hidden="1" thickTop="1" x14ac:dyDescent="0.25">
      <c r="A72" s="296" t="str">
        <f>CONCATENATE([1]List1!$A$48)</f>
        <v>červený</v>
      </c>
      <c r="B72" s="297"/>
      <c r="C72" s="297"/>
      <c r="D72" s="298"/>
      <c r="E72" s="299"/>
      <c r="F72" s="300" t="str">
        <f>CONCATENATE([1]List1!$A$49)</f>
        <v>modrý</v>
      </c>
      <c r="G72" s="301"/>
      <c r="H72" s="301"/>
      <c r="I72" s="302"/>
    </row>
    <row r="73" spans="1:23" hidden="1" x14ac:dyDescent="0.25">
      <c r="A73" s="270" t="str">
        <f>CONCATENATE([1]List1!$A$50)</f>
        <v>jméno</v>
      </c>
      <c r="B73" s="271"/>
      <c r="C73" s="85" t="str">
        <f>CONCATENATE([1]List1!$A$51)</f>
        <v>oddíl</v>
      </c>
      <c r="D73" s="63" t="str">
        <f>CONCATENATE([1]List1!$A$52)</f>
        <v>los</v>
      </c>
      <c r="E73" s="299"/>
      <c r="F73" s="272" t="str">
        <f>CONCATENATE([1]List1!$A$50)</f>
        <v>jméno</v>
      </c>
      <c r="G73" s="273"/>
      <c r="H73" s="62" t="str">
        <f>CONCATENATE([1]List1!$A$51)</f>
        <v>oddíl</v>
      </c>
      <c r="I73" s="63" t="str">
        <f>CONCATENATE([1]List1!$A$52)</f>
        <v>los</v>
      </c>
      <c r="L73" s="66" t="s">
        <v>52</v>
      </c>
      <c r="M73" s="66" t="s">
        <v>53</v>
      </c>
      <c r="N73" s="66" t="s">
        <v>54</v>
      </c>
      <c r="O73" s="66" t="s">
        <v>55</v>
      </c>
      <c r="P73" s="66" t="s">
        <v>61</v>
      </c>
      <c r="Q73" s="66" t="s">
        <v>56</v>
      </c>
      <c r="R73" s="66" t="s">
        <v>57</v>
      </c>
      <c r="S73" s="66" t="s">
        <v>58</v>
      </c>
      <c r="T73" s="66" t="s">
        <v>59</v>
      </c>
      <c r="U73" s="66" t="s">
        <v>62</v>
      </c>
      <c r="V73" s="66"/>
    </row>
    <row r="74" spans="1:23" ht="12.75" hidden="1" customHeight="1" x14ac:dyDescent="0.25">
      <c r="A74" s="274" t="str">
        <f>IF(D74="","",(CONCATENATE(L74,M74,N74,O74,P74)))</f>
        <v/>
      </c>
      <c r="B74" s="275"/>
      <c r="C74" s="278" t="str">
        <f>IF(D74="","",(CONCATENATE(L75,M75,N75,O75,P75)))</f>
        <v/>
      </c>
      <c r="D74" s="280"/>
      <c r="E74" s="299"/>
      <c r="F74" s="274" t="str">
        <f>IF(I74="","",(CONCATENATE(Q74,R74,S74,T74,U74)))</f>
        <v/>
      </c>
      <c r="G74" s="275"/>
      <c r="H74" s="278" t="str">
        <f>IF(I74="","",(CONCATENATE(Q75,R75,S75,T75,U75)))</f>
        <v/>
      </c>
      <c r="I74" s="294"/>
      <c r="K74" t="s">
        <v>7</v>
      </c>
      <c r="L74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0</v>
      </c>
      <c r="M74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>0</v>
      </c>
      <c r="N74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>0</v>
      </c>
      <c r="O74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>0</v>
      </c>
      <c r="P74">
        <f>IF($D74='Vážní listina'!$A$31,'Vážní listina'!$D$31,IF($D74='Vážní listina'!$A$32,'Vážní listina'!$D$32,IF($D74='Vážní listina'!$A$33,'Vážní listina'!$D$33,IF($D74='Vážní listina'!$A$34,'Vážní listina'!$D$34,""))))</f>
        <v>0</v>
      </c>
      <c r="Q74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0</v>
      </c>
      <c r="R74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>0</v>
      </c>
      <c r="S74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>0</v>
      </c>
      <c r="T74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>0</v>
      </c>
      <c r="U74">
        <f>IF($I74='Vážní listina'!$A$31,'Vážní listina'!$D$31,IF($I74='Vážní listina'!$A$32,'Vážní listina'!$D$32,IF($I74='Vážní listina'!$A$33,'Vážní listina'!$D$33,IF($I74='Vážní listina'!$A$34,'Vážní listina'!$D$34,""))))</f>
        <v>0</v>
      </c>
    </row>
    <row r="75" spans="1:23" ht="13.5" hidden="1" customHeight="1" thickBot="1" x14ac:dyDescent="0.3">
      <c r="A75" s="276"/>
      <c r="B75" s="277"/>
      <c r="C75" s="279"/>
      <c r="D75" s="281"/>
      <c r="E75" s="299"/>
      <c r="F75" s="276"/>
      <c r="G75" s="277"/>
      <c r="H75" s="279"/>
      <c r="I75" s="295"/>
      <c r="K75" t="s">
        <v>2</v>
      </c>
      <c r="L75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0</v>
      </c>
      <c r="M75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>0</v>
      </c>
      <c r="N75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>0</v>
      </c>
      <c r="O75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>0</v>
      </c>
      <c r="P75">
        <f>IF($D74='Vážní listina'!$A$31,'Vážní listina'!$E$31,IF($D74='Vážní listina'!$A$32,'Vážní listina'!$E$32,IF($D74='Vážní listina'!$A$33,'Vážní listina'!$E$33,IF($D74='Vážní listina'!$A$34,'Vážní listina'!$E$34,""))))</f>
        <v>0</v>
      </c>
      <c r="Q75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0</v>
      </c>
      <c r="R75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>0</v>
      </c>
      <c r="S75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>0</v>
      </c>
      <c r="T75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>0</v>
      </c>
      <c r="U75">
        <f>IF($I74='Vážní listina'!$A$31,'Vážní listina'!$E$31,IF($I74='Vážní listina'!$A$32,'Vážní listina'!$E$32,IF($I74='Vážní listina'!$A$33,'Vážní listina'!$E$33,IF($I74='Vážní listina'!$A$34,'Vážní listina'!$E$34,""))))</f>
        <v>0</v>
      </c>
    </row>
    <row r="76" spans="1:23" ht="13.8" hidden="1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3" s="46" customFormat="1" hidden="1" x14ac:dyDescent="0.25">
      <c r="A77" s="65"/>
      <c r="B77" s="65"/>
      <c r="C77" s="65"/>
      <c r="E77" s="65"/>
      <c r="W77" s="44"/>
    </row>
    <row r="78" spans="1:23" s="46" customFormat="1" hidden="1" x14ac:dyDescent="0.25">
      <c r="A78" s="65"/>
      <c r="B78" s="65"/>
      <c r="C78" s="65"/>
      <c r="E78" s="65"/>
      <c r="W78" s="44"/>
    </row>
    <row r="79" spans="1:23" s="46" customFormat="1" hidden="1" x14ac:dyDescent="0.25">
      <c r="A79" s="65"/>
      <c r="B79" s="65"/>
      <c r="C79" s="65"/>
      <c r="E79" s="65"/>
      <c r="W79" s="44"/>
    </row>
    <row r="80" spans="1:23" s="46" customFormat="1" hidden="1" x14ac:dyDescent="0.25">
      <c r="A80" s="65"/>
      <c r="B80" s="65"/>
      <c r="C80" s="65"/>
      <c r="E80" s="65"/>
      <c r="W80" s="44"/>
    </row>
    <row r="81" spans="1:23" s="46" customFormat="1" hidden="1" x14ac:dyDescent="0.25">
      <c r="A81" s="65"/>
      <c r="B81" s="65"/>
      <c r="C81" s="65"/>
      <c r="E81" s="65"/>
      <c r="W81" s="44"/>
    </row>
    <row r="82" spans="1:23" s="46" customFormat="1" hidden="1" x14ac:dyDescent="0.25">
      <c r="A82" s="65"/>
      <c r="B82" s="65"/>
      <c r="C82" s="65"/>
      <c r="E82" s="65"/>
      <c r="W82" s="44"/>
    </row>
    <row r="83" spans="1:23" s="46" customFormat="1" hidden="1" x14ac:dyDescent="0.25">
      <c r="A83" s="65"/>
      <c r="B83" s="65"/>
      <c r="C83" s="65"/>
      <c r="E83" s="65"/>
      <c r="W83" s="44"/>
    </row>
    <row r="84" spans="1:23" s="46" customFormat="1" hidden="1" x14ac:dyDescent="0.25">
      <c r="A84" s="65"/>
      <c r="B84" s="65"/>
      <c r="C84" s="65"/>
      <c r="E84" s="65"/>
      <c r="W84" s="44"/>
    </row>
    <row r="85" spans="1:23" s="46" customFormat="1" hidden="1" x14ac:dyDescent="0.25">
      <c r="A85" s="65"/>
      <c r="B85" s="65"/>
      <c r="C85" s="65"/>
      <c r="E85" s="65"/>
      <c r="W85" s="44"/>
    </row>
    <row r="86" spans="1:23" s="46" customFormat="1" hidden="1" x14ac:dyDescent="0.25">
      <c r="A86" s="65"/>
      <c r="B86" s="65"/>
      <c r="C86" s="65"/>
      <c r="E86" s="65"/>
      <c r="W86" s="44"/>
    </row>
    <row r="87" spans="1:23" s="46" customFormat="1" hidden="1" x14ac:dyDescent="0.25">
      <c r="A87" s="65"/>
      <c r="B87" s="65"/>
      <c r="C87" s="65"/>
      <c r="E87" s="65"/>
      <c r="W87" s="44"/>
    </row>
    <row r="88" spans="1:23" s="46" customFormat="1" hidden="1" x14ac:dyDescent="0.25">
      <c r="A88" s="65"/>
      <c r="B88" s="65"/>
      <c r="C88" s="65"/>
      <c r="E88" s="65"/>
      <c r="W88" s="44"/>
    </row>
    <row r="89" spans="1:23" s="46" customFormat="1" hidden="1" x14ac:dyDescent="0.25">
      <c r="A89" s="65"/>
      <c r="B89" s="65"/>
      <c r="C89" s="65"/>
      <c r="E89" s="65"/>
      <c r="W89" s="44"/>
    </row>
    <row r="90" spans="1:23" s="46" customFormat="1" hidden="1" x14ac:dyDescent="0.25">
      <c r="A90" s="65"/>
      <c r="B90" s="65"/>
      <c r="C90" s="65"/>
      <c r="E90" s="65"/>
      <c r="W90" s="44"/>
    </row>
    <row r="91" spans="1:23" s="46" customFormat="1" hidden="1" x14ac:dyDescent="0.25">
      <c r="A91" s="65"/>
      <c r="B91" s="65"/>
      <c r="C91" s="65"/>
      <c r="E91" s="65"/>
      <c r="W91" s="44"/>
    </row>
    <row r="92" spans="1:23" s="46" customFormat="1" hidden="1" x14ac:dyDescent="0.25">
      <c r="A92" s="65"/>
      <c r="B92" s="65"/>
      <c r="C92" s="65"/>
      <c r="E92" s="65"/>
      <c r="W92" s="44"/>
    </row>
    <row r="93" spans="1:23" s="46" customFormat="1" hidden="1" x14ac:dyDescent="0.25">
      <c r="A93" s="65"/>
      <c r="B93" s="65"/>
      <c r="C93" s="65"/>
      <c r="E93" s="65"/>
      <c r="W93" s="44"/>
    </row>
    <row r="94" spans="1:23" s="46" customFormat="1" hidden="1" x14ac:dyDescent="0.25">
      <c r="A94" s="65"/>
      <c r="B94" s="65"/>
      <c r="C94" s="65"/>
      <c r="E94" s="65"/>
      <c r="W94" s="44"/>
    </row>
    <row r="95" spans="1:23" s="46" customFormat="1" hidden="1" x14ac:dyDescent="0.25">
      <c r="A95" s="65"/>
      <c r="B95" s="65"/>
      <c r="C95" s="65"/>
      <c r="E95" s="65"/>
      <c r="W95" s="44"/>
    </row>
    <row r="96" spans="1:23" s="46" customFormat="1" hidden="1" x14ac:dyDescent="0.25">
      <c r="A96" s="65"/>
      <c r="B96" s="65"/>
      <c r="C96" s="65"/>
      <c r="E96" s="65"/>
      <c r="W96" s="44"/>
    </row>
    <row r="97" spans="1:23" s="46" customFormat="1" hidden="1" x14ac:dyDescent="0.25">
      <c r="A97" s="65"/>
      <c r="B97" s="65"/>
      <c r="C97" s="65"/>
      <c r="E97" s="65"/>
      <c r="W97" s="44"/>
    </row>
    <row r="98" spans="1:23" s="46" customFormat="1" hidden="1" x14ac:dyDescent="0.25">
      <c r="A98" s="65"/>
      <c r="B98" s="65"/>
      <c r="C98" s="65"/>
      <c r="E98" s="65"/>
      <c r="W98" s="44"/>
    </row>
    <row r="99" spans="1:23" s="46" customFormat="1" hidden="1" x14ac:dyDescent="0.25">
      <c r="A99" s="65"/>
      <c r="B99" s="65"/>
      <c r="C99" s="65"/>
      <c r="E99" s="65"/>
      <c r="W99" s="44"/>
    </row>
    <row r="100" spans="1:23" s="46" customFormat="1" hidden="1" x14ac:dyDescent="0.25">
      <c r="A100" s="65"/>
      <c r="B100" s="65"/>
      <c r="C100" s="65"/>
      <c r="E100" s="65"/>
      <c r="W100" s="44"/>
    </row>
    <row r="101" spans="1:23" s="46" customFormat="1" hidden="1" x14ac:dyDescent="0.25">
      <c r="A101" s="65"/>
      <c r="B101" s="65"/>
      <c r="C101" s="65"/>
      <c r="E101" s="65"/>
      <c r="W101" s="44"/>
    </row>
    <row r="102" spans="1:23" s="46" customFormat="1" hidden="1" x14ac:dyDescent="0.25">
      <c r="A102" s="65"/>
      <c r="B102" s="65"/>
      <c r="C102" s="65"/>
      <c r="E102" s="65"/>
      <c r="W102" s="44"/>
    </row>
    <row r="103" spans="1:23" s="46" customFormat="1" hidden="1" x14ac:dyDescent="0.25">
      <c r="A103" s="65"/>
      <c r="B103" s="65"/>
      <c r="C103" s="65"/>
      <c r="E103" s="65"/>
      <c r="W103" s="44"/>
    </row>
    <row r="104" spans="1:23" s="46" customFormat="1" hidden="1" x14ac:dyDescent="0.25">
      <c r="A104" s="65"/>
      <c r="B104" s="65"/>
      <c r="C104" s="65"/>
      <c r="E104" s="65"/>
      <c r="W104" s="44"/>
    </row>
    <row r="105" spans="1:23" s="46" customFormat="1" hidden="1" x14ac:dyDescent="0.25">
      <c r="A105" s="65"/>
      <c r="B105" s="65"/>
      <c r="C105" s="65"/>
      <c r="E105" s="65"/>
      <c r="W105" s="44"/>
    </row>
    <row r="106" spans="1:23" s="46" customFormat="1" hidden="1" x14ac:dyDescent="0.25">
      <c r="A106" s="65"/>
      <c r="B106" s="65"/>
      <c r="C106" s="65"/>
      <c r="E106" s="65"/>
      <c r="W106" s="44"/>
    </row>
    <row r="107" spans="1:23" s="46" customFormat="1" hidden="1" x14ac:dyDescent="0.25">
      <c r="A107" s="65"/>
      <c r="B107" s="65"/>
      <c r="C107" s="65"/>
      <c r="E107" s="65"/>
      <c r="W107" s="44"/>
    </row>
    <row r="108" spans="1:23" s="46" customFormat="1" hidden="1" x14ac:dyDescent="0.25">
      <c r="A108" s="65"/>
      <c r="B108" s="65"/>
      <c r="C108" s="65"/>
      <c r="E108" s="65"/>
      <c r="W108" s="44"/>
    </row>
    <row r="109" spans="1:23" s="46" customFormat="1" hidden="1" x14ac:dyDescent="0.25">
      <c r="A109" s="65"/>
      <c r="B109" s="65"/>
      <c r="C109" s="65"/>
      <c r="E109" s="65"/>
      <c r="W109" s="44"/>
    </row>
    <row r="110" spans="1:23" s="46" customFormat="1" hidden="1" x14ac:dyDescent="0.25">
      <c r="A110" s="65"/>
      <c r="B110" s="65"/>
      <c r="C110" s="65"/>
      <c r="E110" s="65"/>
      <c r="W110" s="44"/>
    </row>
    <row r="111" spans="1:23" s="46" customFormat="1" hidden="1" x14ac:dyDescent="0.25">
      <c r="A111" s="65"/>
      <c r="B111" s="65"/>
      <c r="C111" s="65"/>
      <c r="E111" s="65"/>
      <c r="W111" s="44"/>
    </row>
    <row r="112" spans="1:23" s="46" customFormat="1" hidden="1" x14ac:dyDescent="0.25">
      <c r="A112" s="65"/>
      <c r="B112" s="65"/>
      <c r="C112" s="65"/>
      <c r="E112" s="65"/>
      <c r="W112" s="44"/>
    </row>
    <row r="113" spans="1:23" s="46" customFormat="1" hidden="1" x14ac:dyDescent="0.25">
      <c r="A113" s="65"/>
      <c r="B113" s="65"/>
      <c r="C113" s="65"/>
      <c r="E113" s="65"/>
      <c r="W113" s="44"/>
    </row>
    <row r="114" spans="1:23" s="46" customFormat="1" hidden="1" x14ac:dyDescent="0.25">
      <c r="A114" s="65"/>
      <c r="B114" s="65"/>
      <c r="C114" s="65"/>
      <c r="E114" s="65"/>
      <c r="W114" s="44"/>
    </row>
    <row r="115" spans="1:23" ht="12.75" hidden="1" customHeight="1" x14ac:dyDescent="0.25">
      <c r="A115" s="282" t="str">
        <f>CONCATENATE(A58)</f>
        <v>Zápis hlasatele</v>
      </c>
      <c r="B115" s="282"/>
      <c r="C115" s="282"/>
      <c r="D115" s="282"/>
      <c r="E115" s="282"/>
      <c r="F115" s="282"/>
      <c r="G115" s="282"/>
      <c r="H115" s="282"/>
      <c r="I115" s="282"/>
    </row>
    <row r="116" spans="1:23" ht="12.75" hidden="1" customHeight="1" x14ac:dyDescent="0.25">
      <c r="A116" s="282"/>
      <c r="B116" s="282"/>
      <c r="C116" s="282"/>
      <c r="D116" s="282"/>
      <c r="E116" s="282"/>
      <c r="F116" s="282"/>
      <c r="G116" s="282"/>
      <c r="H116" s="282"/>
      <c r="I116" s="282"/>
    </row>
    <row r="117" spans="1:23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23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23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23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23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23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23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23" hidden="1" x14ac:dyDescent="0.25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23" ht="27" hidden="1" thickTop="1" x14ac:dyDescent="0.25">
      <c r="A125" s="285" t="str">
        <f>CONCATENATE([1]List1!$A$40)</f>
        <v>soutěž</v>
      </c>
      <c r="B125" s="286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23" hidden="1" x14ac:dyDescent="0.25">
      <c r="A126" s="287" t="str">
        <f>CONCATENATE(A69)</f>
        <v>Brněnský dráček</v>
      </c>
      <c r="B126" s="288"/>
      <c r="C126" s="293" t="str">
        <f>CONCATENATE(C69)</f>
        <v xml:space="preserve"> 21.9.2024 </v>
      </c>
      <c r="D126" s="266"/>
      <c r="E126" s="303" t="str">
        <f>CONCATENATE(E69)</f>
        <v>U13 35</v>
      </c>
      <c r="F126" s="305" t="str">
        <f>CONCATENATE(F69)</f>
        <v>v.s.</v>
      </c>
      <c r="G126" s="266"/>
      <c r="H126" s="268"/>
      <c r="I126" s="283" t="str">
        <f>CONCATENATE(I69)</f>
        <v/>
      </c>
    </row>
    <row r="127" spans="1:23" ht="13.8" hidden="1" thickBot="1" x14ac:dyDescent="0.3">
      <c r="A127" s="289"/>
      <c r="B127" s="290"/>
      <c r="C127" s="292"/>
      <c r="D127" s="267"/>
      <c r="E127" s="304"/>
      <c r="F127" s="306"/>
      <c r="G127" s="267"/>
      <c r="H127" s="269"/>
      <c r="I127" s="284"/>
    </row>
    <row r="128" spans="1:23" hidden="1" x14ac:dyDescent="0.25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3" ht="13.8" hidden="1" thickTop="1" x14ac:dyDescent="0.25">
      <c r="A129" s="296" t="str">
        <f>CONCATENATE([1]List1!$A$48)</f>
        <v>červený</v>
      </c>
      <c r="B129" s="297"/>
      <c r="C129" s="297"/>
      <c r="D129" s="298"/>
      <c r="E129" s="299"/>
      <c r="F129" s="300" t="str">
        <f>CONCATENATE([1]List1!$A$49)</f>
        <v>modrý</v>
      </c>
      <c r="G129" s="301"/>
      <c r="H129" s="301"/>
      <c r="I129" s="302"/>
    </row>
    <row r="130" spans="1:23" hidden="1" x14ac:dyDescent="0.25">
      <c r="A130" s="270" t="str">
        <f>CONCATENATE([1]List1!$A$50)</f>
        <v>jméno</v>
      </c>
      <c r="B130" s="271"/>
      <c r="C130" s="85" t="str">
        <f>CONCATENATE([1]List1!$A$51)</f>
        <v>oddíl</v>
      </c>
      <c r="D130" s="63" t="str">
        <f>CONCATENATE([1]List1!$A$52)</f>
        <v>los</v>
      </c>
      <c r="E130" s="299"/>
      <c r="F130" s="272" t="str">
        <f>CONCATENATE([1]List1!$A$50)</f>
        <v>jméno</v>
      </c>
      <c r="G130" s="273"/>
      <c r="H130" s="62" t="str">
        <f>CONCATENATE([1]List1!$A$51)</f>
        <v>oddíl</v>
      </c>
      <c r="I130" s="63" t="str">
        <f>CONCATENATE([1]List1!$A$52)</f>
        <v>los</v>
      </c>
      <c r="L130" s="66" t="s">
        <v>52</v>
      </c>
      <c r="M130" s="66" t="s">
        <v>53</v>
      </c>
      <c r="N130" s="66" t="s">
        <v>54</v>
      </c>
      <c r="O130" s="66" t="s">
        <v>55</v>
      </c>
      <c r="P130" s="66" t="s">
        <v>61</v>
      </c>
      <c r="Q130" s="66" t="s">
        <v>56</v>
      </c>
      <c r="R130" s="66" t="s">
        <v>57</v>
      </c>
      <c r="S130" s="66" t="s">
        <v>58</v>
      </c>
      <c r="T130" s="66" t="s">
        <v>59</v>
      </c>
      <c r="U130" s="66" t="s">
        <v>62</v>
      </c>
      <c r="V130" s="66"/>
    </row>
    <row r="131" spans="1:23" ht="12.75" hidden="1" customHeight="1" x14ac:dyDescent="0.25">
      <c r="A131" s="274" t="str">
        <f>IF(D131="","",(CONCATENATE(L131,M131,N131,O131,P131)))</f>
        <v/>
      </c>
      <c r="B131" s="275"/>
      <c r="C131" s="278" t="str">
        <f>IF(D131="","",(CONCATENATE(L132,M132,N132,O132,P132)))</f>
        <v/>
      </c>
      <c r="D131" s="280"/>
      <c r="E131" s="299"/>
      <c r="F131" s="274" t="str">
        <f>IF(I131="","",(CONCATENATE(Q131,R131,S131,T131,U131)))</f>
        <v/>
      </c>
      <c r="G131" s="275"/>
      <c r="H131" s="278" t="str">
        <f>IF(I131="","",(CONCATENATE(Q132,R132,S132,T132,U132)))</f>
        <v/>
      </c>
      <c r="I131" s="294"/>
      <c r="K131" t="s">
        <v>7</v>
      </c>
      <c r="L131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0</v>
      </c>
      <c r="M131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>0</v>
      </c>
      <c r="N131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>0</v>
      </c>
      <c r="O131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>0</v>
      </c>
      <c r="P131">
        <f>IF($D131='Vážní listina'!$A$31,'Vážní listina'!$D$31,IF($D131='Vážní listina'!$A$32,'Vážní listina'!$D$32,IF($D131='Vážní listina'!$A$33,'Vážní listina'!$D$33,IF($D131='Vážní listina'!$A$34,'Vážní listina'!$D$34,""))))</f>
        <v>0</v>
      </c>
      <c r="Q131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0</v>
      </c>
      <c r="R131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>0</v>
      </c>
      <c r="S131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>0</v>
      </c>
      <c r="T131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>0</v>
      </c>
      <c r="U131">
        <f>IF($I131='Vážní listina'!$A$31,'Vážní listina'!$D$31,IF($I131='Vážní listina'!$A$32,'Vážní listina'!$D$32,IF($I131='Vážní listina'!$A$33,'Vážní listina'!$D$33,IF($I131='Vážní listina'!$A$34,'Vážní listina'!$D$34,""))))</f>
        <v>0</v>
      </c>
    </row>
    <row r="132" spans="1:23" ht="13.5" hidden="1" customHeight="1" thickBot="1" x14ac:dyDescent="0.3">
      <c r="A132" s="276"/>
      <c r="B132" s="277"/>
      <c r="C132" s="279"/>
      <c r="D132" s="281"/>
      <c r="E132" s="299"/>
      <c r="F132" s="276"/>
      <c r="G132" s="277"/>
      <c r="H132" s="279"/>
      <c r="I132" s="295"/>
      <c r="K132" t="s">
        <v>2</v>
      </c>
      <c r="L132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0</v>
      </c>
      <c r="M132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>0</v>
      </c>
      <c r="N132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>0</v>
      </c>
      <c r="O132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>0</v>
      </c>
      <c r="P132">
        <f>IF($D131='Vážní listina'!$A$31,'Vážní listina'!$E$31,IF($D131='Vážní listina'!$A$32,'Vážní listina'!$E$32,IF($D131='Vážní listina'!$A$33,'Vážní listina'!$E$33,IF($D131='Vážní listina'!$A$34,'Vážní listina'!$E$34,""))))</f>
        <v>0</v>
      </c>
      <c r="Q132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0</v>
      </c>
      <c r="R132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>0</v>
      </c>
      <c r="S132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>0</v>
      </c>
      <c r="T132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>0</v>
      </c>
      <c r="U132">
        <f>IF($I131='Vážní listina'!$A$31,'Vážní listina'!$E$31,IF($I131='Vážní listina'!$A$32,'Vážní listina'!$E$32,IF($I131='Vážní listina'!$A$33,'Vážní listina'!$E$33,IF($I131='Vážní listina'!$A$34,'Vážní listina'!$E$34,""))))</f>
        <v>0</v>
      </c>
    </row>
    <row r="133" spans="1:23" ht="13.8" hidden="1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3" s="46" customFormat="1" hidden="1" x14ac:dyDescent="0.25">
      <c r="A134" s="65"/>
      <c r="B134" s="65"/>
      <c r="C134" s="65"/>
      <c r="E134" s="65"/>
      <c r="W134" s="44"/>
    </row>
    <row r="135" spans="1:23" s="46" customFormat="1" hidden="1" x14ac:dyDescent="0.25">
      <c r="A135" s="65"/>
      <c r="B135" s="65"/>
      <c r="C135" s="65"/>
      <c r="E135" s="65"/>
      <c r="W135" s="44"/>
    </row>
    <row r="136" spans="1:23" s="46" customFormat="1" hidden="1" x14ac:dyDescent="0.25">
      <c r="A136" s="65"/>
      <c r="B136" s="65"/>
      <c r="C136" s="65"/>
      <c r="E136" s="65"/>
      <c r="W136" s="44"/>
    </row>
    <row r="137" spans="1:23" s="46" customFormat="1" hidden="1" x14ac:dyDescent="0.25">
      <c r="A137" s="65"/>
      <c r="B137" s="65"/>
      <c r="C137" s="65"/>
      <c r="E137" s="65"/>
      <c r="W137" s="44"/>
    </row>
    <row r="138" spans="1:23" s="46" customFormat="1" hidden="1" x14ac:dyDescent="0.25">
      <c r="A138" s="65"/>
      <c r="B138" s="65"/>
      <c r="C138" s="65"/>
      <c r="E138" s="65"/>
      <c r="W138" s="44"/>
    </row>
    <row r="139" spans="1:23" s="46" customFormat="1" hidden="1" x14ac:dyDescent="0.25">
      <c r="A139" s="65"/>
      <c r="B139" s="65"/>
      <c r="C139" s="65"/>
      <c r="E139" s="65"/>
      <c r="W139" s="44"/>
    </row>
    <row r="140" spans="1:23" s="46" customFormat="1" hidden="1" x14ac:dyDescent="0.25">
      <c r="A140" s="65"/>
      <c r="B140" s="65"/>
      <c r="C140" s="65"/>
      <c r="E140" s="65"/>
      <c r="W140" s="44"/>
    </row>
    <row r="141" spans="1:23" s="46" customFormat="1" hidden="1" x14ac:dyDescent="0.25">
      <c r="A141" s="65"/>
      <c r="B141" s="65"/>
      <c r="C141" s="65"/>
      <c r="E141" s="65"/>
      <c r="W141" s="44"/>
    </row>
    <row r="142" spans="1:23" s="46" customFormat="1" hidden="1" x14ac:dyDescent="0.25">
      <c r="A142" s="65"/>
      <c r="B142" s="65"/>
      <c r="C142" s="65"/>
      <c r="E142" s="65"/>
      <c r="W142" s="44"/>
    </row>
    <row r="143" spans="1:23" s="46" customFormat="1" hidden="1" x14ac:dyDescent="0.25">
      <c r="A143" s="65"/>
      <c r="B143" s="65"/>
      <c r="C143" s="65"/>
      <c r="E143" s="65"/>
      <c r="W143" s="44"/>
    </row>
    <row r="144" spans="1:23" s="46" customFormat="1" hidden="1" x14ac:dyDescent="0.25">
      <c r="A144" s="65"/>
      <c r="B144" s="65"/>
      <c r="C144" s="65"/>
      <c r="E144" s="65"/>
      <c r="W144" s="44"/>
    </row>
    <row r="145" spans="1:23" s="46" customFormat="1" hidden="1" x14ac:dyDescent="0.25">
      <c r="A145" s="65"/>
      <c r="B145" s="65"/>
      <c r="C145" s="65"/>
      <c r="E145" s="65"/>
      <c r="W145" s="44"/>
    </row>
    <row r="146" spans="1:23" s="46" customFormat="1" hidden="1" x14ac:dyDescent="0.25">
      <c r="A146" s="65"/>
      <c r="B146" s="65"/>
      <c r="C146" s="65"/>
      <c r="E146" s="65"/>
      <c r="W146" s="44"/>
    </row>
    <row r="147" spans="1:23" s="46" customFormat="1" hidden="1" x14ac:dyDescent="0.25">
      <c r="A147" s="65"/>
      <c r="B147" s="65"/>
      <c r="C147" s="65"/>
      <c r="E147" s="65"/>
      <c r="W147" s="44"/>
    </row>
    <row r="148" spans="1:23" s="46" customFormat="1" hidden="1" x14ac:dyDescent="0.25">
      <c r="A148" s="65"/>
      <c r="B148" s="65"/>
      <c r="C148" s="65"/>
      <c r="E148" s="65"/>
      <c r="W148" s="44"/>
    </row>
    <row r="149" spans="1:23" s="46" customFormat="1" hidden="1" x14ac:dyDescent="0.25">
      <c r="A149" s="65"/>
      <c r="B149" s="65"/>
      <c r="C149" s="65"/>
      <c r="E149" s="65"/>
      <c r="W149" s="44"/>
    </row>
    <row r="150" spans="1:23" s="46" customFormat="1" hidden="1" x14ac:dyDescent="0.25">
      <c r="A150" s="65"/>
      <c r="B150" s="65"/>
      <c r="C150" s="65"/>
      <c r="E150" s="65"/>
      <c r="W150" s="44"/>
    </row>
    <row r="151" spans="1:23" s="46" customFormat="1" hidden="1" x14ac:dyDescent="0.25">
      <c r="A151" s="65"/>
      <c r="B151" s="65"/>
      <c r="C151" s="65"/>
      <c r="E151" s="65"/>
      <c r="W151" s="44"/>
    </row>
    <row r="152" spans="1:23" s="46" customFormat="1" hidden="1" x14ac:dyDescent="0.25">
      <c r="A152" s="65"/>
      <c r="B152" s="65"/>
      <c r="C152" s="65"/>
      <c r="E152" s="65"/>
      <c r="W152" s="44"/>
    </row>
    <row r="153" spans="1:23" s="46" customFormat="1" hidden="1" x14ac:dyDescent="0.25">
      <c r="A153" s="65"/>
      <c r="B153" s="65"/>
      <c r="C153" s="65"/>
      <c r="E153" s="65"/>
      <c r="W153" s="44"/>
    </row>
    <row r="154" spans="1:23" s="46" customFormat="1" hidden="1" x14ac:dyDescent="0.25">
      <c r="A154" s="65"/>
      <c r="B154" s="65"/>
      <c r="C154" s="65"/>
      <c r="E154" s="65"/>
      <c r="W154" s="44"/>
    </row>
    <row r="155" spans="1:23" s="46" customFormat="1" hidden="1" x14ac:dyDescent="0.25">
      <c r="A155" s="65"/>
      <c r="B155" s="65"/>
      <c r="C155" s="65"/>
      <c r="E155" s="65"/>
      <c r="W155" s="44"/>
    </row>
    <row r="156" spans="1:23" s="46" customFormat="1" hidden="1" x14ac:dyDescent="0.25">
      <c r="A156" s="65"/>
      <c r="B156" s="65"/>
      <c r="C156" s="65"/>
      <c r="E156" s="65"/>
      <c r="W156" s="44"/>
    </row>
    <row r="157" spans="1:23" s="46" customFormat="1" hidden="1" x14ac:dyDescent="0.25">
      <c r="A157" s="65"/>
      <c r="B157" s="65"/>
      <c r="C157" s="65"/>
      <c r="E157" s="65"/>
      <c r="W157" s="44"/>
    </row>
    <row r="158" spans="1:23" s="46" customFormat="1" hidden="1" x14ac:dyDescent="0.25">
      <c r="A158" s="65"/>
      <c r="B158" s="65"/>
      <c r="C158" s="65"/>
      <c r="E158" s="65"/>
      <c r="W158" s="44"/>
    </row>
    <row r="159" spans="1:23" s="46" customFormat="1" hidden="1" x14ac:dyDescent="0.25">
      <c r="A159" s="65"/>
      <c r="B159" s="65"/>
      <c r="C159" s="65"/>
      <c r="E159" s="65"/>
      <c r="W159" s="44"/>
    </row>
    <row r="160" spans="1:23" s="46" customFormat="1" hidden="1" x14ac:dyDescent="0.25">
      <c r="A160" s="65"/>
      <c r="B160" s="65"/>
      <c r="C160" s="65"/>
      <c r="E160" s="65"/>
      <c r="W160" s="44"/>
    </row>
    <row r="161" spans="1:23" s="46" customFormat="1" hidden="1" x14ac:dyDescent="0.25">
      <c r="A161" s="65"/>
      <c r="B161" s="65"/>
      <c r="C161" s="65"/>
      <c r="E161" s="65"/>
      <c r="W161" s="44"/>
    </row>
    <row r="162" spans="1:23" s="46" customFormat="1" hidden="1" x14ac:dyDescent="0.25">
      <c r="A162" s="65"/>
      <c r="B162" s="65"/>
      <c r="C162" s="65"/>
      <c r="E162" s="65"/>
      <c r="W162" s="44"/>
    </row>
    <row r="163" spans="1:23" s="46" customFormat="1" hidden="1" x14ac:dyDescent="0.25">
      <c r="A163" s="65"/>
      <c r="B163" s="65"/>
      <c r="C163" s="65"/>
      <c r="E163" s="65"/>
      <c r="W163" s="44"/>
    </row>
    <row r="164" spans="1:23" s="46" customFormat="1" hidden="1" x14ac:dyDescent="0.25">
      <c r="A164" s="65"/>
      <c r="B164" s="65"/>
      <c r="C164" s="65"/>
      <c r="E164" s="65"/>
      <c r="W164" s="44"/>
    </row>
    <row r="165" spans="1:23" s="46" customFormat="1" hidden="1" x14ac:dyDescent="0.25">
      <c r="A165" s="65"/>
      <c r="B165" s="65"/>
      <c r="C165" s="65"/>
      <c r="E165" s="65"/>
      <c r="W165" s="44"/>
    </row>
    <row r="166" spans="1:23" s="46" customFormat="1" hidden="1" x14ac:dyDescent="0.25">
      <c r="A166" s="65"/>
      <c r="B166" s="65"/>
      <c r="C166" s="65"/>
      <c r="E166" s="65"/>
      <c r="W166" s="44"/>
    </row>
    <row r="167" spans="1:23" s="46" customFormat="1" hidden="1" x14ac:dyDescent="0.25">
      <c r="A167" s="65"/>
      <c r="B167" s="65"/>
      <c r="C167" s="65"/>
      <c r="E167" s="65"/>
      <c r="W167" s="44"/>
    </row>
    <row r="168" spans="1:23" s="46" customFormat="1" hidden="1" x14ac:dyDescent="0.25">
      <c r="A168" s="65"/>
      <c r="B168" s="65"/>
      <c r="C168" s="65"/>
      <c r="E168" s="65"/>
      <c r="W168" s="44"/>
    </row>
    <row r="169" spans="1:23" s="46" customFormat="1" hidden="1" x14ac:dyDescent="0.25">
      <c r="A169" s="65"/>
      <c r="B169" s="65"/>
      <c r="C169" s="65"/>
      <c r="E169" s="65"/>
      <c r="W169" s="44"/>
    </row>
    <row r="170" spans="1:23" s="46" customFormat="1" hidden="1" x14ac:dyDescent="0.25">
      <c r="A170" s="65"/>
      <c r="B170" s="65"/>
      <c r="C170" s="65"/>
      <c r="E170" s="65"/>
      <c r="W170" s="44"/>
    </row>
    <row r="171" spans="1:23" s="46" customFormat="1" hidden="1" x14ac:dyDescent="0.25">
      <c r="A171" s="65"/>
      <c r="B171" s="65"/>
      <c r="C171" s="65"/>
      <c r="E171" s="65"/>
      <c r="W171" s="44"/>
    </row>
    <row r="172" spans="1:23" ht="12.75" hidden="1" customHeight="1" x14ac:dyDescent="0.25">
      <c r="A172" s="282" t="str">
        <f>CONCATENATE(A115)</f>
        <v>Zápis hlasatele</v>
      </c>
      <c r="B172" s="282"/>
      <c r="C172" s="282"/>
      <c r="D172" s="282"/>
      <c r="E172" s="282"/>
      <c r="F172" s="282"/>
      <c r="G172" s="282"/>
      <c r="H172" s="282"/>
      <c r="I172" s="282"/>
    </row>
    <row r="173" spans="1:23" ht="12.75" hidden="1" customHeight="1" x14ac:dyDescent="0.25">
      <c r="A173" s="282"/>
      <c r="B173" s="282"/>
      <c r="C173" s="282"/>
      <c r="D173" s="282"/>
      <c r="E173" s="282"/>
      <c r="F173" s="282"/>
      <c r="G173" s="282"/>
      <c r="H173" s="282"/>
      <c r="I173" s="282"/>
    </row>
    <row r="174" spans="1:23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23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23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3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3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3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3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3" hidden="1" x14ac:dyDescent="0.25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3" ht="27" hidden="1" thickTop="1" x14ac:dyDescent="0.25">
      <c r="A182" s="285" t="str">
        <f>CONCATENATE([1]List1!$A$40)</f>
        <v>soutěž</v>
      </c>
      <c r="B182" s="286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3" hidden="1" x14ac:dyDescent="0.25">
      <c r="A183" s="287" t="str">
        <f>CONCATENATE(A126)</f>
        <v>Brněnský dráček</v>
      </c>
      <c r="B183" s="288"/>
      <c r="C183" s="293" t="str">
        <f>CONCATENATE(C126)</f>
        <v xml:space="preserve"> 21.9.2024 </v>
      </c>
      <c r="D183" s="266">
        <f>D126+1</f>
        <v>1</v>
      </c>
      <c r="E183" s="303" t="str">
        <f>CONCATENATE(E126)</f>
        <v>U13 35</v>
      </c>
      <c r="F183" s="305" t="str">
        <f>CONCATENATE(F126)</f>
        <v>v.s.</v>
      </c>
      <c r="G183" s="305" t="str">
        <f>CONCATENATE(G126)</f>
        <v/>
      </c>
      <c r="H183" s="268"/>
      <c r="I183" s="283" t="str">
        <f>CONCATENATE(I126)</f>
        <v/>
      </c>
    </row>
    <row r="184" spans="1:23" ht="13.8" hidden="1" thickBot="1" x14ac:dyDescent="0.3">
      <c r="A184" s="289"/>
      <c r="B184" s="290"/>
      <c r="C184" s="292"/>
      <c r="D184" s="267"/>
      <c r="E184" s="304"/>
      <c r="F184" s="306"/>
      <c r="G184" s="306"/>
      <c r="H184" s="269"/>
      <c r="I184" s="284"/>
    </row>
    <row r="185" spans="1:23" hidden="1" x14ac:dyDescent="0.25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3" ht="13.8" hidden="1" thickTop="1" x14ac:dyDescent="0.25">
      <c r="A186" s="296" t="str">
        <f>CONCATENATE([1]List1!$A$48)</f>
        <v>červený</v>
      </c>
      <c r="B186" s="297"/>
      <c r="C186" s="297"/>
      <c r="D186" s="298"/>
      <c r="E186" s="299"/>
      <c r="F186" s="300" t="str">
        <f>CONCATENATE([1]List1!$A$49)</f>
        <v>modrý</v>
      </c>
      <c r="G186" s="301"/>
      <c r="H186" s="301"/>
      <c r="I186" s="302"/>
    </row>
    <row r="187" spans="1:23" hidden="1" x14ac:dyDescent="0.25">
      <c r="A187" s="270" t="str">
        <f>CONCATENATE([1]List1!$A$50)</f>
        <v>jméno</v>
      </c>
      <c r="B187" s="271"/>
      <c r="C187" s="85" t="str">
        <f>CONCATENATE([1]List1!$A$51)</f>
        <v>oddíl</v>
      </c>
      <c r="D187" s="63" t="str">
        <f>CONCATENATE([1]List1!$A$52)</f>
        <v>los</v>
      </c>
      <c r="E187" s="299"/>
      <c r="F187" s="272" t="str">
        <f>CONCATENATE([1]List1!$A$50)</f>
        <v>jméno</v>
      </c>
      <c r="G187" s="273"/>
      <c r="H187" s="62" t="str">
        <f>CONCATENATE([1]List1!$A$51)</f>
        <v>oddíl</v>
      </c>
      <c r="I187" s="63" t="str">
        <f>CONCATENATE([1]List1!$A$52)</f>
        <v>los</v>
      </c>
      <c r="L187" s="66" t="s">
        <v>52</v>
      </c>
      <c r="M187" s="66" t="s">
        <v>53</v>
      </c>
      <c r="N187" s="66" t="s">
        <v>54</v>
      </c>
      <c r="O187" s="66" t="s">
        <v>55</v>
      </c>
      <c r="P187" s="66" t="s">
        <v>61</v>
      </c>
      <c r="Q187" s="66" t="s">
        <v>56</v>
      </c>
      <c r="R187" s="66" t="s">
        <v>57</v>
      </c>
      <c r="S187" s="66" t="s">
        <v>58</v>
      </c>
      <c r="T187" s="66" t="s">
        <v>59</v>
      </c>
      <c r="U187" s="66" t="s">
        <v>62</v>
      </c>
      <c r="V187" s="66"/>
    </row>
    <row r="188" spans="1:23" ht="12.75" hidden="1" customHeight="1" x14ac:dyDescent="0.25">
      <c r="A188" s="274" t="str">
        <f>IF(D188="","",(CONCATENATE(L188,M188,N188,O188,P188)))</f>
        <v/>
      </c>
      <c r="B188" s="275"/>
      <c r="C188" s="278" t="str">
        <f>IF(D188="","",(CONCATENATE(L189,M189,N189,O189,P189)))</f>
        <v/>
      </c>
      <c r="D188" s="280"/>
      <c r="E188" s="299"/>
      <c r="F188" s="274" t="str">
        <f>IF(I188="","",(CONCATENATE(Q188,R188,S188,T188,U188)))</f>
        <v/>
      </c>
      <c r="G188" s="275"/>
      <c r="H188" s="278" t="str">
        <f>IF(I188="","",(CONCATENATE(Q189,R189,S189,T189,U189)))</f>
        <v/>
      </c>
      <c r="I188" s="294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3" ht="13.5" hidden="1" customHeight="1" thickBot="1" x14ac:dyDescent="0.3">
      <c r="A189" s="276"/>
      <c r="B189" s="277"/>
      <c r="C189" s="279"/>
      <c r="D189" s="281"/>
      <c r="E189" s="299"/>
      <c r="F189" s="276"/>
      <c r="G189" s="277"/>
      <c r="H189" s="279"/>
      <c r="I189" s="295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3" ht="13.8" hidden="1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3" s="46" customFormat="1" hidden="1" x14ac:dyDescent="0.25">
      <c r="A191" s="65"/>
      <c r="B191" s="65"/>
      <c r="C191" s="65"/>
      <c r="E191" s="65"/>
      <c r="W191" s="44"/>
    </row>
    <row r="192" spans="1:23" s="46" customFormat="1" hidden="1" x14ac:dyDescent="0.25">
      <c r="A192" s="65"/>
      <c r="B192" s="65"/>
      <c r="C192" s="65"/>
      <c r="E192" s="65"/>
      <c r="W192" s="44"/>
    </row>
    <row r="193" spans="1:23" s="46" customFormat="1" hidden="1" x14ac:dyDescent="0.25">
      <c r="A193" s="65"/>
      <c r="B193" s="65"/>
      <c r="C193" s="65"/>
      <c r="E193" s="65"/>
      <c r="W193" s="44"/>
    </row>
    <row r="194" spans="1:23" s="46" customFormat="1" hidden="1" x14ac:dyDescent="0.25">
      <c r="A194" s="65"/>
      <c r="B194" s="65"/>
      <c r="C194" s="65"/>
      <c r="E194" s="65"/>
      <c r="W194" s="44"/>
    </row>
    <row r="195" spans="1:23" s="46" customFormat="1" hidden="1" x14ac:dyDescent="0.25">
      <c r="A195" s="65"/>
      <c r="B195" s="65"/>
      <c r="C195" s="65"/>
      <c r="E195" s="65"/>
      <c r="W195" s="44"/>
    </row>
    <row r="196" spans="1:23" s="46" customFormat="1" hidden="1" x14ac:dyDescent="0.25">
      <c r="A196" s="65"/>
      <c r="B196" s="65"/>
      <c r="C196" s="65"/>
      <c r="E196" s="65"/>
      <c r="W196" s="44"/>
    </row>
    <row r="197" spans="1:23" s="46" customFormat="1" hidden="1" x14ac:dyDescent="0.25">
      <c r="A197" s="65"/>
      <c r="B197" s="65"/>
      <c r="C197" s="65"/>
      <c r="E197" s="65"/>
      <c r="W197" s="44"/>
    </row>
    <row r="198" spans="1:23" s="46" customFormat="1" hidden="1" x14ac:dyDescent="0.25">
      <c r="A198" s="65"/>
      <c r="B198" s="65"/>
      <c r="C198" s="65"/>
      <c r="E198" s="65"/>
      <c r="W198" s="44"/>
    </row>
    <row r="199" spans="1:23" s="46" customFormat="1" hidden="1" x14ac:dyDescent="0.25">
      <c r="A199" s="65"/>
      <c r="B199" s="65"/>
      <c r="C199" s="65"/>
      <c r="E199" s="65"/>
      <c r="W199" s="44"/>
    </row>
    <row r="200" spans="1:23" s="46" customFormat="1" hidden="1" x14ac:dyDescent="0.25">
      <c r="A200" s="65"/>
      <c r="B200" s="65"/>
      <c r="C200" s="65"/>
      <c r="E200" s="65"/>
      <c r="W200" s="44"/>
    </row>
    <row r="201" spans="1:23" s="46" customFormat="1" hidden="1" x14ac:dyDescent="0.25">
      <c r="A201" s="65"/>
      <c r="B201" s="65"/>
      <c r="C201" s="65"/>
      <c r="E201" s="65"/>
      <c r="W201" s="44"/>
    </row>
    <row r="202" spans="1:23" s="46" customFormat="1" hidden="1" x14ac:dyDescent="0.25">
      <c r="A202" s="65"/>
      <c r="B202" s="65"/>
      <c r="C202" s="65"/>
      <c r="E202" s="65"/>
      <c r="W202" s="44"/>
    </row>
    <row r="203" spans="1:23" s="46" customFormat="1" hidden="1" x14ac:dyDescent="0.25">
      <c r="A203" s="65"/>
      <c r="B203" s="65"/>
      <c r="C203" s="65"/>
      <c r="E203" s="65"/>
      <c r="W203" s="44"/>
    </row>
    <row r="204" spans="1:23" s="46" customFormat="1" hidden="1" x14ac:dyDescent="0.25">
      <c r="A204" s="65"/>
      <c r="B204" s="65"/>
      <c r="C204" s="65"/>
      <c r="E204" s="65"/>
      <c r="W204" s="44"/>
    </row>
    <row r="205" spans="1:23" s="46" customFormat="1" hidden="1" x14ac:dyDescent="0.25">
      <c r="A205" s="65"/>
      <c r="B205" s="65"/>
      <c r="C205" s="65"/>
      <c r="E205" s="65"/>
      <c r="W205" s="44"/>
    </row>
    <row r="206" spans="1:23" s="46" customFormat="1" hidden="1" x14ac:dyDescent="0.25">
      <c r="A206" s="65"/>
      <c r="B206" s="65"/>
      <c r="C206" s="65"/>
      <c r="E206" s="65"/>
      <c r="W206" s="44"/>
    </row>
    <row r="207" spans="1:23" s="46" customFormat="1" hidden="1" x14ac:dyDescent="0.25">
      <c r="A207" s="65"/>
      <c r="B207" s="65"/>
      <c r="C207" s="65"/>
      <c r="E207" s="65"/>
      <c r="W207" s="44"/>
    </row>
    <row r="208" spans="1:23" s="46" customFormat="1" hidden="1" x14ac:dyDescent="0.25">
      <c r="A208" s="65"/>
      <c r="B208" s="65"/>
      <c r="C208" s="65"/>
      <c r="E208" s="65"/>
      <c r="W208" s="44"/>
    </row>
    <row r="209" spans="1:23" s="46" customFormat="1" hidden="1" x14ac:dyDescent="0.25">
      <c r="A209" s="65"/>
      <c r="B209" s="65"/>
      <c r="C209" s="65"/>
      <c r="E209" s="65"/>
      <c r="W209" s="44"/>
    </row>
    <row r="210" spans="1:23" s="46" customFormat="1" hidden="1" x14ac:dyDescent="0.25">
      <c r="A210" s="65"/>
      <c r="B210" s="65"/>
      <c r="C210" s="65"/>
      <c r="E210" s="65"/>
      <c r="W210" s="44"/>
    </row>
    <row r="211" spans="1:23" s="46" customFormat="1" hidden="1" x14ac:dyDescent="0.25">
      <c r="A211" s="65"/>
      <c r="B211" s="65"/>
      <c r="C211" s="65"/>
      <c r="E211" s="65"/>
      <c r="W211" s="44"/>
    </row>
    <row r="212" spans="1:23" s="46" customFormat="1" hidden="1" x14ac:dyDescent="0.25">
      <c r="A212" s="65"/>
      <c r="B212" s="65"/>
      <c r="C212" s="65"/>
      <c r="E212" s="65"/>
      <c r="W212" s="44"/>
    </row>
    <row r="213" spans="1:23" s="46" customFormat="1" hidden="1" x14ac:dyDescent="0.25">
      <c r="A213" s="65"/>
      <c r="B213" s="65"/>
      <c r="C213" s="65"/>
      <c r="E213" s="65"/>
      <c r="W213" s="44"/>
    </row>
    <row r="214" spans="1:23" s="46" customFormat="1" hidden="1" x14ac:dyDescent="0.25">
      <c r="A214" s="65"/>
      <c r="B214" s="65"/>
      <c r="C214" s="65"/>
      <c r="E214" s="65"/>
      <c r="W214" s="44"/>
    </row>
    <row r="215" spans="1:23" s="46" customFormat="1" hidden="1" x14ac:dyDescent="0.25">
      <c r="A215" s="65"/>
      <c r="B215" s="65"/>
      <c r="C215" s="65"/>
      <c r="E215" s="65"/>
      <c r="W215" s="44"/>
    </row>
    <row r="216" spans="1:23" s="46" customFormat="1" hidden="1" x14ac:dyDescent="0.25">
      <c r="A216" s="65"/>
      <c r="B216" s="65"/>
      <c r="C216" s="65"/>
      <c r="E216" s="65"/>
      <c r="W216" s="44"/>
    </row>
    <row r="217" spans="1:23" s="46" customFormat="1" hidden="1" x14ac:dyDescent="0.25">
      <c r="A217" s="65"/>
      <c r="B217" s="65"/>
      <c r="C217" s="65"/>
      <c r="E217" s="65"/>
      <c r="W217" s="44"/>
    </row>
    <row r="218" spans="1:23" s="46" customFormat="1" hidden="1" x14ac:dyDescent="0.25">
      <c r="A218" s="65"/>
      <c r="B218" s="65"/>
      <c r="C218" s="65"/>
      <c r="E218" s="65"/>
      <c r="W218" s="44"/>
    </row>
    <row r="219" spans="1:23" s="46" customFormat="1" hidden="1" x14ac:dyDescent="0.25">
      <c r="A219" s="65"/>
      <c r="B219" s="65"/>
      <c r="C219" s="65"/>
      <c r="E219" s="65"/>
      <c r="W219" s="44"/>
    </row>
    <row r="220" spans="1:23" s="46" customFormat="1" hidden="1" x14ac:dyDescent="0.25">
      <c r="A220" s="65"/>
      <c r="B220" s="65"/>
      <c r="C220" s="65"/>
      <c r="E220" s="65"/>
      <c r="W220" s="44"/>
    </row>
    <row r="221" spans="1:23" s="46" customFormat="1" hidden="1" x14ac:dyDescent="0.25">
      <c r="A221" s="65"/>
      <c r="B221" s="65"/>
      <c r="C221" s="65"/>
      <c r="E221" s="65"/>
      <c r="W221" s="44"/>
    </row>
    <row r="222" spans="1:23" s="46" customFormat="1" hidden="1" x14ac:dyDescent="0.25">
      <c r="A222" s="65"/>
      <c r="B222" s="65"/>
      <c r="C222" s="65"/>
      <c r="E222" s="65"/>
      <c r="W222" s="44"/>
    </row>
    <row r="223" spans="1:23" s="46" customFormat="1" hidden="1" x14ac:dyDescent="0.25">
      <c r="A223" s="65"/>
      <c r="B223" s="65"/>
      <c r="C223" s="65"/>
      <c r="E223" s="65"/>
      <c r="W223" s="44"/>
    </row>
    <row r="224" spans="1:23" s="46" customFormat="1" hidden="1" x14ac:dyDescent="0.25">
      <c r="A224" s="65"/>
      <c r="B224" s="65"/>
      <c r="C224" s="65"/>
      <c r="E224" s="65"/>
      <c r="W224" s="44"/>
    </row>
    <row r="225" spans="1:23" s="46" customFormat="1" hidden="1" x14ac:dyDescent="0.25">
      <c r="A225" s="65"/>
      <c r="B225" s="65"/>
      <c r="C225" s="65"/>
      <c r="E225" s="65"/>
      <c r="W225" s="44"/>
    </row>
    <row r="226" spans="1:23" s="46" customFormat="1" hidden="1" x14ac:dyDescent="0.25">
      <c r="A226" s="65"/>
      <c r="B226" s="65"/>
      <c r="C226" s="65"/>
      <c r="E226" s="65"/>
      <c r="W226" s="44"/>
    </row>
    <row r="227" spans="1:23" s="46" customFormat="1" hidden="1" x14ac:dyDescent="0.25">
      <c r="A227" s="65"/>
      <c r="B227" s="65"/>
      <c r="C227" s="65"/>
      <c r="E227" s="65"/>
      <c r="W227" s="44"/>
    </row>
    <row r="228" spans="1:23" s="46" customFormat="1" hidden="1" x14ac:dyDescent="0.25">
      <c r="A228" s="65"/>
      <c r="B228" s="65"/>
      <c r="C228" s="65"/>
      <c r="E228" s="65"/>
      <c r="W228" s="44"/>
    </row>
    <row r="229" spans="1:23" ht="12.75" hidden="1" customHeight="1" x14ac:dyDescent="0.25">
      <c r="A229" s="282" t="str">
        <f>CONCATENATE(A172)</f>
        <v>Zápis hlasatele</v>
      </c>
      <c r="B229" s="282"/>
      <c r="C229" s="282"/>
      <c r="D229" s="282"/>
      <c r="E229" s="282"/>
      <c r="F229" s="282"/>
      <c r="G229" s="282"/>
      <c r="H229" s="282"/>
      <c r="I229" s="282"/>
    </row>
    <row r="230" spans="1:23" ht="12.75" hidden="1" customHeight="1" x14ac:dyDescent="0.25">
      <c r="A230" s="282"/>
      <c r="B230" s="282"/>
      <c r="C230" s="282"/>
      <c r="D230" s="282"/>
      <c r="E230" s="282"/>
      <c r="F230" s="282"/>
      <c r="G230" s="282"/>
      <c r="H230" s="282"/>
      <c r="I230" s="282"/>
    </row>
    <row r="231" spans="1:23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23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23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23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23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23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23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23" hidden="1" x14ac:dyDescent="0.25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23" ht="27" hidden="1" thickTop="1" x14ac:dyDescent="0.25">
      <c r="A239" s="285" t="str">
        <f>CONCATENATE([1]List1!$A$40)</f>
        <v>soutěž</v>
      </c>
      <c r="B239" s="286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23" hidden="1" x14ac:dyDescent="0.25">
      <c r="A240" s="287" t="str">
        <f>CONCATENATE(A183)</f>
        <v>Brněnský dráček</v>
      </c>
      <c r="B240" s="288"/>
      <c r="C240" s="293" t="str">
        <f>CONCATENATE(C183)</f>
        <v xml:space="preserve"> 21.9.2024 </v>
      </c>
      <c r="D240" s="266" t="e">
        <f>#REF!</f>
        <v>#REF!</v>
      </c>
      <c r="E240" s="303" t="str">
        <f>CONCATENATE(E183)</f>
        <v>U13 35</v>
      </c>
      <c r="F240" s="305" t="str">
        <f>CONCATENATE(F183)</f>
        <v>v.s.</v>
      </c>
      <c r="G240" s="266" t="e">
        <f>#REF!</f>
        <v>#REF!</v>
      </c>
      <c r="H240" s="268"/>
      <c r="I240" s="283" t="str">
        <f>CONCATENATE(I183)</f>
        <v/>
      </c>
    </row>
    <row r="241" spans="1:23" ht="13.8" hidden="1" thickBot="1" x14ac:dyDescent="0.3">
      <c r="A241" s="289"/>
      <c r="B241" s="290"/>
      <c r="C241" s="292"/>
      <c r="D241" s="267"/>
      <c r="E241" s="304"/>
      <c r="F241" s="306"/>
      <c r="G241" s="267"/>
      <c r="H241" s="269"/>
      <c r="I241" s="284"/>
    </row>
    <row r="242" spans="1:23" hidden="1" x14ac:dyDescent="0.25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3" ht="13.8" hidden="1" thickTop="1" x14ac:dyDescent="0.25">
      <c r="A243" s="296" t="str">
        <f>CONCATENATE([1]List1!$A$48)</f>
        <v>červený</v>
      </c>
      <c r="B243" s="297"/>
      <c r="C243" s="297"/>
      <c r="D243" s="298"/>
      <c r="E243" s="299"/>
      <c r="F243" s="300" t="str">
        <f>CONCATENATE([1]List1!$A$49)</f>
        <v>modrý</v>
      </c>
      <c r="G243" s="301"/>
      <c r="H243" s="301"/>
      <c r="I243" s="302"/>
    </row>
    <row r="244" spans="1:23" hidden="1" x14ac:dyDescent="0.25">
      <c r="A244" s="270" t="str">
        <f>CONCATENATE([1]List1!$A$50)</f>
        <v>jméno</v>
      </c>
      <c r="B244" s="271"/>
      <c r="C244" s="85" t="str">
        <f>CONCATENATE([1]List1!$A$51)</f>
        <v>oddíl</v>
      </c>
      <c r="D244" s="63" t="str">
        <f>CONCATENATE([1]List1!$A$52)</f>
        <v>los</v>
      </c>
      <c r="E244" s="299"/>
      <c r="F244" s="272" t="str">
        <f>CONCATENATE([1]List1!$A$50)</f>
        <v>jméno</v>
      </c>
      <c r="G244" s="273"/>
      <c r="H244" s="62" t="str">
        <f>CONCATENATE([1]List1!$A$51)</f>
        <v>oddíl</v>
      </c>
      <c r="I244" s="63" t="str">
        <f>CONCATENATE([1]List1!$A$52)</f>
        <v>los</v>
      </c>
      <c r="L244" s="66" t="s">
        <v>52</v>
      </c>
      <c r="M244" s="66" t="s">
        <v>53</v>
      </c>
      <c r="N244" s="66" t="s">
        <v>54</v>
      </c>
      <c r="O244" s="66" t="s">
        <v>55</v>
      </c>
      <c r="P244" s="66" t="s">
        <v>61</v>
      </c>
      <c r="Q244" s="66" t="s">
        <v>56</v>
      </c>
      <c r="R244" s="66" t="s">
        <v>57</v>
      </c>
      <c r="S244" s="66" t="s">
        <v>58</v>
      </c>
      <c r="T244" s="66" t="s">
        <v>59</v>
      </c>
      <c r="U244" s="66" t="s">
        <v>62</v>
      </c>
      <c r="V244" s="66"/>
    </row>
    <row r="245" spans="1:23" ht="12.75" hidden="1" customHeight="1" x14ac:dyDescent="0.25">
      <c r="A245" s="274" t="str">
        <f>IF(D245="","",(CONCATENATE(L245,M245,N245,O245,P245)))</f>
        <v/>
      </c>
      <c r="B245" s="275"/>
      <c r="C245" s="278" t="str">
        <f>IF(D245="","",(CONCATENATE(L246,M246,N246,O246,P246)))</f>
        <v/>
      </c>
      <c r="D245" s="280"/>
      <c r="E245" s="299"/>
      <c r="F245" s="274" t="str">
        <f>IF(I245="","",(CONCATENATE(Q245,R245,S245,T245,U245)))</f>
        <v/>
      </c>
      <c r="G245" s="275"/>
      <c r="H245" s="278" t="str">
        <f>IF(I245="","",(CONCATENATE(Q246,R246,S246,T246,U246)))</f>
        <v/>
      </c>
      <c r="I245" s="294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3" ht="13.5" hidden="1" customHeight="1" thickBot="1" x14ac:dyDescent="0.3">
      <c r="A246" s="276"/>
      <c r="B246" s="277"/>
      <c r="C246" s="279"/>
      <c r="D246" s="281"/>
      <c r="E246" s="299"/>
      <c r="F246" s="276"/>
      <c r="G246" s="277"/>
      <c r="H246" s="279"/>
      <c r="I246" s="295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3" ht="13.8" hidden="1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3" s="46" customFormat="1" hidden="1" x14ac:dyDescent="0.25">
      <c r="A248" s="65"/>
      <c r="B248" s="65"/>
      <c r="C248" s="65"/>
      <c r="E248" s="65"/>
      <c r="W248" s="44"/>
    </row>
    <row r="249" spans="1:23" s="46" customFormat="1" hidden="1" x14ac:dyDescent="0.25">
      <c r="A249" s="65"/>
      <c r="B249" s="65"/>
      <c r="C249" s="65"/>
      <c r="E249" s="65"/>
      <c r="W249" s="44"/>
    </row>
    <row r="250" spans="1:23" s="46" customFormat="1" hidden="1" x14ac:dyDescent="0.25">
      <c r="A250" s="65"/>
      <c r="B250" s="65"/>
      <c r="C250" s="65"/>
      <c r="E250" s="65"/>
      <c r="W250" s="44"/>
    </row>
    <row r="251" spans="1:23" s="46" customFormat="1" hidden="1" x14ac:dyDescent="0.25">
      <c r="A251" s="65"/>
      <c r="B251" s="65"/>
      <c r="C251" s="65"/>
      <c r="E251" s="65"/>
      <c r="W251" s="44"/>
    </row>
    <row r="252" spans="1:23" s="46" customFormat="1" hidden="1" x14ac:dyDescent="0.25">
      <c r="A252" s="65"/>
      <c r="B252" s="65"/>
      <c r="C252" s="65"/>
      <c r="E252" s="65"/>
      <c r="W252" s="44"/>
    </row>
    <row r="253" spans="1:23" s="46" customFormat="1" hidden="1" x14ac:dyDescent="0.25">
      <c r="A253" s="65"/>
      <c r="B253" s="65"/>
      <c r="C253" s="65"/>
      <c r="E253" s="65"/>
      <c r="W253" s="44"/>
    </row>
    <row r="254" spans="1:23" s="46" customFormat="1" hidden="1" x14ac:dyDescent="0.25">
      <c r="A254" s="65"/>
      <c r="B254" s="65"/>
      <c r="C254" s="65"/>
      <c r="E254" s="65"/>
      <c r="W254" s="44"/>
    </row>
    <row r="255" spans="1:23" s="46" customFormat="1" hidden="1" x14ac:dyDescent="0.25">
      <c r="A255" s="65"/>
      <c r="B255" s="65"/>
      <c r="C255" s="65"/>
      <c r="E255" s="65"/>
      <c r="W255" s="44"/>
    </row>
    <row r="256" spans="1:23" s="46" customFormat="1" hidden="1" x14ac:dyDescent="0.25">
      <c r="A256" s="65"/>
      <c r="B256" s="65"/>
      <c r="C256" s="65"/>
      <c r="E256" s="65"/>
      <c r="W256" s="44"/>
    </row>
    <row r="257" spans="1:23" s="46" customFormat="1" hidden="1" x14ac:dyDescent="0.25">
      <c r="A257" s="65"/>
      <c r="B257" s="65"/>
      <c r="C257" s="65"/>
      <c r="E257" s="65"/>
      <c r="W257" s="44"/>
    </row>
    <row r="258" spans="1:23" s="46" customFormat="1" hidden="1" x14ac:dyDescent="0.25">
      <c r="A258" s="65"/>
      <c r="B258" s="65"/>
      <c r="C258" s="65"/>
      <c r="E258" s="65"/>
      <c r="W258" s="44"/>
    </row>
    <row r="259" spans="1:23" s="46" customFormat="1" hidden="1" x14ac:dyDescent="0.25">
      <c r="A259" s="65"/>
      <c r="B259" s="65"/>
      <c r="C259" s="65"/>
      <c r="E259" s="65"/>
      <c r="W259" s="44"/>
    </row>
    <row r="260" spans="1:23" s="46" customFormat="1" hidden="1" x14ac:dyDescent="0.25">
      <c r="A260" s="65"/>
      <c r="B260" s="65"/>
      <c r="C260" s="65"/>
      <c r="E260" s="65"/>
      <c r="W260" s="44"/>
    </row>
    <row r="261" spans="1:23" s="46" customFormat="1" hidden="1" x14ac:dyDescent="0.25">
      <c r="A261" s="65"/>
      <c r="B261" s="65"/>
      <c r="C261" s="65"/>
      <c r="E261" s="65"/>
      <c r="W261" s="44"/>
    </row>
    <row r="262" spans="1:23" s="46" customFormat="1" hidden="1" x14ac:dyDescent="0.25">
      <c r="A262" s="65"/>
      <c r="B262" s="65"/>
      <c r="C262" s="65"/>
      <c r="E262" s="65"/>
      <c r="W262" s="44"/>
    </row>
    <row r="263" spans="1:23" s="46" customFormat="1" hidden="1" x14ac:dyDescent="0.25">
      <c r="A263" s="65"/>
      <c r="B263" s="65"/>
      <c r="C263" s="65"/>
      <c r="E263" s="65"/>
      <c r="W263" s="44"/>
    </row>
    <row r="264" spans="1:23" s="46" customFormat="1" hidden="1" x14ac:dyDescent="0.25">
      <c r="A264" s="65"/>
      <c r="B264" s="65"/>
      <c r="C264" s="65"/>
      <c r="E264" s="65"/>
      <c r="W264" s="44"/>
    </row>
    <row r="265" spans="1:23" s="46" customFormat="1" hidden="1" x14ac:dyDescent="0.25">
      <c r="A265" s="65"/>
      <c r="B265" s="65"/>
      <c r="C265" s="65"/>
      <c r="E265" s="65"/>
      <c r="W265" s="44"/>
    </row>
    <row r="266" spans="1:23" s="46" customFormat="1" hidden="1" x14ac:dyDescent="0.25">
      <c r="A266" s="65"/>
      <c r="B266" s="65"/>
      <c r="C266" s="65"/>
      <c r="E266" s="65"/>
      <c r="W266" s="44"/>
    </row>
    <row r="267" spans="1:23" s="46" customFormat="1" hidden="1" x14ac:dyDescent="0.25">
      <c r="A267" s="65"/>
      <c r="B267" s="65"/>
      <c r="C267" s="65"/>
      <c r="E267" s="65"/>
      <c r="W267" s="44"/>
    </row>
    <row r="268" spans="1:23" s="46" customFormat="1" hidden="1" x14ac:dyDescent="0.25">
      <c r="A268" s="65"/>
      <c r="B268" s="65"/>
      <c r="C268" s="65"/>
      <c r="E268" s="65"/>
      <c r="W268" s="44"/>
    </row>
    <row r="269" spans="1:23" s="46" customFormat="1" hidden="1" x14ac:dyDescent="0.25">
      <c r="A269" s="65"/>
      <c r="B269" s="65"/>
      <c r="C269" s="65"/>
      <c r="E269" s="65"/>
      <c r="W269" s="44"/>
    </row>
    <row r="270" spans="1:23" s="46" customFormat="1" hidden="1" x14ac:dyDescent="0.25">
      <c r="A270" s="65"/>
      <c r="B270" s="65"/>
      <c r="C270" s="65"/>
      <c r="E270" s="65"/>
      <c r="W270" s="44"/>
    </row>
    <row r="271" spans="1:23" s="46" customFormat="1" hidden="1" x14ac:dyDescent="0.25">
      <c r="A271" s="65"/>
      <c r="B271" s="65"/>
      <c r="C271" s="65"/>
      <c r="E271" s="65"/>
      <c r="W271" s="44"/>
    </row>
    <row r="272" spans="1:23" s="46" customFormat="1" hidden="1" x14ac:dyDescent="0.25">
      <c r="A272" s="65"/>
      <c r="B272" s="65"/>
      <c r="C272" s="65"/>
      <c r="E272" s="65"/>
      <c r="W272" s="44"/>
    </row>
    <row r="273" spans="1:23" s="46" customFormat="1" hidden="1" x14ac:dyDescent="0.25">
      <c r="A273" s="65"/>
      <c r="B273" s="65"/>
      <c r="C273" s="65"/>
      <c r="E273" s="65"/>
      <c r="W273" s="44"/>
    </row>
    <row r="274" spans="1:23" s="46" customFormat="1" hidden="1" x14ac:dyDescent="0.25">
      <c r="A274" s="65"/>
      <c r="B274" s="65"/>
      <c r="C274" s="65"/>
      <c r="E274" s="65"/>
      <c r="W274" s="44"/>
    </row>
    <row r="275" spans="1:23" s="46" customFormat="1" hidden="1" x14ac:dyDescent="0.25">
      <c r="A275" s="65"/>
      <c r="B275" s="65"/>
      <c r="C275" s="65"/>
      <c r="E275" s="65"/>
      <c r="W275" s="44"/>
    </row>
    <row r="276" spans="1:23" s="46" customFormat="1" hidden="1" x14ac:dyDescent="0.25">
      <c r="A276" s="65"/>
      <c r="B276" s="65"/>
      <c r="C276" s="65"/>
      <c r="E276" s="65"/>
      <c r="W276" s="44"/>
    </row>
    <row r="277" spans="1:23" s="46" customFormat="1" hidden="1" x14ac:dyDescent="0.25">
      <c r="A277" s="65"/>
      <c r="B277" s="65"/>
      <c r="C277" s="65"/>
      <c r="E277" s="65"/>
      <c r="W277" s="44"/>
    </row>
    <row r="278" spans="1:23" s="46" customFormat="1" hidden="1" x14ac:dyDescent="0.25">
      <c r="A278" s="65"/>
      <c r="B278" s="65"/>
      <c r="C278" s="65"/>
      <c r="E278" s="65"/>
      <c r="W278" s="44"/>
    </row>
    <row r="279" spans="1:23" s="46" customFormat="1" hidden="1" x14ac:dyDescent="0.25">
      <c r="A279" s="65"/>
      <c r="B279" s="65"/>
      <c r="C279" s="65"/>
      <c r="E279" s="65"/>
      <c r="W279" s="44"/>
    </row>
    <row r="280" spans="1:23" s="46" customFormat="1" hidden="1" x14ac:dyDescent="0.25">
      <c r="A280" s="65"/>
      <c r="B280" s="65"/>
      <c r="C280" s="65"/>
      <c r="E280" s="65"/>
      <c r="W280" s="44"/>
    </row>
    <row r="281" spans="1:23" s="46" customFormat="1" hidden="1" x14ac:dyDescent="0.25">
      <c r="A281" s="65"/>
      <c r="B281" s="65"/>
      <c r="C281" s="65"/>
      <c r="E281" s="65"/>
      <c r="W281" s="44"/>
    </row>
    <row r="282" spans="1:23" s="46" customFormat="1" hidden="1" x14ac:dyDescent="0.25">
      <c r="A282" s="65"/>
      <c r="B282" s="65"/>
      <c r="C282" s="65"/>
      <c r="E282" s="65"/>
      <c r="W282" s="44"/>
    </row>
    <row r="283" spans="1:23" s="46" customFormat="1" hidden="1" x14ac:dyDescent="0.25">
      <c r="A283" s="65"/>
      <c r="B283" s="65"/>
      <c r="C283" s="65"/>
      <c r="E283" s="65"/>
      <c r="W283" s="44"/>
    </row>
    <row r="284" spans="1:23" s="46" customFormat="1" hidden="1" x14ac:dyDescent="0.25">
      <c r="A284" s="65"/>
      <c r="B284" s="65"/>
      <c r="C284" s="65"/>
      <c r="E284" s="65"/>
      <c r="W284" s="44"/>
    </row>
    <row r="285" spans="1:23" s="46" customFormat="1" hidden="1" x14ac:dyDescent="0.25">
      <c r="A285" s="65"/>
      <c r="B285" s="65"/>
      <c r="C285" s="65"/>
      <c r="E285" s="65"/>
      <c r="W285" s="44"/>
    </row>
    <row r="286" spans="1:23" ht="12.75" hidden="1" customHeight="1" x14ac:dyDescent="0.25">
      <c r="A286" s="282" t="str">
        <f>CONCATENATE(A229)</f>
        <v>Zápis hlasatele</v>
      </c>
      <c r="B286" s="282"/>
      <c r="C286" s="282"/>
      <c r="D286" s="282"/>
      <c r="E286" s="282"/>
      <c r="F286" s="282"/>
      <c r="G286" s="282"/>
      <c r="H286" s="282"/>
      <c r="I286" s="282"/>
    </row>
    <row r="287" spans="1:23" ht="12.75" hidden="1" customHeight="1" x14ac:dyDescent="0.25">
      <c r="A287" s="282"/>
      <c r="B287" s="282"/>
      <c r="C287" s="282"/>
      <c r="D287" s="282"/>
      <c r="E287" s="282"/>
      <c r="F287" s="282"/>
      <c r="G287" s="282"/>
      <c r="H287" s="282"/>
      <c r="I287" s="282"/>
    </row>
    <row r="288" spans="1:23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idden="1" x14ac:dyDescent="0.25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hidden="1" thickTop="1" x14ac:dyDescent="0.25">
      <c r="A296" s="285" t="str">
        <f>CONCATENATE([1]List1!$A$40)</f>
        <v>soutěž</v>
      </c>
      <c r="B296" s="286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hidden="1" x14ac:dyDescent="0.25">
      <c r="A297" s="287" t="str">
        <f>CONCATENATE(A240)</f>
        <v>Brněnský dráček</v>
      </c>
      <c r="B297" s="288"/>
      <c r="C297" s="293" t="str">
        <f>CONCATENATE(C240)</f>
        <v xml:space="preserve"> 21.9.2024 </v>
      </c>
      <c r="D297" s="266" t="e">
        <f>D240+1</f>
        <v>#REF!</v>
      </c>
      <c r="E297" s="303" t="str">
        <f>CONCATENATE(E240)</f>
        <v>U13 35</v>
      </c>
      <c r="F297" s="305" t="str">
        <f>CONCATENATE(F240)</f>
        <v>v.s.</v>
      </c>
      <c r="G297" s="305" t="e">
        <f>CONCATENATE(G240)</f>
        <v>#REF!</v>
      </c>
      <c r="H297" s="268"/>
      <c r="I297" s="283" t="str">
        <f>CONCATENATE(I240)</f>
        <v/>
      </c>
    </row>
    <row r="298" spans="1:22" ht="13.8" hidden="1" thickBot="1" x14ac:dyDescent="0.3">
      <c r="A298" s="289"/>
      <c r="B298" s="290"/>
      <c r="C298" s="292"/>
      <c r="D298" s="267"/>
      <c r="E298" s="304"/>
      <c r="F298" s="306"/>
      <c r="G298" s="306"/>
      <c r="H298" s="269"/>
      <c r="I298" s="284"/>
    </row>
    <row r="299" spans="1:22" hidden="1" x14ac:dyDescent="0.25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hidden="1" thickTop="1" x14ac:dyDescent="0.25">
      <c r="A300" s="296" t="str">
        <f>CONCATENATE([1]List1!$A$48)</f>
        <v>červený</v>
      </c>
      <c r="B300" s="297"/>
      <c r="C300" s="297"/>
      <c r="D300" s="298"/>
      <c r="E300" s="299"/>
      <c r="F300" s="300" t="str">
        <f>CONCATENATE([1]List1!$A$49)</f>
        <v>modrý</v>
      </c>
      <c r="G300" s="301"/>
      <c r="H300" s="301"/>
      <c r="I300" s="302"/>
    </row>
    <row r="301" spans="1:22" hidden="1" x14ac:dyDescent="0.25">
      <c r="A301" s="270" t="str">
        <f>CONCATENATE([1]List1!$A$50)</f>
        <v>jméno</v>
      </c>
      <c r="B301" s="271"/>
      <c r="C301" s="85" t="str">
        <f>CONCATENATE([1]List1!$A$51)</f>
        <v>oddíl</v>
      </c>
      <c r="D301" s="63" t="str">
        <f>CONCATENATE([1]List1!$A$52)</f>
        <v>los</v>
      </c>
      <c r="E301" s="299"/>
      <c r="F301" s="272" t="str">
        <f>CONCATENATE([1]List1!$A$50)</f>
        <v>jméno</v>
      </c>
      <c r="G301" s="273"/>
      <c r="H301" s="62" t="str">
        <f>CONCATENATE([1]List1!$A$51)</f>
        <v>oddíl</v>
      </c>
      <c r="I301" s="63" t="str">
        <f>CONCATENATE([1]List1!$A$52)</f>
        <v>los</v>
      </c>
      <c r="L301" s="66" t="s">
        <v>52</v>
      </c>
      <c r="M301" s="66" t="s">
        <v>53</v>
      </c>
      <c r="N301" s="66" t="s">
        <v>54</v>
      </c>
      <c r="O301" s="66" t="s">
        <v>55</v>
      </c>
      <c r="P301" s="66" t="s">
        <v>61</v>
      </c>
      <c r="Q301" s="66" t="s">
        <v>56</v>
      </c>
      <c r="R301" s="66" t="s">
        <v>57</v>
      </c>
      <c r="S301" s="66" t="s">
        <v>58</v>
      </c>
      <c r="T301" s="66" t="s">
        <v>59</v>
      </c>
      <c r="U301" s="66" t="s">
        <v>62</v>
      </c>
      <c r="V301" s="66"/>
    </row>
    <row r="302" spans="1:22" ht="12.75" hidden="1" customHeight="1" x14ac:dyDescent="0.25">
      <c r="A302" s="274" t="str">
        <f>IF(D302="","",(CONCATENATE(L302,M302,N302,O302,P302)))</f>
        <v/>
      </c>
      <c r="B302" s="275"/>
      <c r="C302" s="278" t="str">
        <f>IF(D302="","",(CONCATENATE(L303,M303,N303,O303,P303)))</f>
        <v/>
      </c>
      <c r="D302" s="280"/>
      <c r="E302" s="299"/>
      <c r="F302" s="274" t="str">
        <f>IF(I302="","",(CONCATENATE(Q302,R302,S302,T302,U302)))</f>
        <v/>
      </c>
      <c r="G302" s="275"/>
      <c r="H302" s="278" t="str">
        <f>IF(I302="","",(CONCATENATE(Q303,R303,S303,T303,U303)))</f>
        <v/>
      </c>
      <c r="I302" s="294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276"/>
      <c r="B303" s="277"/>
      <c r="C303" s="279"/>
      <c r="D303" s="281"/>
      <c r="E303" s="299"/>
      <c r="F303" s="276"/>
      <c r="G303" s="277"/>
      <c r="H303" s="279"/>
      <c r="I303" s="295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23" s="46" customFormat="1" hidden="1" x14ac:dyDescent="0.25">
      <c r="A305" s="65"/>
      <c r="B305" s="65"/>
      <c r="C305" s="65"/>
      <c r="E305" s="65"/>
      <c r="W305" s="44"/>
    </row>
    <row r="306" spans="1:23" s="46" customFormat="1" hidden="1" x14ac:dyDescent="0.25">
      <c r="A306" s="65"/>
      <c r="B306" s="65"/>
      <c r="C306" s="65"/>
      <c r="E306" s="65"/>
      <c r="W306" s="44"/>
    </row>
    <row r="307" spans="1:23" s="46" customFormat="1" hidden="1" x14ac:dyDescent="0.25">
      <c r="A307" s="65"/>
      <c r="B307" s="65"/>
      <c r="C307" s="65"/>
      <c r="E307" s="65"/>
      <c r="W307" s="44"/>
    </row>
    <row r="308" spans="1:23" s="46" customFormat="1" hidden="1" x14ac:dyDescent="0.25">
      <c r="A308" s="65"/>
      <c r="B308" s="65"/>
      <c r="C308" s="65"/>
      <c r="E308" s="65"/>
      <c r="W308" s="44"/>
    </row>
    <row r="309" spans="1:23" s="46" customFormat="1" hidden="1" x14ac:dyDescent="0.25">
      <c r="A309" s="65"/>
      <c r="B309" s="65"/>
      <c r="C309" s="65"/>
      <c r="E309" s="65"/>
      <c r="W309" s="44"/>
    </row>
    <row r="310" spans="1:23" s="46" customFormat="1" hidden="1" x14ac:dyDescent="0.25">
      <c r="A310" s="65"/>
      <c r="B310" s="65"/>
      <c r="C310" s="65"/>
      <c r="E310" s="65"/>
      <c r="W310" s="44"/>
    </row>
    <row r="311" spans="1:23" s="46" customFormat="1" hidden="1" x14ac:dyDescent="0.25">
      <c r="A311" s="65"/>
      <c r="B311" s="65"/>
      <c r="C311" s="65"/>
      <c r="E311" s="65"/>
      <c r="W311" s="44"/>
    </row>
    <row r="312" spans="1:23" s="46" customFormat="1" hidden="1" x14ac:dyDescent="0.25">
      <c r="A312" s="65"/>
      <c r="B312" s="65"/>
      <c r="C312" s="65"/>
      <c r="E312" s="65"/>
      <c r="W312" s="44"/>
    </row>
    <row r="313" spans="1:23" s="46" customFormat="1" hidden="1" x14ac:dyDescent="0.25">
      <c r="A313" s="65"/>
      <c r="B313" s="65"/>
      <c r="C313" s="65"/>
      <c r="E313" s="65"/>
      <c r="W313" s="44"/>
    </row>
    <row r="314" spans="1:23" s="46" customFormat="1" hidden="1" x14ac:dyDescent="0.25">
      <c r="A314" s="65"/>
      <c r="B314" s="65"/>
      <c r="C314" s="65"/>
      <c r="E314" s="65"/>
      <c r="W314" s="44"/>
    </row>
    <row r="315" spans="1:23" s="46" customFormat="1" hidden="1" x14ac:dyDescent="0.25">
      <c r="A315" s="65"/>
      <c r="B315" s="65"/>
      <c r="C315" s="65"/>
      <c r="E315" s="65"/>
      <c r="W315" s="44"/>
    </row>
    <row r="316" spans="1:23" s="46" customFormat="1" hidden="1" x14ac:dyDescent="0.25">
      <c r="A316" s="65"/>
      <c r="B316" s="65"/>
      <c r="C316" s="65"/>
      <c r="E316" s="65"/>
      <c r="W316" s="44"/>
    </row>
    <row r="317" spans="1:23" s="46" customFormat="1" hidden="1" x14ac:dyDescent="0.25">
      <c r="A317" s="65"/>
      <c r="B317" s="65"/>
      <c r="C317" s="65"/>
      <c r="E317" s="65"/>
      <c r="W317" s="44"/>
    </row>
    <row r="318" spans="1:23" s="46" customFormat="1" hidden="1" x14ac:dyDescent="0.25">
      <c r="A318" s="65"/>
      <c r="B318" s="65"/>
      <c r="C318" s="65"/>
      <c r="E318" s="65"/>
      <c r="W318" s="44"/>
    </row>
    <row r="319" spans="1:23" s="46" customFormat="1" hidden="1" x14ac:dyDescent="0.25">
      <c r="A319" s="65"/>
      <c r="B319" s="65"/>
      <c r="C319" s="65"/>
      <c r="E319" s="65"/>
      <c r="W319" s="44"/>
    </row>
    <row r="320" spans="1:23" s="46" customFormat="1" hidden="1" x14ac:dyDescent="0.25">
      <c r="A320" s="65"/>
      <c r="B320" s="65"/>
      <c r="C320" s="65"/>
      <c r="E320" s="65"/>
      <c r="W320" s="44"/>
    </row>
    <row r="321" spans="1:23" s="46" customFormat="1" hidden="1" x14ac:dyDescent="0.25">
      <c r="A321" s="65"/>
      <c r="B321" s="65"/>
      <c r="C321" s="65"/>
      <c r="E321" s="65"/>
      <c r="W321" s="44"/>
    </row>
    <row r="322" spans="1:23" s="46" customFormat="1" hidden="1" x14ac:dyDescent="0.25">
      <c r="A322" s="65"/>
      <c r="B322" s="65"/>
      <c r="C322" s="65"/>
      <c r="E322" s="65"/>
      <c r="W322" s="44"/>
    </row>
    <row r="323" spans="1:23" s="46" customFormat="1" hidden="1" x14ac:dyDescent="0.25">
      <c r="A323" s="65"/>
      <c r="B323" s="65"/>
      <c r="C323" s="65"/>
      <c r="E323" s="65"/>
      <c r="W323" s="44"/>
    </row>
    <row r="324" spans="1:23" s="46" customFormat="1" hidden="1" x14ac:dyDescent="0.25">
      <c r="A324" s="65"/>
      <c r="B324" s="65"/>
      <c r="C324" s="65"/>
      <c r="E324" s="65"/>
      <c r="W324" s="44"/>
    </row>
    <row r="325" spans="1:23" s="46" customFormat="1" hidden="1" x14ac:dyDescent="0.25">
      <c r="A325" s="65"/>
      <c r="B325" s="65"/>
      <c r="C325" s="65"/>
      <c r="E325" s="65"/>
      <c r="W325" s="44"/>
    </row>
    <row r="326" spans="1:23" s="46" customFormat="1" hidden="1" x14ac:dyDescent="0.25">
      <c r="A326" s="65"/>
      <c r="B326" s="65"/>
      <c r="C326" s="65"/>
      <c r="E326" s="65"/>
      <c r="W326" s="44"/>
    </row>
    <row r="327" spans="1:23" s="46" customFormat="1" hidden="1" x14ac:dyDescent="0.25">
      <c r="A327" s="65"/>
      <c r="B327" s="65"/>
      <c r="C327" s="65"/>
      <c r="E327" s="65"/>
      <c r="W327" s="44"/>
    </row>
    <row r="328" spans="1:23" s="46" customFormat="1" hidden="1" x14ac:dyDescent="0.25">
      <c r="A328" s="65"/>
      <c r="B328" s="65"/>
      <c r="C328" s="65"/>
      <c r="E328" s="65"/>
      <c r="W328" s="44"/>
    </row>
    <row r="329" spans="1:23" s="46" customFormat="1" hidden="1" x14ac:dyDescent="0.25">
      <c r="A329" s="65"/>
      <c r="B329" s="65"/>
      <c r="C329" s="65"/>
      <c r="E329" s="65"/>
      <c r="W329" s="44"/>
    </row>
    <row r="330" spans="1:23" s="46" customFormat="1" hidden="1" x14ac:dyDescent="0.25">
      <c r="A330" s="65"/>
      <c r="B330" s="65"/>
      <c r="C330" s="65"/>
      <c r="E330" s="65"/>
      <c r="W330" s="44"/>
    </row>
    <row r="331" spans="1:23" s="46" customFormat="1" hidden="1" x14ac:dyDescent="0.25">
      <c r="A331" s="65"/>
      <c r="B331" s="65"/>
      <c r="C331" s="65"/>
      <c r="E331" s="65"/>
      <c r="W331" s="44"/>
    </row>
    <row r="332" spans="1:23" s="46" customFormat="1" hidden="1" x14ac:dyDescent="0.25">
      <c r="A332" s="65"/>
      <c r="B332" s="65"/>
      <c r="C332" s="65"/>
      <c r="E332" s="65"/>
      <c r="W332" s="44"/>
    </row>
    <row r="333" spans="1:23" s="46" customFormat="1" hidden="1" x14ac:dyDescent="0.25">
      <c r="A333" s="65"/>
      <c r="B333" s="65"/>
      <c r="C333" s="65"/>
      <c r="E333" s="65"/>
      <c r="W333" s="44"/>
    </row>
    <row r="334" spans="1:23" s="46" customFormat="1" hidden="1" x14ac:dyDescent="0.25">
      <c r="A334" s="65"/>
      <c r="B334" s="65"/>
      <c r="C334" s="65"/>
      <c r="E334" s="65"/>
      <c r="W334" s="44"/>
    </row>
    <row r="335" spans="1:23" s="46" customFormat="1" hidden="1" x14ac:dyDescent="0.25">
      <c r="A335" s="65"/>
      <c r="B335" s="65"/>
      <c r="C335" s="65"/>
      <c r="E335" s="65"/>
      <c r="W335" s="44"/>
    </row>
    <row r="336" spans="1:23" s="46" customFormat="1" hidden="1" x14ac:dyDescent="0.25">
      <c r="A336" s="65"/>
      <c r="B336" s="65"/>
      <c r="C336" s="65"/>
      <c r="E336" s="65"/>
      <c r="W336" s="44"/>
    </row>
    <row r="337" spans="1:23" s="46" customFormat="1" hidden="1" x14ac:dyDescent="0.25">
      <c r="A337" s="65"/>
      <c r="B337" s="65"/>
      <c r="C337" s="65"/>
      <c r="E337" s="65"/>
      <c r="W337" s="44"/>
    </row>
    <row r="338" spans="1:23" s="46" customFormat="1" hidden="1" x14ac:dyDescent="0.25">
      <c r="A338" s="65"/>
      <c r="B338" s="65"/>
      <c r="C338" s="65"/>
      <c r="E338" s="65"/>
      <c r="W338" s="44"/>
    </row>
    <row r="339" spans="1:23" s="46" customFormat="1" hidden="1" x14ac:dyDescent="0.25">
      <c r="A339" s="65"/>
      <c r="B339" s="65"/>
      <c r="C339" s="65"/>
      <c r="E339" s="65"/>
      <c r="W339" s="44"/>
    </row>
    <row r="340" spans="1:23" s="46" customFormat="1" hidden="1" x14ac:dyDescent="0.25">
      <c r="A340" s="65"/>
      <c r="B340" s="65"/>
      <c r="C340" s="65"/>
      <c r="E340" s="65"/>
      <c r="W340" s="44"/>
    </row>
    <row r="341" spans="1:23" s="46" customFormat="1" hidden="1" x14ac:dyDescent="0.25">
      <c r="A341" s="65"/>
      <c r="B341" s="65"/>
      <c r="C341" s="65"/>
      <c r="E341" s="65"/>
      <c r="W341" s="44"/>
    </row>
    <row r="342" spans="1:23" s="46" customFormat="1" hidden="1" x14ac:dyDescent="0.25">
      <c r="A342" s="65"/>
      <c r="B342" s="65"/>
      <c r="C342" s="65"/>
      <c r="E342" s="65"/>
      <c r="W342" s="44"/>
    </row>
    <row r="343" spans="1:23" ht="12.75" hidden="1" customHeight="1" x14ac:dyDescent="0.25">
      <c r="A343" s="282" t="str">
        <f>CONCATENATE(A286)</f>
        <v>Zápis hlasatele</v>
      </c>
      <c r="B343" s="282"/>
      <c r="C343" s="282"/>
      <c r="D343" s="282"/>
      <c r="E343" s="282"/>
      <c r="F343" s="282"/>
      <c r="G343" s="282"/>
      <c r="H343" s="282"/>
      <c r="I343" s="282"/>
    </row>
    <row r="344" spans="1:23" ht="12.75" hidden="1" customHeight="1" x14ac:dyDescent="0.25">
      <c r="A344" s="282"/>
      <c r="B344" s="282"/>
      <c r="C344" s="282"/>
      <c r="D344" s="282"/>
      <c r="E344" s="282"/>
      <c r="F344" s="282"/>
      <c r="G344" s="282"/>
      <c r="H344" s="282"/>
      <c r="I344" s="282"/>
    </row>
    <row r="345" spans="1:23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23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23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23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23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23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23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23" hidden="1" x14ac:dyDescent="0.25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3" ht="27" hidden="1" thickTop="1" x14ac:dyDescent="0.25">
      <c r="A353" s="285" t="str">
        <f>CONCATENATE([1]List1!$A$40)</f>
        <v>soutěž</v>
      </c>
      <c r="B353" s="286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3" hidden="1" x14ac:dyDescent="0.25">
      <c r="A354" s="287" t="str">
        <f>CONCATENATE(A297)</f>
        <v>Brněnský dráček</v>
      </c>
      <c r="B354" s="288"/>
      <c r="C354" s="293" t="str">
        <f>CONCATENATE(C297)</f>
        <v xml:space="preserve"> 21.9.2024 </v>
      </c>
      <c r="D354" s="266" t="e">
        <f>#REF!</f>
        <v>#REF!</v>
      </c>
      <c r="E354" s="303" t="str">
        <f>CONCATENATE(E297)</f>
        <v>U13 35</v>
      </c>
      <c r="F354" s="305" t="str">
        <f>CONCATENATE(F297)</f>
        <v>v.s.</v>
      </c>
      <c r="G354" s="266" t="e">
        <f>#REF!</f>
        <v>#REF!</v>
      </c>
      <c r="H354" s="268"/>
      <c r="I354" s="283" t="str">
        <f>CONCATENATE(I297)</f>
        <v/>
      </c>
    </row>
    <row r="355" spans="1:23" ht="13.8" hidden="1" thickBot="1" x14ac:dyDescent="0.3">
      <c r="A355" s="289"/>
      <c r="B355" s="290"/>
      <c r="C355" s="292"/>
      <c r="D355" s="267"/>
      <c r="E355" s="304"/>
      <c r="F355" s="306"/>
      <c r="G355" s="267"/>
      <c r="H355" s="269"/>
      <c r="I355" s="284"/>
    </row>
    <row r="356" spans="1:23" hidden="1" x14ac:dyDescent="0.25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3" ht="13.8" hidden="1" thickTop="1" x14ac:dyDescent="0.25">
      <c r="A357" s="296" t="str">
        <f>CONCATENATE([1]List1!$A$48)</f>
        <v>červený</v>
      </c>
      <c r="B357" s="297"/>
      <c r="C357" s="297"/>
      <c r="D357" s="298"/>
      <c r="E357" s="299"/>
      <c r="F357" s="300" t="str">
        <f>CONCATENATE([1]List1!$A$49)</f>
        <v>modrý</v>
      </c>
      <c r="G357" s="301"/>
      <c r="H357" s="301"/>
      <c r="I357" s="302"/>
    </row>
    <row r="358" spans="1:23" hidden="1" x14ac:dyDescent="0.25">
      <c r="A358" s="270" t="str">
        <f>CONCATENATE([1]List1!$A$50)</f>
        <v>jméno</v>
      </c>
      <c r="B358" s="271"/>
      <c r="C358" s="85" t="str">
        <f>CONCATENATE([1]List1!$A$51)</f>
        <v>oddíl</v>
      </c>
      <c r="D358" s="63" t="str">
        <f>CONCATENATE([1]List1!$A$52)</f>
        <v>los</v>
      </c>
      <c r="E358" s="299"/>
      <c r="F358" s="272" t="str">
        <f>CONCATENATE([1]List1!$A$50)</f>
        <v>jméno</v>
      </c>
      <c r="G358" s="273"/>
      <c r="H358" s="62" t="str">
        <f>CONCATENATE([1]List1!$A$51)</f>
        <v>oddíl</v>
      </c>
      <c r="I358" s="63" t="str">
        <f>CONCATENATE([1]List1!$A$52)</f>
        <v>los</v>
      </c>
      <c r="L358" s="66" t="s">
        <v>52</v>
      </c>
      <c r="M358" s="66" t="s">
        <v>53</v>
      </c>
      <c r="N358" s="66" t="s">
        <v>54</v>
      </c>
      <c r="O358" s="66" t="s">
        <v>55</v>
      </c>
      <c r="P358" s="66" t="s">
        <v>61</v>
      </c>
      <c r="Q358" s="66" t="s">
        <v>56</v>
      </c>
      <c r="R358" s="66" t="s">
        <v>57</v>
      </c>
      <c r="S358" s="66" t="s">
        <v>58</v>
      </c>
      <c r="T358" s="66" t="s">
        <v>59</v>
      </c>
      <c r="U358" s="66" t="s">
        <v>62</v>
      </c>
      <c r="V358" s="66"/>
    </row>
    <row r="359" spans="1:23" ht="12.75" hidden="1" customHeight="1" x14ac:dyDescent="0.25">
      <c r="A359" s="274" t="str">
        <f>IF(D359="","",(CONCATENATE(L359,M359,N359,O359,P359)))</f>
        <v/>
      </c>
      <c r="B359" s="275"/>
      <c r="C359" s="278" t="str">
        <f>IF(D359="","",(CONCATENATE(L360,M360,N360,O360,P360)))</f>
        <v/>
      </c>
      <c r="D359" s="280">
        <v>3</v>
      </c>
      <c r="E359" s="299"/>
      <c r="F359" s="274" t="str">
        <f>IF(I359="","",(CONCATENATE(Q359,R359,S359,T359,U359)))</f>
        <v xml:space="preserve">Baran David </v>
      </c>
      <c r="G359" s="275"/>
      <c r="H359" s="278" t="str">
        <f>IF(I359="","",(CONCATENATE(Q360,R360,S360,T360,U360)))</f>
        <v>TJ Sokol Vítkovice</v>
      </c>
      <c r="I359" s="294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/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 xml:space="preserve">Baran David 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3" ht="13.5" hidden="1" customHeight="1" thickBot="1" x14ac:dyDescent="0.3">
      <c r="A360" s="276"/>
      <c r="B360" s="277"/>
      <c r="C360" s="279"/>
      <c r="D360" s="281"/>
      <c r="E360" s="299"/>
      <c r="F360" s="276"/>
      <c r="G360" s="277"/>
      <c r="H360" s="279"/>
      <c r="I360" s="295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/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TJ Sokol Vítkovice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3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3" s="46" customFormat="1" hidden="1" x14ac:dyDescent="0.25">
      <c r="A362" s="65"/>
      <c r="B362" s="65"/>
      <c r="C362" s="65"/>
      <c r="E362" s="65"/>
      <c r="W362" s="44"/>
    </row>
    <row r="363" spans="1:23" s="46" customFormat="1" hidden="1" x14ac:dyDescent="0.25">
      <c r="A363" s="65"/>
      <c r="B363" s="65"/>
      <c r="C363" s="65"/>
      <c r="E363" s="65"/>
      <c r="W363" s="44"/>
    </row>
    <row r="364" spans="1:23" s="46" customFormat="1" hidden="1" x14ac:dyDescent="0.25">
      <c r="A364" s="65"/>
      <c r="B364" s="65"/>
      <c r="C364" s="65"/>
      <c r="E364" s="65"/>
      <c r="W364" s="44"/>
    </row>
    <row r="365" spans="1:23" s="46" customFormat="1" hidden="1" x14ac:dyDescent="0.25">
      <c r="A365" s="65"/>
      <c r="B365" s="65"/>
      <c r="C365" s="65"/>
      <c r="E365" s="65"/>
      <c r="W365" s="44"/>
    </row>
    <row r="366" spans="1:23" s="46" customFormat="1" hidden="1" x14ac:dyDescent="0.25">
      <c r="A366" s="65"/>
      <c r="B366" s="65"/>
      <c r="C366" s="65"/>
      <c r="E366" s="65"/>
      <c r="W366" s="44"/>
    </row>
    <row r="367" spans="1:23" s="46" customFormat="1" hidden="1" x14ac:dyDescent="0.25">
      <c r="A367" s="65"/>
      <c r="B367" s="65"/>
      <c r="C367" s="65"/>
      <c r="E367" s="65"/>
      <c r="W367" s="44"/>
    </row>
    <row r="368" spans="1:23" s="46" customFormat="1" hidden="1" x14ac:dyDescent="0.25">
      <c r="A368" s="65"/>
      <c r="B368" s="65"/>
      <c r="C368" s="65"/>
      <c r="E368" s="65"/>
      <c r="W368" s="44"/>
    </row>
    <row r="369" spans="1:23" s="46" customFormat="1" hidden="1" x14ac:dyDescent="0.25">
      <c r="A369" s="65"/>
      <c r="B369" s="65"/>
      <c r="C369" s="65"/>
      <c r="E369" s="65"/>
      <c r="W369" s="44"/>
    </row>
    <row r="370" spans="1:23" s="46" customFormat="1" hidden="1" x14ac:dyDescent="0.25">
      <c r="A370" s="65"/>
      <c r="B370" s="65"/>
      <c r="C370" s="65"/>
      <c r="E370" s="65"/>
      <c r="W370" s="44"/>
    </row>
    <row r="371" spans="1:23" s="46" customFormat="1" hidden="1" x14ac:dyDescent="0.25">
      <c r="A371" s="65"/>
      <c r="B371" s="65"/>
      <c r="C371" s="65"/>
      <c r="E371" s="65"/>
      <c r="W371" s="44"/>
    </row>
    <row r="372" spans="1:23" s="46" customFormat="1" hidden="1" x14ac:dyDescent="0.25">
      <c r="A372" s="65"/>
      <c r="B372" s="65"/>
      <c r="C372" s="65"/>
      <c r="E372" s="65"/>
      <c r="W372" s="44"/>
    </row>
    <row r="373" spans="1:23" s="46" customFormat="1" hidden="1" x14ac:dyDescent="0.25">
      <c r="A373" s="65"/>
      <c r="B373" s="65"/>
      <c r="C373" s="65"/>
      <c r="E373" s="65"/>
      <c r="W373" s="44"/>
    </row>
    <row r="374" spans="1:23" s="46" customFormat="1" hidden="1" x14ac:dyDescent="0.25">
      <c r="A374" s="65"/>
      <c r="B374" s="65"/>
      <c r="C374" s="65"/>
      <c r="E374" s="65"/>
      <c r="W374" s="44"/>
    </row>
    <row r="375" spans="1:23" s="46" customFormat="1" hidden="1" x14ac:dyDescent="0.25">
      <c r="A375" s="65"/>
      <c r="B375" s="65"/>
      <c r="C375" s="65"/>
      <c r="E375" s="65"/>
      <c r="W375" s="44"/>
    </row>
    <row r="376" spans="1:23" s="46" customFormat="1" hidden="1" x14ac:dyDescent="0.25">
      <c r="A376" s="65"/>
      <c r="B376" s="65"/>
      <c r="C376" s="65"/>
      <c r="E376" s="65"/>
      <c r="W376" s="44"/>
    </row>
    <row r="377" spans="1:23" s="46" customFormat="1" hidden="1" x14ac:dyDescent="0.25">
      <c r="A377" s="65"/>
      <c r="B377" s="65"/>
      <c r="C377" s="65"/>
      <c r="E377" s="65"/>
      <c r="W377" s="44"/>
    </row>
    <row r="378" spans="1:23" s="46" customFormat="1" hidden="1" x14ac:dyDescent="0.25">
      <c r="A378" s="65"/>
      <c r="B378" s="65"/>
      <c r="C378" s="65"/>
      <c r="E378" s="65"/>
      <c r="W378" s="44"/>
    </row>
    <row r="379" spans="1:23" s="46" customFormat="1" hidden="1" x14ac:dyDescent="0.25">
      <c r="A379" s="65"/>
      <c r="B379" s="65"/>
      <c r="C379" s="65"/>
      <c r="E379" s="65"/>
      <c r="W379" s="44"/>
    </row>
    <row r="380" spans="1:23" s="46" customFormat="1" hidden="1" x14ac:dyDescent="0.25">
      <c r="A380" s="65"/>
      <c r="B380" s="65"/>
      <c r="C380" s="65"/>
      <c r="E380" s="65"/>
      <c r="W380" s="44"/>
    </row>
    <row r="381" spans="1:23" s="46" customFormat="1" hidden="1" x14ac:dyDescent="0.25">
      <c r="A381" s="65"/>
      <c r="B381" s="65"/>
      <c r="C381" s="65"/>
      <c r="E381" s="65"/>
      <c r="W381" s="44"/>
    </row>
    <row r="382" spans="1:23" s="46" customFormat="1" hidden="1" x14ac:dyDescent="0.25">
      <c r="A382" s="65"/>
      <c r="B382" s="65"/>
      <c r="C382" s="65"/>
      <c r="E382" s="65"/>
      <c r="W382" s="44"/>
    </row>
    <row r="383" spans="1:23" s="46" customFormat="1" hidden="1" x14ac:dyDescent="0.25">
      <c r="A383" s="65"/>
      <c r="B383" s="65"/>
      <c r="C383" s="65"/>
      <c r="E383" s="65"/>
      <c r="W383" s="44"/>
    </row>
    <row r="384" spans="1:23" s="46" customFormat="1" hidden="1" x14ac:dyDescent="0.25">
      <c r="A384" s="65"/>
      <c r="B384" s="65"/>
      <c r="C384" s="65"/>
      <c r="E384" s="65"/>
      <c r="W384" s="44"/>
    </row>
    <row r="385" spans="1:23" s="46" customFormat="1" hidden="1" x14ac:dyDescent="0.25">
      <c r="A385" s="65"/>
      <c r="B385" s="65"/>
      <c r="C385" s="65"/>
      <c r="E385" s="65"/>
      <c r="W385" s="44"/>
    </row>
    <row r="386" spans="1:23" s="46" customFormat="1" hidden="1" x14ac:dyDescent="0.25">
      <c r="A386" s="65"/>
      <c r="B386" s="65"/>
      <c r="C386" s="65"/>
      <c r="E386" s="65"/>
      <c r="W386" s="44"/>
    </row>
    <row r="387" spans="1:23" s="46" customFormat="1" hidden="1" x14ac:dyDescent="0.25">
      <c r="A387" s="65"/>
      <c r="B387" s="65"/>
      <c r="C387" s="65"/>
      <c r="E387" s="65"/>
      <c r="W387" s="44"/>
    </row>
    <row r="388" spans="1:23" s="46" customFormat="1" hidden="1" x14ac:dyDescent="0.25">
      <c r="A388" s="65"/>
      <c r="B388" s="65"/>
      <c r="C388" s="65"/>
      <c r="E388" s="65"/>
      <c r="W388" s="44"/>
    </row>
    <row r="389" spans="1:23" s="46" customFormat="1" hidden="1" x14ac:dyDescent="0.25">
      <c r="A389" s="65"/>
      <c r="B389" s="65"/>
      <c r="C389" s="65"/>
      <c r="E389" s="65"/>
      <c r="W389" s="44"/>
    </row>
    <row r="390" spans="1:23" s="46" customFormat="1" hidden="1" x14ac:dyDescent="0.25">
      <c r="A390" s="65"/>
      <c r="B390" s="65"/>
      <c r="C390" s="65"/>
      <c r="E390" s="65"/>
      <c r="W390" s="44"/>
    </row>
    <row r="391" spans="1:23" s="46" customFormat="1" hidden="1" x14ac:dyDescent="0.25">
      <c r="A391" s="65"/>
      <c r="B391" s="65"/>
      <c r="C391" s="65"/>
      <c r="E391" s="65"/>
      <c r="W391" s="44"/>
    </row>
    <row r="392" spans="1:23" s="46" customFormat="1" hidden="1" x14ac:dyDescent="0.25">
      <c r="A392" s="65"/>
      <c r="B392" s="65"/>
      <c r="C392" s="65"/>
      <c r="E392" s="65"/>
      <c r="W392" s="44"/>
    </row>
    <row r="393" spans="1:23" s="46" customFormat="1" hidden="1" x14ac:dyDescent="0.25">
      <c r="A393" s="65"/>
      <c r="B393" s="65"/>
      <c r="C393" s="65"/>
      <c r="E393" s="65"/>
      <c r="W393" s="44"/>
    </row>
    <row r="394" spans="1:23" s="46" customFormat="1" hidden="1" x14ac:dyDescent="0.25">
      <c r="A394" s="65"/>
      <c r="B394" s="65"/>
      <c r="C394" s="65"/>
      <c r="E394" s="65"/>
      <c r="W394" s="44"/>
    </row>
    <row r="395" spans="1:23" s="46" customFormat="1" hidden="1" x14ac:dyDescent="0.25">
      <c r="A395" s="65"/>
      <c r="B395" s="65"/>
      <c r="C395" s="65"/>
      <c r="E395" s="65"/>
      <c r="W395" s="44"/>
    </row>
    <row r="396" spans="1:23" s="46" customFormat="1" hidden="1" x14ac:dyDescent="0.25">
      <c r="A396" s="65"/>
      <c r="B396" s="65"/>
      <c r="C396" s="65"/>
      <c r="E396" s="65"/>
      <c r="W396" s="44"/>
    </row>
    <row r="397" spans="1:23" s="46" customFormat="1" hidden="1" x14ac:dyDescent="0.25">
      <c r="A397" s="65"/>
      <c r="B397" s="65"/>
      <c r="C397" s="65"/>
      <c r="E397" s="65"/>
      <c r="W397" s="44"/>
    </row>
    <row r="398" spans="1:23" s="46" customFormat="1" hidden="1" x14ac:dyDescent="0.25">
      <c r="A398" s="65"/>
      <c r="B398" s="65"/>
      <c r="C398" s="65"/>
      <c r="E398" s="65"/>
      <c r="W398" s="44"/>
    </row>
    <row r="399" spans="1:23" s="46" customFormat="1" hidden="1" x14ac:dyDescent="0.25">
      <c r="A399" s="65"/>
      <c r="B399" s="65"/>
      <c r="C399" s="65"/>
      <c r="E399" s="65"/>
      <c r="W399" s="44"/>
    </row>
    <row r="400" spans="1:23" ht="12.75" hidden="1" customHeight="1" x14ac:dyDescent="0.25">
      <c r="A400" s="282" t="str">
        <f>CONCATENATE(A343)</f>
        <v>Zápis hlasatele</v>
      </c>
      <c r="B400" s="282"/>
      <c r="C400" s="282"/>
      <c r="D400" s="282"/>
      <c r="E400" s="282"/>
      <c r="F400" s="282"/>
      <c r="G400" s="282"/>
      <c r="H400" s="282"/>
      <c r="I400" s="282"/>
    </row>
    <row r="401" spans="1:22" ht="12.75" hidden="1" customHeight="1" x14ac:dyDescent="0.25">
      <c r="A401" s="282"/>
      <c r="B401" s="282"/>
      <c r="C401" s="282"/>
      <c r="D401" s="282"/>
      <c r="E401" s="282"/>
      <c r="F401" s="282"/>
      <c r="G401" s="282"/>
      <c r="H401" s="282"/>
      <c r="I401" s="282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idden="1" x14ac:dyDescent="0.25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285" t="str">
        <f>CONCATENATE([1]List1!$A$40)</f>
        <v>soutěž</v>
      </c>
      <c r="B410" s="286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287" t="str">
        <f>CONCATENATE(A354)</f>
        <v>Brněnský dráček</v>
      </c>
      <c r="B411" s="288"/>
      <c r="C411" s="293" t="str">
        <f>CONCATENATE(C354)</f>
        <v xml:space="preserve"> 21.9.2024 </v>
      </c>
      <c r="D411" s="266" t="e">
        <f>D354+1</f>
        <v>#REF!</v>
      </c>
      <c r="E411" s="303" t="str">
        <f>CONCATENATE(E354)</f>
        <v>U13 35</v>
      </c>
      <c r="F411" s="305" t="str">
        <f>CONCATENATE(F354)</f>
        <v>v.s.</v>
      </c>
      <c r="G411" s="305" t="e">
        <f>CONCATENATE(G354)</f>
        <v>#REF!</v>
      </c>
      <c r="H411" s="268"/>
      <c r="I411" s="283" t="str">
        <f>CONCATENATE(I354)</f>
        <v/>
      </c>
    </row>
    <row r="412" spans="1:22" ht="13.8" hidden="1" thickBot="1" x14ac:dyDescent="0.3">
      <c r="A412" s="289"/>
      <c r="B412" s="290"/>
      <c r="C412" s="292"/>
      <c r="D412" s="267"/>
      <c r="E412" s="304"/>
      <c r="F412" s="306"/>
      <c r="G412" s="306"/>
      <c r="H412" s="269"/>
      <c r="I412" s="284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296" t="str">
        <f>CONCATENATE([1]List1!$A$48)</f>
        <v>červený</v>
      </c>
      <c r="B414" s="297"/>
      <c r="C414" s="297"/>
      <c r="D414" s="298"/>
      <c r="E414" s="299"/>
      <c r="F414" s="300" t="str">
        <f>CONCATENATE([1]List1!$A$49)</f>
        <v>modrý</v>
      </c>
      <c r="G414" s="301"/>
      <c r="H414" s="301"/>
      <c r="I414" s="302"/>
    </row>
    <row r="415" spans="1:22" hidden="1" x14ac:dyDescent="0.25">
      <c r="A415" s="270" t="str">
        <f>CONCATENATE([1]List1!$A$50)</f>
        <v>jméno</v>
      </c>
      <c r="B415" s="271"/>
      <c r="C415" s="85" t="str">
        <f>CONCATENATE([1]List1!$A$51)</f>
        <v>oddíl</v>
      </c>
      <c r="D415" s="63" t="str">
        <f>CONCATENATE([1]List1!$A$52)</f>
        <v>los</v>
      </c>
      <c r="E415" s="299"/>
      <c r="F415" s="272" t="str">
        <f>CONCATENATE([1]List1!$A$50)</f>
        <v>jméno</v>
      </c>
      <c r="G415" s="273"/>
      <c r="H415" s="62" t="str">
        <f>CONCATENATE([1]List1!$A$51)</f>
        <v>oddíl</v>
      </c>
      <c r="I415" s="63" t="str">
        <f>CONCATENATE([1]List1!$A$52)</f>
        <v>los</v>
      </c>
      <c r="L415" s="66" t="s">
        <v>52</v>
      </c>
      <c r="M415" s="66" t="s">
        <v>53</v>
      </c>
      <c r="N415" s="66" t="s">
        <v>54</v>
      </c>
      <c r="O415" s="66" t="s">
        <v>55</v>
      </c>
      <c r="P415" s="66" t="s">
        <v>61</v>
      </c>
      <c r="Q415" s="66" t="s">
        <v>56</v>
      </c>
      <c r="R415" s="66" t="s">
        <v>57</v>
      </c>
      <c r="S415" s="66" t="s">
        <v>58</v>
      </c>
      <c r="T415" s="66" t="s">
        <v>59</v>
      </c>
      <c r="U415" s="66" t="s">
        <v>62</v>
      </c>
      <c r="V415" s="66"/>
    </row>
    <row r="416" spans="1:22" hidden="1" x14ac:dyDescent="0.25">
      <c r="A416" s="274" t="str">
        <f>IF(D416="","",(CONCATENATE(L416,M416,N416,O416,P416)))</f>
        <v/>
      </c>
      <c r="B416" s="275"/>
      <c r="C416" s="278" t="str">
        <f>IF(D416="","",(CONCATENATE(L417,M417,N417,O417,P417)))</f>
        <v/>
      </c>
      <c r="D416" s="280">
        <v>4</v>
      </c>
      <c r="E416" s="299"/>
      <c r="F416" s="274" t="str">
        <f>IF(I416="","",(CONCATENATE(Q416,R416,S416,T416,U416)))</f>
        <v/>
      </c>
      <c r="G416" s="275"/>
      <c r="H416" s="278" t="str">
        <f>IF(I416="","",(CONCATENATE(Q417,R417,S417,T417,U417)))</f>
        <v/>
      </c>
      <c r="I416" s="294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3" ht="13.8" hidden="1" thickBot="1" x14ac:dyDescent="0.3">
      <c r="A417" s="276"/>
      <c r="B417" s="277"/>
      <c r="C417" s="279"/>
      <c r="D417" s="281"/>
      <c r="E417" s="299"/>
      <c r="F417" s="276"/>
      <c r="G417" s="277"/>
      <c r="H417" s="279"/>
      <c r="I417" s="295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3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3" s="46" customFormat="1" hidden="1" x14ac:dyDescent="0.25">
      <c r="A419" s="65"/>
      <c r="B419" s="65"/>
      <c r="C419" s="65"/>
      <c r="E419" s="65"/>
      <c r="W419" s="44"/>
    </row>
    <row r="420" spans="1:23" s="46" customFormat="1" hidden="1" x14ac:dyDescent="0.25">
      <c r="A420" s="65"/>
      <c r="B420" s="65"/>
      <c r="C420" s="65"/>
      <c r="E420" s="65"/>
      <c r="W420" s="44"/>
    </row>
    <row r="421" spans="1:23" s="46" customFormat="1" hidden="1" x14ac:dyDescent="0.25">
      <c r="A421" s="65"/>
      <c r="B421" s="65"/>
      <c r="C421" s="65"/>
      <c r="E421" s="65"/>
      <c r="W421" s="44"/>
    </row>
    <row r="422" spans="1:23" s="46" customFormat="1" hidden="1" x14ac:dyDescent="0.25">
      <c r="A422" s="65"/>
      <c r="B422" s="65"/>
      <c r="C422" s="65"/>
      <c r="E422" s="65"/>
      <c r="W422" s="44"/>
    </row>
    <row r="423" spans="1:23" s="46" customFormat="1" hidden="1" x14ac:dyDescent="0.25">
      <c r="A423" s="65"/>
      <c r="B423" s="65"/>
      <c r="C423" s="65"/>
      <c r="E423" s="65"/>
      <c r="W423" s="44"/>
    </row>
    <row r="424" spans="1:23" s="46" customFormat="1" hidden="1" x14ac:dyDescent="0.25">
      <c r="A424" s="65"/>
      <c r="B424" s="65"/>
      <c r="C424" s="65"/>
      <c r="E424" s="65"/>
      <c r="W424" s="44"/>
    </row>
    <row r="425" spans="1:23" s="46" customFormat="1" hidden="1" x14ac:dyDescent="0.25">
      <c r="A425" s="65"/>
      <c r="B425" s="65"/>
      <c r="C425" s="65"/>
      <c r="E425" s="65"/>
      <c r="W425" s="44"/>
    </row>
    <row r="426" spans="1:23" s="46" customFormat="1" hidden="1" x14ac:dyDescent="0.25">
      <c r="A426" s="65"/>
      <c r="B426" s="65"/>
      <c r="C426" s="65"/>
      <c r="E426" s="65"/>
      <c r="W426" s="44"/>
    </row>
    <row r="427" spans="1:23" s="46" customFormat="1" hidden="1" x14ac:dyDescent="0.25">
      <c r="A427" s="65"/>
      <c r="B427" s="65"/>
      <c r="C427" s="65"/>
      <c r="E427" s="65"/>
      <c r="W427" s="44"/>
    </row>
    <row r="428" spans="1:23" s="46" customFormat="1" hidden="1" x14ac:dyDescent="0.25">
      <c r="A428" s="65"/>
      <c r="B428" s="65"/>
      <c r="C428" s="65"/>
      <c r="E428" s="65"/>
      <c r="W428" s="44"/>
    </row>
    <row r="429" spans="1:23" s="46" customFormat="1" hidden="1" x14ac:dyDescent="0.25">
      <c r="A429" s="65"/>
      <c r="B429" s="65"/>
      <c r="C429" s="65"/>
      <c r="E429" s="65"/>
      <c r="W429" s="44"/>
    </row>
    <row r="430" spans="1:23" s="46" customFormat="1" hidden="1" x14ac:dyDescent="0.25">
      <c r="A430" s="65"/>
      <c r="B430" s="65"/>
      <c r="C430" s="65"/>
      <c r="E430" s="65"/>
      <c r="W430" s="44"/>
    </row>
    <row r="431" spans="1:23" s="46" customFormat="1" hidden="1" x14ac:dyDescent="0.25">
      <c r="A431" s="65"/>
      <c r="B431" s="65"/>
      <c r="C431" s="65"/>
      <c r="E431" s="65"/>
      <c r="W431" s="44"/>
    </row>
    <row r="432" spans="1:23" s="46" customFormat="1" hidden="1" x14ac:dyDescent="0.25">
      <c r="A432" s="65"/>
      <c r="B432" s="65"/>
      <c r="C432" s="65"/>
      <c r="E432" s="65"/>
      <c r="W432" s="44"/>
    </row>
    <row r="433" spans="1:23" s="46" customFormat="1" hidden="1" x14ac:dyDescent="0.25">
      <c r="A433" s="65"/>
      <c r="B433" s="65"/>
      <c r="C433" s="65"/>
      <c r="E433" s="65"/>
      <c r="W433" s="44"/>
    </row>
    <row r="434" spans="1:23" s="46" customFormat="1" hidden="1" x14ac:dyDescent="0.25">
      <c r="A434" s="65"/>
      <c r="B434" s="65"/>
      <c r="C434" s="65"/>
      <c r="E434" s="65"/>
      <c r="W434" s="44"/>
    </row>
    <row r="435" spans="1:23" s="46" customFormat="1" hidden="1" x14ac:dyDescent="0.25">
      <c r="A435" s="65"/>
      <c r="B435" s="65"/>
      <c r="C435" s="65"/>
      <c r="E435" s="65"/>
      <c r="W435" s="44"/>
    </row>
    <row r="436" spans="1:23" s="46" customFormat="1" hidden="1" x14ac:dyDescent="0.25">
      <c r="A436" s="65"/>
      <c r="B436" s="65"/>
      <c r="C436" s="65"/>
      <c r="E436" s="65"/>
      <c r="W436" s="44"/>
    </row>
    <row r="437" spans="1:23" s="46" customFormat="1" hidden="1" x14ac:dyDescent="0.25">
      <c r="A437" s="65"/>
      <c r="B437" s="65"/>
      <c r="C437" s="65"/>
      <c r="E437" s="65"/>
      <c r="W437" s="44"/>
    </row>
    <row r="438" spans="1:23" s="46" customFormat="1" hidden="1" x14ac:dyDescent="0.25">
      <c r="A438" s="65"/>
      <c r="B438" s="65"/>
      <c r="C438" s="65"/>
      <c r="E438" s="65"/>
      <c r="W438" s="44"/>
    </row>
    <row r="439" spans="1:23" s="46" customFormat="1" hidden="1" x14ac:dyDescent="0.25">
      <c r="A439" s="65"/>
      <c r="B439" s="65"/>
      <c r="C439" s="65"/>
      <c r="E439" s="65"/>
      <c r="W439" s="44"/>
    </row>
    <row r="440" spans="1:23" s="46" customFormat="1" hidden="1" x14ac:dyDescent="0.25">
      <c r="A440" s="65"/>
      <c r="B440" s="65"/>
      <c r="C440" s="65"/>
      <c r="E440" s="65"/>
      <c r="W440" s="44"/>
    </row>
    <row r="441" spans="1:23" s="46" customFormat="1" hidden="1" x14ac:dyDescent="0.25">
      <c r="A441" s="65"/>
      <c r="B441" s="65"/>
      <c r="C441" s="65"/>
      <c r="E441" s="65"/>
      <c r="W441" s="44"/>
    </row>
    <row r="442" spans="1:23" s="46" customFormat="1" hidden="1" x14ac:dyDescent="0.25">
      <c r="A442" s="65"/>
      <c r="B442" s="65"/>
      <c r="C442" s="65"/>
      <c r="E442" s="65"/>
      <c r="W442" s="44"/>
    </row>
    <row r="443" spans="1:23" s="46" customFormat="1" hidden="1" x14ac:dyDescent="0.25">
      <c r="A443" s="65"/>
      <c r="B443" s="65"/>
      <c r="C443" s="65"/>
      <c r="E443" s="65"/>
      <c r="W443" s="44"/>
    </row>
    <row r="444" spans="1:23" s="46" customFormat="1" hidden="1" x14ac:dyDescent="0.25">
      <c r="A444" s="65"/>
      <c r="B444" s="65"/>
      <c r="C444" s="65"/>
      <c r="E444" s="65"/>
      <c r="W444" s="44"/>
    </row>
    <row r="445" spans="1:23" s="46" customFormat="1" hidden="1" x14ac:dyDescent="0.25">
      <c r="A445" s="65"/>
      <c r="B445" s="65"/>
      <c r="C445" s="65"/>
      <c r="E445" s="65"/>
      <c r="W445" s="44"/>
    </row>
    <row r="446" spans="1:23" s="46" customFormat="1" hidden="1" x14ac:dyDescent="0.25">
      <c r="A446" s="65"/>
      <c r="B446" s="65"/>
      <c r="C446" s="65"/>
      <c r="E446" s="65"/>
      <c r="W446" s="44"/>
    </row>
    <row r="447" spans="1:23" s="46" customFormat="1" hidden="1" x14ac:dyDescent="0.25">
      <c r="A447" s="65"/>
      <c r="B447" s="65"/>
      <c r="C447" s="65"/>
      <c r="E447" s="65"/>
      <c r="W447" s="44"/>
    </row>
    <row r="448" spans="1:23" s="46" customFormat="1" hidden="1" x14ac:dyDescent="0.25">
      <c r="A448" s="65"/>
      <c r="B448" s="65"/>
      <c r="C448" s="65"/>
      <c r="E448" s="65"/>
      <c r="W448" s="44"/>
    </row>
    <row r="449" spans="1:23" s="46" customFormat="1" hidden="1" x14ac:dyDescent="0.25">
      <c r="A449" s="65"/>
      <c r="B449" s="65"/>
      <c r="C449" s="65"/>
      <c r="E449" s="65"/>
      <c r="W449" s="44"/>
    </row>
    <row r="450" spans="1:23" s="46" customFormat="1" hidden="1" x14ac:dyDescent="0.25">
      <c r="A450" s="65"/>
      <c r="B450" s="65"/>
      <c r="C450" s="65"/>
      <c r="E450" s="65"/>
      <c r="W450" s="44"/>
    </row>
    <row r="451" spans="1:23" s="46" customFormat="1" hidden="1" x14ac:dyDescent="0.25">
      <c r="A451" s="65"/>
      <c r="B451" s="65"/>
      <c r="C451" s="65"/>
      <c r="E451" s="65"/>
      <c r="W451" s="44"/>
    </row>
    <row r="452" spans="1:23" s="46" customFormat="1" hidden="1" x14ac:dyDescent="0.25">
      <c r="A452" s="65"/>
      <c r="B452" s="65"/>
      <c r="C452" s="65"/>
      <c r="E452" s="65"/>
      <c r="W452" s="44"/>
    </row>
    <row r="453" spans="1:23" s="46" customFormat="1" hidden="1" x14ac:dyDescent="0.25">
      <c r="A453" s="65"/>
      <c r="B453" s="65"/>
      <c r="C453" s="65"/>
      <c r="E453" s="65"/>
      <c r="W453" s="44"/>
    </row>
    <row r="454" spans="1:23" s="46" customFormat="1" hidden="1" x14ac:dyDescent="0.25">
      <c r="A454" s="65"/>
      <c r="B454" s="65"/>
      <c r="C454" s="65"/>
      <c r="E454" s="65"/>
      <c r="W454" s="44"/>
    </row>
    <row r="455" spans="1:23" s="46" customFormat="1" hidden="1" x14ac:dyDescent="0.25">
      <c r="A455" s="65"/>
      <c r="B455" s="65"/>
      <c r="C455" s="65"/>
      <c r="E455" s="65"/>
      <c r="W455" s="44"/>
    </row>
    <row r="456" spans="1:23" s="46" customFormat="1" hidden="1" x14ac:dyDescent="0.25">
      <c r="A456" s="65"/>
      <c r="B456" s="65"/>
      <c r="C456" s="65"/>
      <c r="E456" s="65"/>
      <c r="W456" s="44"/>
    </row>
    <row r="457" spans="1:23" ht="12.75" hidden="1" customHeight="1" x14ac:dyDescent="0.25">
      <c r="A457" s="282" t="str">
        <f>CONCATENATE(A400)</f>
        <v>Zápis hlasatele</v>
      </c>
      <c r="B457" s="282"/>
      <c r="C457" s="282"/>
      <c r="D457" s="282"/>
      <c r="E457" s="282"/>
      <c r="F457" s="282"/>
      <c r="G457" s="282"/>
      <c r="H457" s="282"/>
      <c r="I457" s="282"/>
    </row>
    <row r="458" spans="1:23" ht="12.75" hidden="1" customHeight="1" x14ac:dyDescent="0.25">
      <c r="A458" s="282"/>
      <c r="B458" s="282"/>
      <c r="C458" s="282"/>
      <c r="D458" s="282"/>
      <c r="E458" s="282"/>
      <c r="F458" s="282"/>
      <c r="G458" s="282"/>
      <c r="H458" s="282"/>
      <c r="I458" s="282"/>
    </row>
    <row r="459" spans="1:23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23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23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23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23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23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3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3" hidden="1" x14ac:dyDescent="0.25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3" ht="27" hidden="1" thickTop="1" x14ac:dyDescent="0.25">
      <c r="A467" s="285" t="str">
        <f>CONCATENATE([1]List1!$A$40)</f>
        <v>soutěž</v>
      </c>
      <c r="B467" s="286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3" hidden="1" x14ac:dyDescent="0.25">
      <c r="A468" s="287" t="str">
        <f>CONCATENATE(A411)</f>
        <v>Brněnský dráček</v>
      </c>
      <c r="B468" s="288"/>
      <c r="C468" s="293" t="str">
        <f>CONCATENATE(C411)</f>
        <v xml:space="preserve"> 21.9.2024 </v>
      </c>
      <c r="D468" s="266" t="e">
        <f>#REF!</f>
        <v>#REF!</v>
      </c>
      <c r="E468" s="303" t="str">
        <f>CONCATENATE(E411)</f>
        <v>U13 35</v>
      </c>
      <c r="F468" s="305" t="str">
        <f>CONCATENATE(F411)</f>
        <v>v.s.</v>
      </c>
      <c r="G468" s="266" t="e">
        <f>#REF!</f>
        <v>#REF!</v>
      </c>
      <c r="H468" s="268"/>
      <c r="I468" s="305" t="str">
        <f>CONCATENATE(I411)</f>
        <v/>
      </c>
    </row>
    <row r="469" spans="1:23" ht="13.8" hidden="1" thickBot="1" x14ac:dyDescent="0.3">
      <c r="A469" s="289"/>
      <c r="B469" s="290"/>
      <c r="C469" s="292"/>
      <c r="D469" s="267"/>
      <c r="E469" s="304"/>
      <c r="F469" s="306"/>
      <c r="G469" s="267"/>
      <c r="H469" s="269"/>
      <c r="I469" s="306"/>
    </row>
    <row r="470" spans="1:23" hidden="1" x14ac:dyDescent="0.25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3" ht="13.8" hidden="1" thickTop="1" x14ac:dyDescent="0.25">
      <c r="A471" s="296" t="str">
        <f>CONCATENATE([1]List1!$A$48)</f>
        <v>červený</v>
      </c>
      <c r="B471" s="297"/>
      <c r="C471" s="297"/>
      <c r="D471" s="298"/>
      <c r="E471" s="299"/>
      <c r="F471" s="300" t="str">
        <f>CONCATENATE([1]List1!$A$49)</f>
        <v>modrý</v>
      </c>
      <c r="G471" s="301"/>
      <c r="H471" s="301"/>
      <c r="I471" s="302"/>
    </row>
    <row r="472" spans="1:23" hidden="1" x14ac:dyDescent="0.25">
      <c r="A472" s="270" t="str">
        <f>CONCATENATE([1]List1!$A$50)</f>
        <v>jméno</v>
      </c>
      <c r="B472" s="271"/>
      <c r="C472" s="85" t="str">
        <f>CONCATENATE([1]List1!$A$51)</f>
        <v>oddíl</v>
      </c>
      <c r="D472" s="63" t="str">
        <f>CONCATENATE([1]List1!$A$52)</f>
        <v>los</v>
      </c>
      <c r="E472" s="299"/>
      <c r="F472" s="272" t="str">
        <f>CONCATENATE([1]List1!$A$50)</f>
        <v>jméno</v>
      </c>
      <c r="G472" s="273"/>
      <c r="H472" s="62" t="str">
        <f>CONCATENATE([1]List1!$A$51)</f>
        <v>oddíl</v>
      </c>
      <c r="I472" s="63" t="str">
        <f>CONCATENATE([1]List1!$A$52)</f>
        <v>los</v>
      </c>
      <c r="L472" s="66" t="s">
        <v>52</v>
      </c>
      <c r="M472" s="66" t="s">
        <v>53</v>
      </c>
      <c r="N472" s="66" t="s">
        <v>54</v>
      </c>
      <c r="O472" s="66" t="s">
        <v>55</v>
      </c>
      <c r="P472" s="66" t="s">
        <v>61</v>
      </c>
      <c r="Q472" s="66" t="s">
        <v>56</v>
      </c>
      <c r="R472" s="66" t="s">
        <v>57</v>
      </c>
      <c r="S472" s="66" t="s">
        <v>58</v>
      </c>
      <c r="T472" s="66" t="s">
        <v>59</v>
      </c>
      <c r="U472" s="66" t="s">
        <v>62</v>
      </c>
      <c r="V472" s="66"/>
    </row>
    <row r="473" spans="1:23" ht="12.75" hidden="1" customHeight="1" x14ac:dyDescent="0.25">
      <c r="A473" s="274" t="str">
        <f>IF(D473="","",(CONCATENATE(L473,M473,N473,O473,P473)))</f>
        <v>Hudec Patrik</v>
      </c>
      <c r="B473" s="275"/>
      <c r="C473" s="278" t="str">
        <f>IF(D473="","",(CONCATENATE(L474,M474,N474,O474,P474)))</f>
        <v>TAK Hellas Brno</v>
      </c>
      <c r="D473" s="280">
        <v>2</v>
      </c>
      <c r="E473" s="299"/>
      <c r="F473" s="274" t="str">
        <f>IF(I473="","",(CONCATENATE(Q473,R473,S473,T473,U473)))</f>
        <v/>
      </c>
      <c r="G473" s="275"/>
      <c r="H473" s="278" t="str">
        <f>IF(I473="","",(CONCATENATE(Q474,R474,S474,T474,U474)))</f>
        <v/>
      </c>
      <c r="I473" s="294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Hudec Patrik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3" ht="13.5" hidden="1" customHeight="1" thickBot="1" x14ac:dyDescent="0.3">
      <c r="A474" s="276"/>
      <c r="B474" s="277"/>
      <c r="C474" s="279"/>
      <c r="D474" s="281"/>
      <c r="E474" s="299"/>
      <c r="F474" s="276"/>
      <c r="G474" s="277"/>
      <c r="H474" s="279"/>
      <c r="I474" s="295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TAK Hellas Brno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3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3" s="46" customFormat="1" hidden="1" x14ac:dyDescent="0.25">
      <c r="A476" s="65"/>
      <c r="B476" s="65"/>
      <c r="C476" s="65"/>
      <c r="E476" s="65"/>
      <c r="W476" s="44"/>
    </row>
    <row r="477" spans="1:23" s="46" customFormat="1" hidden="1" x14ac:dyDescent="0.25">
      <c r="A477" s="65"/>
      <c r="B477" s="65"/>
      <c r="C477" s="65"/>
      <c r="E477" s="65"/>
      <c r="W477" s="44"/>
    </row>
    <row r="478" spans="1:23" s="46" customFormat="1" hidden="1" x14ac:dyDescent="0.25">
      <c r="A478" s="65"/>
      <c r="B478" s="65"/>
      <c r="C478" s="65"/>
      <c r="E478" s="65"/>
      <c r="W478" s="44"/>
    </row>
    <row r="479" spans="1:23" s="46" customFormat="1" hidden="1" x14ac:dyDescent="0.25">
      <c r="A479" s="65"/>
      <c r="B479" s="65"/>
      <c r="C479" s="65"/>
      <c r="E479" s="65"/>
      <c r="W479" s="44"/>
    </row>
    <row r="480" spans="1:23" s="46" customFormat="1" hidden="1" x14ac:dyDescent="0.25">
      <c r="A480" s="65"/>
      <c r="B480" s="65"/>
      <c r="C480" s="65"/>
      <c r="E480" s="65"/>
      <c r="W480" s="44"/>
    </row>
    <row r="481" spans="1:23" s="46" customFormat="1" hidden="1" x14ac:dyDescent="0.25">
      <c r="A481" s="65"/>
      <c r="B481" s="65"/>
      <c r="C481" s="65"/>
      <c r="E481" s="65"/>
      <c r="W481" s="44"/>
    </row>
    <row r="482" spans="1:23" s="46" customFormat="1" hidden="1" x14ac:dyDescent="0.25">
      <c r="A482" s="65"/>
      <c r="B482" s="65"/>
      <c r="C482" s="65"/>
      <c r="E482" s="65"/>
      <c r="W482" s="44"/>
    </row>
    <row r="483" spans="1:23" s="46" customFormat="1" hidden="1" x14ac:dyDescent="0.25">
      <c r="A483" s="65"/>
      <c r="B483" s="65"/>
      <c r="C483" s="65"/>
      <c r="E483" s="65"/>
      <c r="W483" s="44"/>
    </row>
    <row r="484" spans="1:23" s="46" customFormat="1" hidden="1" x14ac:dyDescent="0.25">
      <c r="A484" s="65"/>
      <c r="B484" s="65"/>
      <c r="C484" s="65"/>
      <c r="E484" s="65"/>
      <c r="W484" s="44"/>
    </row>
    <row r="485" spans="1:23" s="46" customFormat="1" hidden="1" x14ac:dyDescent="0.25">
      <c r="A485" s="65"/>
      <c r="B485" s="65"/>
      <c r="C485" s="65"/>
      <c r="E485" s="65"/>
      <c r="W485" s="44"/>
    </row>
    <row r="486" spans="1:23" s="46" customFormat="1" hidden="1" x14ac:dyDescent="0.25">
      <c r="A486" s="65"/>
      <c r="B486" s="65"/>
      <c r="C486" s="65"/>
      <c r="E486" s="65"/>
      <c r="W486" s="44"/>
    </row>
    <row r="487" spans="1:23" s="46" customFormat="1" hidden="1" x14ac:dyDescent="0.25">
      <c r="A487" s="65"/>
      <c r="B487" s="65"/>
      <c r="C487" s="65"/>
      <c r="E487" s="65"/>
      <c r="W487" s="44"/>
    </row>
    <row r="488" spans="1:23" s="46" customFormat="1" hidden="1" x14ac:dyDescent="0.25">
      <c r="A488" s="65"/>
      <c r="B488" s="65"/>
      <c r="C488" s="65"/>
      <c r="E488" s="65"/>
      <c r="W488" s="44"/>
    </row>
    <row r="489" spans="1:23" s="46" customFormat="1" hidden="1" x14ac:dyDescent="0.25">
      <c r="A489" s="65"/>
      <c r="B489" s="65"/>
      <c r="C489" s="65"/>
      <c r="E489" s="65"/>
      <c r="W489" s="44"/>
    </row>
    <row r="490" spans="1:23" s="46" customFormat="1" hidden="1" x14ac:dyDescent="0.25">
      <c r="A490" s="65"/>
      <c r="B490" s="65"/>
      <c r="C490" s="65"/>
      <c r="E490" s="65"/>
      <c r="W490" s="44"/>
    </row>
    <row r="491" spans="1:23" s="46" customFormat="1" hidden="1" x14ac:dyDescent="0.25">
      <c r="A491" s="65"/>
      <c r="B491" s="65"/>
      <c r="C491" s="65"/>
      <c r="E491" s="65"/>
      <c r="W491" s="44"/>
    </row>
    <row r="492" spans="1:23" s="46" customFormat="1" hidden="1" x14ac:dyDescent="0.25">
      <c r="A492" s="65"/>
      <c r="B492" s="65"/>
      <c r="C492" s="65"/>
      <c r="E492" s="65"/>
      <c r="W492" s="44"/>
    </row>
    <row r="493" spans="1:23" s="46" customFormat="1" hidden="1" x14ac:dyDescent="0.25">
      <c r="A493" s="65"/>
      <c r="B493" s="65"/>
      <c r="C493" s="65"/>
      <c r="E493" s="65"/>
      <c r="W493" s="44"/>
    </row>
    <row r="494" spans="1:23" s="46" customFormat="1" hidden="1" x14ac:dyDescent="0.25">
      <c r="A494" s="65"/>
      <c r="B494" s="65"/>
      <c r="C494" s="65"/>
      <c r="E494" s="65"/>
      <c r="W494" s="44"/>
    </row>
    <row r="495" spans="1:23" s="46" customFormat="1" hidden="1" x14ac:dyDescent="0.25">
      <c r="A495" s="65"/>
      <c r="B495" s="65"/>
      <c r="C495" s="65"/>
      <c r="E495" s="65"/>
      <c r="W495" s="44"/>
    </row>
    <row r="496" spans="1:23" s="46" customFormat="1" hidden="1" x14ac:dyDescent="0.25">
      <c r="A496" s="65"/>
      <c r="B496" s="65"/>
      <c r="C496" s="65"/>
      <c r="E496" s="65"/>
      <c r="W496" s="44"/>
    </row>
    <row r="497" spans="1:23" s="46" customFormat="1" hidden="1" x14ac:dyDescent="0.25">
      <c r="A497" s="65"/>
      <c r="B497" s="65"/>
      <c r="C497" s="65"/>
      <c r="E497" s="65"/>
      <c r="W497" s="44"/>
    </row>
    <row r="498" spans="1:23" s="46" customFormat="1" hidden="1" x14ac:dyDescent="0.25">
      <c r="A498" s="65"/>
      <c r="B498" s="65"/>
      <c r="C498" s="65"/>
      <c r="E498" s="65"/>
      <c r="W498" s="44"/>
    </row>
    <row r="499" spans="1:23" s="46" customFormat="1" hidden="1" x14ac:dyDescent="0.25">
      <c r="A499" s="65"/>
      <c r="B499" s="65"/>
      <c r="C499" s="65"/>
      <c r="E499" s="65"/>
      <c r="W499" s="44"/>
    </row>
    <row r="500" spans="1:23" s="46" customFormat="1" hidden="1" x14ac:dyDescent="0.25">
      <c r="A500" s="65"/>
      <c r="B500" s="65"/>
      <c r="C500" s="65"/>
      <c r="E500" s="65"/>
      <c r="W500" s="44"/>
    </row>
    <row r="501" spans="1:23" s="46" customFormat="1" hidden="1" x14ac:dyDescent="0.25">
      <c r="A501" s="65"/>
      <c r="B501" s="65"/>
      <c r="C501" s="65"/>
      <c r="E501" s="65"/>
      <c r="W501" s="44"/>
    </row>
    <row r="502" spans="1:23" s="46" customFormat="1" hidden="1" x14ac:dyDescent="0.25">
      <c r="A502" s="65"/>
      <c r="B502" s="65"/>
      <c r="C502" s="65"/>
      <c r="E502" s="65"/>
      <c r="W502" s="44"/>
    </row>
    <row r="503" spans="1:23" s="46" customFormat="1" hidden="1" x14ac:dyDescent="0.25">
      <c r="A503" s="65"/>
      <c r="B503" s="65"/>
      <c r="C503" s="65"/>
      <c r="E503" s="65"/>
      <c r="W503" s="44"/>
    </row>
    <row r="504" spans="1:23" s="46" customFormat="1" hidden="1" x14ac:dyDescent="0.25">
      <c r="A504" s="65"/>
      <c r="B504" s="65"/>
      <c r="C504" s="65"/>
      <c r="E504" s="65"/>
      <c r="W504" s="44"/>
    </row>
    <row r="505" spans="1:23" s="46" customFormat="1" hidden="1" x14ac:dyDescent="0.25">
      <c r="A505" s="65"/>
      <c r="B505" s="65"/>
      <c r="C505" s="65"/>
      <c r="E505" s="65"/>
      <c r="W505" s="44"/>
    </row>
    <row r="506" spans="1:23" s="46" customFormat="1" hidden="1" x14ac:dyDescent="0.25">
      <c r="A506" s="65"/>
      <c r="B506" s="65"/>
      <c r="C506" s="65"/>
      <c r="E506" s="65"/>
      <c r="W506" s="44"/>
    </row>
    <row r="507" spans="1:23" s="46" customFormat="1" hidden="1" x14ac:dyDescent="0.25">
      <c r="A507" s="65"/>
      <c r="B507" s="65"/>
      <c r="C507" s="65"/>
      <c r="E507" s="65"/>
      <c r="W507" s="44"/>
    </row>
    <row r="508" spans="1:23" s="46" customFormat="1" hidden="1" x14ac:dyDescent="0.25">
      <c r="A508" s="65"/>
      <c r="B508" s="65"/>
      <c r="C508" s="65"/>
      <c r="E508" s="65"/>
      <c r="W508" s="44"/>
    </row>
    <row r="509" spans="1:23" s="46" customFormat="1" hidden="1" x14ac:dyDescent="0.25">
      <c r="A509" s="65"/>
      <c r="B509" s="65"/>
      <c r="C509" s="65"/>
      <c r="E509" s="65"/>
      <c r="W509" s="44"/>
    </row>
    <row r="510" spans="1:23" s="46" customFormat="1" hidden="1" x14ac:dyDescent="0.25">
      <c r="A510" s="65"/>
      <c r="B510" s="65"/>
      <c r="C510" s="65"/>
      <c r="E510" s="65"/>
      <c r="W510" s="44"/>
    </row>
    <row r="511" spans="1:23" s="46" customFormat="1" hidden="1" x14ac:dyDescent="0.25">
      <c r="A511" s="65"/>
      <c r="B511" s="65"/>
      <c r="C511" s="65"/>
      <c r="E511" s="65"/>
      <c r="W511" s="44"/>
    </row>
    <row r="512" spans="1:23" s="46" customFormat="1" hidden="1" x14ac:dyDescent="0.25">
      <c r="A512" s="65"/>
      <c r="B512" s="65"/>
      <c r="C512" s="65"/>
      <c r="E512" s="65"/>
      <c r="W512" s="44"/>
    </row>
    <row r="513" spans="1:23" s="46" customFormat="1" hidden="1" x14ac:dyDescent="0.25">
      <c r="A513" s="65"/>
      <c r="B513" s="65"/>
      <c r="C513" s="65"/>
      <c r="E513" s="65"/>
      <c r="W513" s="44"/>
    </row>
    <row r="514" spans="1:23" ht="12.75" hidden="1" customHeight="1" x14ac:dyDescent="0.25">
      <c r="A514" s="282" t="str">
        <f>CONCATENATE(A457)</f>
        <v>Zápis hlasatele</v>
      </c>
      <c r="B514" s="282"/>
      <c r="C514" s="282"/>
      <c r="D514" s="282"/>
      <c r="E514" s="282"/>
      <c r="F514" s="282"/>
      <c r="G514" s="282"/>
      <c r="H514" s="282"/>
      <c r="I514" s="282"/>
    </row>
    <row r="515" spans="1:23" ht="12.75" hidden="1" customHeight="1" x14ac:dyDescent="0.25">
      <c r="A515" s="282"/>
      <c r="B515" s="282"/>
      <c r="C515" s="282"/>
      <c r="D515" s="282"/>
      <c r="E515" s="282"/>
      <c r="F515" s="282"/>
      <c r="G515" s="282"/>
      <c r="H515" s="282"/>
      <c r="I515" s="282"/>
    </row>
    <row r="516" spans="1:23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23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23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23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23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23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23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23" hidden="1" x14ac:dyDescent="0.25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23" ht="27" hidden="1" thickTop="1" x14ac:dyDescent="0.25">
      <c r="A524" s="285" t="str">
        <f>CONCATENATE([1]List1!$A$40)</f>
        <v>soutěž</v>
      </c>
      <c r="B524" s="286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23" hidden="1" x14ac:dyDescent="0.25">
      <c r="A525" s="287" t="str">
        <f>CONCATENATE(A468)</f>
        <v>Brněnský dráček</v>
      </c>
      <c r="B525" s="288"/>
      <c r="C525" s="293" t="str">
        <f>CONCATENATE(C468)</f>
        <v xml:space="preserve"> 21.9.2024 </v>
      </c>
      <c r="D525" s="266" t="e">
        <f>D468+1</f>
        <v>#REF!</v>
      </c>
      <c r="E525" s="303" t="str">
        <f>CONCATENATE(E468)</f>
        <v>U13 35</v>
      </c>
      <c r="F525" s="305" t="str">
        <f>CONCATENATE(F468)</f>
        <v>v.s.</v>
      </c>
      <c r="G525" s="305" t="e">
        <f>CONCATENATE(G468)</f>
        <v>#REF!</v>
      </c>
      <c r="H525" s="268"/>
      <c r="I525" s="305" t="str">
        <f>CONCATENATE(I468)</f>
        <v/>
      </c>
    </row>
    <row r="526" spans="1:23" ht="13.8" hidden="1" thickBot="1" x14ac:dyDescent="0.3">
      <c r="A526" s="289"/>
      <c r="B526" s="290"/>
      <c r="C526" s="292"/>
      <c r="D526" s="267"/>
      <c r="E526" s="304"/>
      <c r="F526" s="306"/>
      <c r="G526" s="306"/>
      <c r="H526" s="269"/>
      <c r="I526" s="306"/>
    </row>
    <row r="527" spans="1:23" hidden="1" x14ac:dyDescent="0.25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23" ht="13.8" hidden="1" thickTop="1" x14ac:dyDescent="0.25">
      <c r="A528" s="296" t="str">
        <f>CONCATENATE([1]List1!$A$48)</f>
        <v>červený</v>
      </c>
      <c r="B528" s="297"/>
      <c r="C528" s="297"/>
      <c r="D528" s="298"/>
      <c r="E528" s="299"/>
      <c r="F528" s="300" t="str">
        <f>CONCATENATE([1]List1!$A$49)</f>
        <v>modrý</v>
      </c>
      <c r="G528" s="301"/>
      <c r="H528" s="301"/>
      <c r="I528" s="302"/>
    </row>
    <row r="529" spans="1:23" hidden="1" x14ac:dyDescent="0.25">
      <c r="A529" s="270" t="str">
        <f>CONCATENATE([1]List1!$A$50)</f>
        <v>jméno</v>
      </c>
      <c r="B529" s="271"/>
      <c r="C529" s="85" t="str">
        <f>CONCATENATE([1]List1!$A$51)</f>
        <v>oddíl</v>
      </c>
      <c r="D529" s="63" t="str">
        <f>CONCATENATE([1]List1!$A$52)</f>
        <v>los</v>
      </c>
      <c r="E529" s="299"/>
      <c r="F529" s="272" t="str">
        <f>CONCATENATE([1]List1!$A$50)</f>
        <v>jméno</v>
      </c>
      <c r="G529" s="273"/>
      <c r="H529" s="62" t="str">
        <f>CONCATENATE([1]List1!$A$51)</f>
        <v>oddíl</v>
      </c>
      <c r="I529" s="63" t="str">
        <f>CONCATENATE([1]List1!$A$52)</f>
        <v>los</v>
      </c>
      <c r="L529" s="66" t="s">
        <v>52</v>
      </c>
      <c r="M529" s="66" t="s">
        <v>53</v>
      </c>
      <c r="N529" s="66" t="s">
        <v>54</v>
      </c>
      <c r="O529" s="66" t="s">
        <v>55</v>
      </c>
      <c r="P529" s="66" t="s">
        <v>61</v>
      </c>
      <c r="Q529" s="66" t="s">
        <v>56</v>
      </c>
      <c r="R529" s="66" t="s">
        <v>57</v>
      </c>
      <c r="S529" s="66" t="s">
        <v>58</v>
      </c>
      <c r="T529" s="66" t="s">
        <v>59</v>
      </c>
      <c r="U529" s="66" t="s">
        <v>62</v>
      </c>
      <c r="V529" s="66"/>
    </row>
    <row r="530" spans="1:23" ht="12.75" hidden="1" customHeight="1" x14ac:dyDescent="0.25">
      <c r="A530" s="274" t="str">
        <f>IF(D530="","",(CONCATENATE(L530,M530,N530,O530,P530)))</f>
        <v/>
      </c>
      <c r="B530" s="275"/>
      <c r="C530" s="278" t="str">
        <f>IF(D530="","",(CONCATENATE(L531,M531,N531,O531,P531)))</f>
        <v/>
      </c>
      <c r="D530" s="280">
        <v>3</v>
      </c>
      <c r="E530" s="299"/>
      <c r="F530" s="274" t="str">
        <f>IF(I530="","",(CONCATENATE(Q530,R530,S530,T530,U530)))</f>
        <v/>
      </c>
      <c r="G530" s="275"/>
      <c r="H530" s="278" t="str">
        <f>IF(I530="","",(CONCATENATE(Q531,R531,S531,T531,U531)))</f>
        <v/>
      </c>
      <c r="I530" s="294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/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3" ht="13.5" hidden="1" customHeight="1" thickBot="1" x14ac:dyDescent="0.3">
      <c r="A531" s="276"/>
      <c r="B531" s="277"/>
      <c r="C531" s="279"/>
      <c r="D531" s="281"/>
      <c r="E531" s="299"/>
      <c r="F531" s="276"/>
      <c r="G531" s="277"/>
      <c r="H531" s="279"/>
      <c r="I531" s="295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/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3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3" s="46" customFormat="1" hidden="1" x14ac:dyDescent="0.25">
      <c r="A533" s="65"/>
      <c r="B533" s="65"/>
      <c r="C533" s="65"/>
      <c r="E533" s="65"/>
      <c r="W533" s="44"/>
    </row>
    <row r="534" spans="1:23" s="46" customFormat="1" hidden="1" x14ac:dyDescent="0.25">
      <c r="A534" s="65"/>
      <c r="B534" s="65"/>
      <c r="C534" s="65"/>
      <c r="E534" s="65"/>
      <c r="W534" s="44"/>
    </row>
    <row r="535" spans="1:23" s="46" customFormat="1" hidden="1" x14ac:dyDescent="0.25">
      <c r="A535" s="65"/>
      <c r="B535" s="65"/>
      <c r="C535" s="65"/>
      <c r="E535" s="65"/>
      <c r="W535" s="44"/>
    </row>
    <row r="536" spans="1:23" s="46" customFormat="1" hidden="1" x14ac:dyDescent="0.25">
      <c r="A536" s="65"/>
      <c r="B536" s="65"/>
      <c r="C536" s="65"/>
      <c r="E536" s="65"/>
      <c r="W536" s="44"/>
    </row>
    <row r="537" spans="1:23" s="46" customFormat="1" hidden="1" x14ac:dyDescent="0.25">
      <c r="A537" s="65"/>
      <c r="B537" s="65"/>
      <c r="C537" s="65"/>
      <c r="E537" s="65"/>
      <c r="W537" s="44"/>
    </row>
    <row r="538" spans="1:23" s="46" customFormat="1" hidden="1" x14ac:dyDescent="0.25">
      <c r="A538" s="65"/>
      <c r="B538" s="65"/>
      <c r="C538" s="65"/>
      <c r="E538" s="65"/>
      <c r="W538" s="44"/>
    </row>
    <row r="539" spans="1:23" s="46" customFormat="1" hidden="1" x14ac:dyDescent="0.25">
      <c r="A539" s="65"/>
      <c r="B539" s="65"/>
      <c r="C539" s="65"/>
      <c r="E539" s="65"/>
      <c r="W539" s="44"/>
    </row>
    <row r="540" spans="1:23" s="46" customFormat="1" hidden="1" x14ac:dyDescent="0.25">
      <c r="A540" s="65"/>
      <c r="B540" s="65"/>
      <c r="C540" s="65"/>
      <c r="E540" s="65"/>
      <c r="W540" s="44"/>
    </row>
    <row r="541" spans="1:23" s="46" customFormat="1" hidden="1" x14ac:dyDescent="0.25">
      <c r="A541" s="65"/>
      <c r="B541" s="65"/>
      <c r="C541" s="65"/>
      <c r="E541" s="65"/>
      <c r="W541" s="44"/>
    </row>
    <row r="542" spans="1:23" s="46" customFormat="1" hidden="1" x14ac:dyDescent="0.25">
      <c r="A542" s="65"/>
      <c r="B542" s="65"/>
      <c r="C542" s="65"/>
      <c r="E542" s="65"/>
      <c r="W542" s="44"/>
    </row>
    <row r="543" spans="1:23" s="46" customFormat="1" hidden="1" x14ac:dyDescent="0.25">
      <c r="A543" s="65"/>
      <c r="B543" s="65"/>
      <c r="C543" s="65"/>
      <c r="E543" s="65"/>
      <c r="W543" s="44"/>
    </row>
    <row r="544" spans="1:23" s="46" customFormat="1" hidden="1" x14ac:dyDescent="0.25">
      <c r="A544" s="65"/>
      <c r="B544" s="65"/>
      <c r="C544" s="65"/>
      <c r="E544" s="65"/>
      <c r="W544" s="44"/>
    </row>
    <row r="545" spans="1:23" s="46" customFormat="1" hidden="1" x14ac:dyDescent="0.25">
      <c r="A545" s="65"/>
      <c r="B545" s="65"/>
      <c r="C545" s="65"/>
      <c r="E545" s="65"/>
      <c r="W545" s="44"/>
    </row>
    <row r="546" spans="1:23" s="46" customFormat="1" hidden="1" x14ac:dyDescent="0.25">
      <c r="A546" s="65"/>
      <c r="B546" s="65"/>
      <c r="C546" s="65"/>
      <c r="E546" s="65"/>
      <c r="W546" s="44"/>
    </row>
    <row r="547" spans="1:23" s="46" customFormat="1" hidden="1" x14ac:dyDescent="0.25">
      <c r="A547" s="65"/>
      <c r="B547" s="65"/>
      <c r="C547" s="65"/>
      <c r="E547" s="65"/>
      <c r="W547" s="44"/>
    </row>
    <row r="548" spans="1:23" s="46" customFormat="1" hidden="1" x14ac:dyDescent="0.25">
      <c r="A548" s="65"/>
      <c r="B548" s="65"/>
      <c r="C548" s="65"/>
      <c r="E548" s="65"/>
      <c r="W548" s="44"/>
    </row>
    <row r="549" spans="1:23" s="46" customFormat="1" hidden="1" x14ac:dyDescent="0.25">
      <c r="A549" s="65"/>
      <c r="B549" s="65"/>
      <c r="C549" s="65"/>
      <c r="E549" s="65"/>
      <c r="W549" s="44"/>
    </row>
    <row r="550" spans="1:23" s="46" customFormat="1" hidden="1" x14ac:dyDescent="0.25">
      <c r="A550" s="65"/>
      <c r="B550" s="65"/>
      <c r="C550" s="65"/>
      <c r="E550" s="65"/>
      <c r="W550" s="44"/>
    </row>
    <row r="551" spans="1:23" s="46" customFormat="1" hidden="1" x14ac:dyDescent="0.25">
      <c r="A551" s="65"/>
      <c r="B551" s="65"/>
      <c r="C551" s="65"/>
      <c r="E551" s="65"/>
      <c r="W551" s="44"/>
    </row>
    <row r="552" spans="1:23" s="46" customFormat="1" hidden="1" x14ac:dyDescent="0.25">
      <c r="A552" s="65"/>
      <c r="B552" s="65"/>
      <c r="C552" s="65"/>
      <c r="E552" s="65"/>
      <c r="W552" s="44"/>
    </row>
    <row r="553" spans="1:23" s="46" customFormat="1" hidden="1" x14ac:dyDescent="0.25">
      <c r="A553" s="65"/>
      <c r="B553" s="65"/>
      <c r="C553" s="65"/>
      <c r="E553" s="65"/>
      <c r="W553" s="44"/>
    </row>
    <row r="554" spans="1:23" s="46" customFormat="1" hidden="1" x14ac:dyDescent="0.25">
      <c r="A554" s="65"/>
      <c r="B554" s="65"/>
      <c r="C554" s="65"/>
      <c r="E554" s="65"/>
      <c r="W554" s="44"/>
    </row>
    <row r="555" spans="1:23" s="46" customFormat="1" hidden="1" x14ac:dyDescent="0.25">
      <c r="A555" s="65"/>
      <c r="B555" s="65"/>
      <c r="C555" s="65"/>
      <c r="E555" s="65"/>
      <c r="W555" s="44"/>
    </row>
    <row r="556" spans="1:23" s="46" customFormat="1" hidden="1" x14ac:dyDescent="0.25">
      <c r="A556" s="65"/>
      <c r="B556" s="65"/>
      <c r="C556" s="65"/>
      <c r="E556" s="65"/>
      <c r="W556" s="44"/>
    </row>
    <row r="557" spans="1:23" s="46" customFormat="1" hidden="1" x14ac:dyDescent="0.25">
      <c r="A557" s="65"/>
      <c r="B557" s="65"/>
      <c r="C557" s="65"/>
      <c r="E557" s="65"/>
      <c r="W557" s="44"/>
    </row>
    <row r="558" spans="1:23" s="46" customFormat="1" hidden="1" x14ac:dyDescent="0.25">
      <c r="A558" s="65"/>
      <c r="B558" s="65"/>
      <c r="C558" s="65"/>
      <c r="E558" s="65"/>
      <c r="W558" s="44"/>
    </row>
    <row r="559" spans="1:23" s="46" customFormat="1" hidden="1" x14ac:dyDescent="0.25">
      <c r="A559" s="65"/>
      <c r="B559" s="65"/>
      <c r="C559" s="65"/>
      <c r="E559" s="65"/>
      <c r="W559" s="44"/>
    </row>
    <row r="560" spans="1:23" s="46" customFormat="1" hidden="1" x14ac:dyDescent="0.25">
      <c r="A560" s="65"/>
      <c r="B560" s="65"/>
      <c r="C560" s="65"/>
      <c r="E560" s="65"/>
      <c r="W560" s="44"/>
    </row>
    <row r="561" spans="1:23" s="46" customFormat="1" hidden="1" x14ac:dyDescent="0.25">
      <c r="A561" s="65"/>
      <c r="B561" s="65"/>
      <c r="C561" s="65"/>
      <c r="E561" s="65"/>
      <c r="W561" s="44"/>
    </row>
    <row r="562" spans="1:23" s="46" customFormat="1" hidden="1" x14ac:dyDescent="0.25">
      <c r="A562" s="65"/>
      <c r="B562" s="65"/>
      <c r="C562" s="65"/>
      <c r="E562" s="65"/>
      <c r="W562" s="44"/>
    </row>
    <row r="563" spans="1:23" s="46" customFormat="1" hidden="1" x14ac:dyDescent="0.25">
      <c r="A563" s="65"/>
      <c r="B563" s="65"/>
      <c r="C563" s="65"/>
      <c r="E563" s="65"/>
      <c r="W563" s="44"/>
    </row>
    <row r="564" spans="1:23" s="46" customFormat="1" hidden="1" x14ac:dyDescent="0.25">
      <c r="A564" s="65"/>
      <c r="B564" s="65"/>
      <c r="C564" s="65"/>
      <c r="E564" s="65"/>
      <c r="W564" s="44"/>
    </row>
    <row r="565" spans="1:23" s="46" customFormat="1" hidden="1" x14ac:dyDescent="0.25">
      <c r="A565" s="65"/>
      <c r="B565" s="65"/>
      <c r="C565" s="65"/>
      <c r="E565" s="65"/>
      <c r="W565" s="44"/>
    </row>
    <row r="566" spans="1:23" s="46" customFormat="1" hidden="1" x14ac:dyDescent="0.25">
      <c r="A566" s="65"/>
      <c r="B566" s="65"/>
      <c r="C566" s="65"/>
      <c r="E566" s="65"/>
      <c r="W566" s="44"/>
    </row>
    <row r="567" spans="1:23" s="46" customFormat="1" hidden="1" x14ac:dyDescent="0.25">
      <c r="A567" s="65"/>
      <c r="B567" s="65"/>
      <c r="C567" s="65"/>
      <c r="E567" s="65"/>
      <c r="W567" s="44"/>
    </row>
    <row r="568" spans="1:23" s="46" customFormat="1" hidden="1" x14ac:dyDescent="0.25">
      <c r="A568" s="65"/>
      <c r="B568" s="65"/>
      <c r="C568" s="65"/>
      <c r="E568" s="65"/>
      <c r="W568" s="44"/>
    </row>
    <row r="569" spans="1:23" s="46" customFormat="1" hidden="1" x14ac:dyDescent="0.25">
      <c r="A569" s="65"/>
      <c r="B569" s="65"/>
      <c r="C569" s="65"/>
      <c r="E569" s="65"/>
      <c r="W569" s="44"/>
    </row>
    <row r="570" spans="1:23" s="46" customFormat="1" hidden="1" x14ac:dyDescent="0.25">
      <c r="A570" s="65"/>
      <c r="B570" s="65"/>
      <c r="C570" s="65"/>
      <c r="E570" s="65"/>
      <c r="W570" s="44"/>
    </row>
    <row r="571" spans="1:23" hidden="1" x14ac:dyDescent="0.25">
      <c r="A571" s="282" t="str">
        <f>A514</f>
        <v>Zápis hlasatele</v>
      </c>
      <c r="B571" s="282"/>
      <c r="C571" s="282"/>
      <c r="D571" s="282"/>
      <c r="E571" s="282"/>
      <c r="F571" s="282"/>
      <c r="G571" s="282"/>
      <c r="H571" s="282"/>
      <c r="I571" s="282"/>
    </row>
    <row r="572" spans="1:23" hidden="1" x14ac:dyDescent="0.25">
      <c r="A572" s="282"/>
      <c r="B572" s="282"/>
      <c r="C572" s="282"/>
      <c r="D572" s="282"/>
      <c r="E572" s="282"/>
      <c r="F572" s="282"/>
      <c r="G572" s="282"/>
      <c r="H572" s="282"/>
      <c r="I572" s="282"/>
    </row>
    <row r="573" spans="1:23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23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23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23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3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3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3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3" hidden="1" x14ac:dyDescent="0.25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3" ht="27" hidden="1" thickTop="1" x14ac:dyDescent="0.25">
      <c r="A581" s="285" t="str">
        <f>CONCATENATE([1]List1!$A$40)</f>
        <v>soutěž</v>
      </c>
      <c r="B581" s="286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3" hidden="1" x14ac:dyDescent="0.25">
      <c r="A582" s="287" t="str">
        <f>CONCATENATE(A525)</f>
        <v>Brněnský dráček</v>
      </c>
      <c r="B582" s="288"/>
      <c r="C582" s="293" t="str">
        <f>CONCATENATE(C525)</f>
        <v xml:space="preserve"> 21.9.2024 </v>
      </c>
      <c r="D582" s="266" t="e">
        <f>D525+1</f>
        <v>#REF!</v>
      </c>
      <c r="E582" s="303" t="str">
        <f>CONCATENATE(E525)</f>
        <v>U13 35</v>
      </c>
      <c r="F582" s="305" t="str">
        <f>CONCATENATE(F525)</f>
        <v>v.s.</v>
      </c>
      <c r="G582" s="305" t="e">
        <f>CONCATENATE(G525)</f>
        <v>#REF!</v>
      </c>
      <c r="H582" s="268"/>
      <c r="I582" s="305" t="str">
        <f>CONCATENATE(I525)</f>
        <v/>
      </c>
    </row>
    <row r="583" spans="1:23" ht="13.8" hidden="1" thickBot="1" x14ac:dyDescent="0.3">
      <c r="A583" s="289"/>
      <c r="B583" s="290"/>
      <c r="C583" s="292"/>
      <c r="D583" s="267"/>
      <c r="E583" s="304"/>
      <c r="F583" s="306"/>
      <c r="G583" s="306"/>
      <c r="H583" s="269"/>
      <c r="I583" s="306"/>
    </row>
    <row r="584" spans="1:23" hidden="1" x14ac:dyDescent="0.25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3" ht="13.8" hidden="1" thickTop="1" x14ac:dyDescent="0.25">
      <c r="A585" s="296" t="str">
        <f>CONCATENATE([1]List1!$A$48)</f>
        <v>červený</v>
      </c>
      <c r="B585" s="297"/>
      <c r="C585" s="297"/>
      <c r="D585" s="298"/>
      <c r="E585" s="299"/>
      <c r="F585" s="300" t="str">
        <f>CONCATENATE([1]List1!$A$49)</f>
        <v>modrý</v>
      </c>
      <c r="G585" s="301"/>
      <c r="H585" s="301"/>
      <c r="I585" s="302"/>
    </row>
    <row r="586" spans="1:23" hidden="1" x14ac:dyDescent="0.25">
      <c r="A586" s="270" t="str">
        <f>CONCATENATE([1]List1!$A$50)</f>
        <v>jméno</v>
      </c>
      <c r="B586" s="271"/>
      <c r="C586" s="85" t="str">
        <f>CONCATENATE([1]List1!$A$51)</f>
        <v>oddíl</v>
      </c>
      <c r="D586" s="63" t="str">
        <f>CONCATENATE([1]List1!$A$52)</f>
        <v>los</v>
      </c>
      <c r="E586" s="299"/>
      <c r="F586" s="272" t="str">
        <f>CONCATENATE([1]List1!$A$50)</f>
        <v>jméno</v>
      </c>
      <c r="G586" s="273"/>
      <c r="H586" s="62" t="str">
        <f>CONCATENATE([1]List1!$A$51)</f>
        <v>oddíl</v>
      </c>
      <c r="I586" s="63" t="str">
        <f>CONCATENATE([1]List1!$A$52)</f>
        <v>los</v>
      </c>
      <c r="L586" s="66" t="s">
        <v>52</v>
      </c>
      <c r="M586" s="66" t="s">
        <v>53</v>
      </c>
      <c r="N586" s="66" t="s">
        <v>54</v>
      </c>
      <c r="O586" s="66" t="s">
        <v>55</v>
      </c>
      <c r="P586" s="66" t="s">
        <v>61</v>
      </c>
      <c r="Q586" s="66" t="s">
        <v>56</v>
      </c>
      <c r="R586" s="66" t="s">
        <v>57</v>
      </c>
      <c r="S586" s="66" t="s">
        <v>58</v>
      </c>
      <c r="T586" s="66" t="s">
        <v>59</v>
      </c>
      <c r="U586" s="66" t="s">
        <v>62</v>
      </c>
      <c r="V586" s="66"/>
    </row>
    <row r="587" spans="1:23" hidden="1" x14ac:dyDescent="0.25">
      <c r="A587" s="274" t="str">
        <f>CONCATENATE(L587,M587,N587,O587,P587)</f>
        <v>00000</v>
      </c>
      <c r="B587" s="275"/>
      <c r="C587" s="278" t="str">
        <f>CONCATENATE(L588,M588,N588,O588,P588)</f>
        <v>00000</v>
      </c>
      <c r="D587" s="280"/>
      <c r="E587" s="299"/>
      <c r="F587" s="274" t="str">
        <f>CONCATENATE(Q587,R587,S587,T587,U587)</f>
        <v>00000</v>
      </c>
      <c r="G587" s="275"/>
      <c r="H587" s="278" t="str">
        <f>CONCATENATE(Q588,R588,S588,T588,U588)</f>
        <v>00000</v>
      </c>
      <c r="I587" s="294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3" ht="13.8" hidden="1" thickBot="1" x14ac:dyDescent="0.3">
      <c r="A588" s="276"/>
      <c r="B588" s="277"/>
      <c r="C588" s="279"/>
      <c r="D588" s="281"/>
      <c r="E588" s="299"/>
      <c r="F588" s="276"/>
      <c r="G588" s="277"/>
      <c r="H588" s="279"/>
      <c r="I588" s="295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3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3" s="46" customFormat="1" hidden="1" x14ac:dyDescent="0.25">
      <c r="A590" s="65"/>
      <c r="B590" s="65"/>
      <c r="C590" s="65"/>
      <c r="E590" s="65"/>
      <c r="W590" s="44"/>
    </row>
    <row r="591" spans="1:23" s="46" customFormat="1" hidden="1" x14ac:dyDescent="0.25">
      <c r="A591" s="65"/>
      <c r="B591" s="65"/>
      <c r="C591" s="65"/>
      <c r="E591" s="65"/>
      <c r="W591" s="44"/>
    </row>
    <row r="592" spans="1:23" s="46" customFormat="1" hidden="1" x14ac:dyDescent="0.25">
      <c r="A592" s="65"/>
      <c r="B592" s="65"/>
      <c r="C592" s="65"/>
      <c r="E592" s="65"/>
      <c r="W592" s="44"/>
    </row>
    <row r="593" spans="1:23" s="46" customFormat="1" hidden="1" x14ac:dyDescent="0.25">
      <c r="A593" s="65"/>
      <c r="B593" s="65"/>
      <c r="C593" s="65"/>
      <c r="E593" s="65"/>
      <c r="W593" s="44"/>
    </row>
    <row r="594" spans="1:23" s="46" customFormat="1" hidden="1" x14ac:dyDescent="0.25">
      <c r="A594" s="65"/>
      <c r="B594" s="65"/>
      <c r="C594" s="65"/>
      <c r="E594" s="65"/>
      <c r="W594" s="44"/>
    </row>
    <row r="595" spans="1:23" s="46" customFormat="1" hidden="1" x14ac:dyDescent="0.25">
      <c r="A595" s="65"/>
      <c r="B595" s="65"/>
      <c r="C595" s="65"/>
      <c r="E595" s="65"/>
      <c r="W595" s="44"/>
    </row>
    <row r="596" spans="1:23" s="46" customFormat="1" hidden="1" x14ac:dyDescent="0.25">
      <c r="A596" s="65"/>
      <c r="B596" s="65"/>
      <c r="C596" s="65"/>
      <c r="E596" s="65"/>
      <c r="W596" s="44"/>
    </row>
    <row r="597" spans="1:23" s="46" customFormat="1" hidden="1" x14ac:dyDescent="0.25">
      <c r="A597" s="65"/>
      <c r="B597" s="65"/>
      <c r="C597" s="65"/>
      <c r="E597" s="65"/>
      <c r="W597" s="44"/>
    </row>
    <row r="598" spans="1:23" s="46" customFormat="1" hidden="1" x14ac:dyDescent="0.25">
      <c r="A598" s="65"/>
      <c r="B598" s="65"/>
      <c r="C598" s="65"/>
      <c r="E598" s="65"/>
      <c r="W598" s="44"/>
    </row>
    <row r="599" spans="1:23" s="46" customFormat="1" hidden="1" x14ac:dyDescent="0.25">
      <c r="A599" s="65"/>
      <c r="B599" s="65"/>
      <c r="C599" s="65"/>
      <c r="E599" s="65"/>
      <c r="W599" s="44"/>
    </row>
    <row r="600" spans="1:23" s="46" customFormat="1" hidden="1" x14ac:dyDescent="0.25">
      <c r="A600" s="65"/>
      <c r="B600" s="65"/>
      <c r="C600" s="65"/>
      <c r="E600" s="65"/>
      <c r="W600" s="44"/>
    </row>
    <row r="601" spans="1:23" s="46" customFormat="1" hidden="1" x14ac:dyDescent="0.25">
      <c r="A601" s="65"/>
      <c r="B601" s="65"/>
      <c r="C601" s="65"/>
      <c r="E601" s="65"/>
      <c r="W601" s="44"/>
    </row>
    <row r="602" spans="1:23" s="46" customFormat="1" hidden="1" x14ac:dyDescent="0.25">
      <c r="A602" s="65"/>
      <c r="B602" s="65"/>
      <c r="C602" s="65"/>
      <c r="E602" s="65"/>
      <c r="W602" s="44"/>
    </row>
    <row r="603" spans="1:23" s="46" customFormat="1" hidden="1" x14ac:dyDescent="0.25">
      <c r="A603" s="65"/>
      <c r="B603" s="65"/>
      <c r="C603" s="65"/>
      <c r="E603" s="65"/>
      <c r="W603" s="44"/>
    </row>
    <row r="604" spans="1:23" s="46" customFormat="1" hidden="1" x14ac:dyDescent="0.25">
      <c r="A604" s="65"/>
      <c r="B604" s="65"/>
      <c r="C604" s="65"/>
      <c r="E604" s="65"/>
      <c r="W604" s="44"/>
    </row>
    <row r="605" spans="1:23" s="46" customFormat="1" hidden="1" x14ac:dyDescent="0.25">
      <c r="A605" s="65"/>
      <c r="B605" s="65"/>
      <c r="C605" s="65"/>
      <c r="E605" s="65"/>
      <c r="W605" s="44"/>
    </row>
    <row r="606" spans="1:23" s="46" customFormat="1" hidden="1" x14ac:dyDescent="0.25">
      <c r="A606" s="65"/>
      <c r="B606" s="65"/>
      <c r="C606" s="65"/>
      <c r="E606" s="65"/>
      <c r="W606" s="44"/>
    </row>
    <row r="607" spans="1:23" s="46" customFormat="1" hidden="1" x14ac:dyDescent="0.25">
      <c r="A607" s="65"/>
      <c r="B607" s="65"/>
      <c r="C607" s="65"/>
      <c r="E607" s="65"/>
      <c r="W607" s="44"/>
    </row>
    <row r="608" spans="1:23" s="46" customFormat="1" hidden="1" x14ac:dyDescent="0.25">
      <c r="A608" s="65"/>
      <c r="B608" s="65"/>
      <c r="C608" s="65"/>
      <c r="E608" s="65"/>
      <c r="W608" s="44"/>
    </row>
    <row r="609" spans="1:23" s="46" customFormat="1" hidden="1" x14ac:dyDescent="0.25">
      <c r="A609" s="65"/>
      <c r="B609" s="65"/>
      <c r="C609" s="65"/>
      <c r="E609" s="65"/>
      <c r="W609" s="44"/>
    </row>
    <row r="610" spans="1:23" s="46" customFormat="1" hidden="1" x14ac:dyDescent="0.25">
      <c r="A610" s="65"/>
      <c r="B610" s="65"/>
      <c r="C610" s="65"/>
      <c r="E610" s="65"/>
      <c r="W610" s="44"/>
    </row>
    <row r="611" spans="1:23" s="46" customFormat="1" hidden="1" x14ac:dyDescent="0.25">
      <c r="A611" s="65"/>
      <c r="B611" s="65"/>
      <c r="C611" s="65"/>
      <c r="E611" s="65"/>
      <c r="W611" s="44"/>
    </row>
    <row r="612" spans="1:23" s="46" customFormat="1" hidden="1" x14ac:dyDescent="0.25">
      <c r="A612" s="65"/>
      <c r="B612" s="65"/>
      <c r="C612" s="65"/>
      <c r="E612" s="65"/>
      <c r="W612" s="44"/>
    </row>
    <row r="613" spans="1:23" s="46" customFormat="1" hidden="1" x14ac:dyDescent="0.25">
      <c r="A613" s="65"/>
      <c r="B613" s="65"/>
      <c r="C613" s="65"/>
      <c r="E613" s="65"/>
      <c r="W613" s="44"/>
    </row>
    <row r="614" spans="1:23" s="46" customFormat="1" hidden="1" x14ac:dyDescent="0.25">
      <c r="A614" s="65"/>
      <c r="B614" s="65"/>
      <c r="C614" s="65"/>
      <c r="E614" s="65"/>
      <c r="W614" s="44"/>
    </row>
    <row r="615" spans="1:23" s="46" customFormat="1" hidden="1" x14ac:dyDescent="0.25">
      <c r="A615" s="65"/>
      <c r="B615" s="65"/>
      <c r="C615" s="65"/>
      <c r="E615" s="65"/>
      <c r="W615" s="44"/>
    </row>
    <row r="616" spans="1:23" s="46" customFormat="1" hidden="1" x14ac:dyDescent="0.25">
      <c r="A616" s="65"/>
      <c r="B616" s="65"/>
      <c r="C616" s="65"/>
      <c r="E616" s="65"/>
      <c r="W616" s="44"/>
    </row>
    <row r="617" spans="1:23" s="46" customFormat="1" hidden="1" x14ac:dyDescent="0.25">
      <c r="A617" s="65"/>
      <c r="B617" s="65"/>
      <c r="C617" s="65"/>
      <c r="E617" s="65"/>
      <c r="W617" s="44"/>
    </row>
    <row r="618" spans="1:23" s="46" customFormat="1" hidden="1" x14ac:dyDescent="0.25">
      <c r="A618" s="65"/>
      <c r="B618" s="65"/>
      <c r="C618" s="65"/>
      <c r="E618" s="65"/>
      <c r="W618" s="44"/>
    </row>
    <row r="619" spans="1:23" s="46" customFormat="1" hidden="1" x14ac:dyDescent="0.25">
      <c r="A619" s="65"/>
      <c r="B619" s="65"/>
      <c r="C619" s="65"/>
      <c r="E619" s="65"/>
      <c r="W619" s="44"/>
    </row>
    <row r="620" spans="1:23" s="46" customFormat="1" hidden="1" x14ac:dyDescent="0.25">
      <c r="A620" s="65"/>
      <c r="B620" s="65"/>
      <c r="C620" s="65"/>
      <c r="E620" s="65"/>
      <c r="W620" s="44"/>
    </row>
    <row r="621" spans="1:23" s="46" customFormat="1" hidden="1" x14ac:dyDescent="0.25">
      <c r="A621" s="65"/>
      <c r="B621" s="65"/>
      <c r="C621" s="65"/>
      <c r="E621" s="65"/>
      <c r="W621" s="44"/>
    </row>
    <row r="622" spans="1:23" s="46" customFormat="1" hidden="1" x14ac:dyDescent="0.25">
      <c r="A622" s="65"/>
      <c r="B622" s="65"/>
      <c r="C622" s="65"/>
      <c r="E622" s="65"/>
      <c r="W622" s="44"/>
    </row>
    <row r="623" spans="1:23" s="46" customFormat="1" hidden="1" x14ac:dyDescent="0.25">
      <c r="A623" s="65"/>
      <c r="B623" s="65"/>
      <c r="C623" s="65"/>
      <c r="E623" s="65"/>
      <c r="W623" s="44"/>
    </row>
    <row r="624" spans="1:23" s="46" customFormat="1" hidden="1" x14ac:dyDescent="0.25">
      <c r="A624" s="65"/>
      <c r="B624" s="65"/>
      <c r="C624" s="65"/>
      <c r="E624" s="65"/>
      <c r="W624" s="44"/>
    </row>
    <row r="625" spans="1:23" s="46" customFormat="1" hidden="1" x14ac:dyDescent="0.25">
      <c r="A625" s="65"/>
      <c r="B625" s="65"/>
      <c r="C625" s="65"/>
      <c r="E625" s="65"/>
      <c r="W625" s="44"/>
    </row>
    <row r="626" spans="1:23" s="46" customFormat="1" hidden="1" x14ac:dyDescent="0.25">
      <c r="A626" s="65"/>
      <c r="B626" s="65"/>
      <c r="C626" s="65"/>
      <c r="E626" s="65"/>
      <c r="W626" s="44"/>
    </row>
    <row r="627" spans="1:23" s="46" customFormat="1" hidden="1" x14ac:dyDescent="0.25">
      <c r="A627" s="65"/>
      <c r="B627" s="65"/>
      <c r="C627" s="65"/>
      <c r="E627" s="65"/>
      <c r="W627" s="44"/>
    </row>
    <row r="628" spans="1:23" hidden="1" x14ac:dyDescent="0.25">
      <c r="A628" s="282" t="str">
        <f>A571</f>
        <v>Zápis hlasatele</v>
      </c>
      <c r="B628" s="282"/>
      <c r="C628" s="282"/>
      <c r="D628" s="282"/>
      <c r="E628" s="282"/>
      <c r="F628" s="282"/>
      <c r="G628" s="282"/>
      <c r="H628" s="282"/>
      <c r="I628" s="282"/>
    </row>
    <row r="629" spans="1:23" hidden="1" x14ac:dyDescent="0.25">
      <c r="A629" s="282"/>
      <c r="B629" s="282"/>
      <c r="C629" s="282"/>
      <c r="D629" s="282"/>
      <c r="E629" s="282"/>
      <c r="F629" s="282"/>
      <c r="G629" s="282"/>
      <c r="H629" s="282"/>
      <c r="I629" s="282"/>
    </row>
    <row r="630" spans="1:23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23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23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23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23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23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23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23" hidden="1" x14ac:dyDescent="0.25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23" ht="27" hidden="1" thickTop="1" x14ac:dyDescent="0.25">
      <c r="A638" s="285" t="str">
        <f>CONCATENATE([1]List1!$A$40)</f>
        <v>soutěž</v>
      </c>
      <c r="B638" s="286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23" hidden="1" x14ac:dyDescent="0.25">
      <c r="A639" s="287" t="str">
        <f>CONCATENATE(A582)</f>
        <v>Brněnský dráček</v>
      </c>
      <c r="B639" s="288"/>
      <c r="C639" s="293" t="str">
        <f>CONCATENATE(C582)</f>
        <v xml:space="preserve"> 21.9.2024 </v>
      </c>
      <c r="D639" s="266" t="e">
        <f>D582+1</f>
        <v>#REF!</v>
      </c>
      <c r="E639" s="303" t="str">
        <f>CONCATENATE(E582)</f>
        <v>U13 35</v>
      </c>
      <c r="F639" s="305" t="str">
        <f>CONCATENATE(F582)</f>
        <v>v.s.</v>
      </c>
      <c r="G639" s="305" t="e">
        <f>CONCATENATE(G582)</f>
        <v>#REF!</v>
      </c>
      <c r="H639" s="268"/>
      <c r="I639" s="305" t="str">
        <f>CONCATENATE(I582)</f>
        <v/>
      </c>
    </row>
    <row r="640" spans="1:23" ht="13.8" hidden="1" thickBot="1" x14ac:dyDescent="0.3">
      <c r="A640" s="289"/>
      <c r="B640" s="290"/>
      <c r="C640" s="292"/>
      <c r="D640" s="267"/>
      <c r="E640" s="304"/>
      <c r="F640" s="306"/>
      <c r="G640" s="306"/>
      <c r="H640" s="269"/>
      <c r="I640" s="306"/>
    </row>
    <row r="641" spans="1:23" hidden="1" x14ac:dyDescent="0.25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3" ht="13.8" hidden="1" thickTop="1" x14ac:dyDescent="0.25">
      <c r="A642" s="296" t="str">
        <f>CONCATENATE([1]List1!$A$48)</f>
        <v>červený</v>
      </c>
      <c r="B642" s="297"/>
      <c r="C642" s="297"/>
      <c r="D642" s="298"/>
      <c r="E642" s="299"/>
      <c r="F642" s="300" t="str">
        <f>CONCATENATE([1]List1!$A$49)</f>
        <v>modrý</v>
      </c>
      <c r="G642" s="301"/>
      <c r="H642" s="301"/>
      <c r="I642" s="302"/>
    </row>
    <row r="643" spans="1:23" hidden="1" x14ac:dyDescent="0.25">
      <c r="A643" s="270" t="str">
        <f>CONCATENATE([1]List1!$A$50)</f>
        <v>jméno</v>
      </c>
      <c r="B643" s="271"/>
      <c r="C643" s="85" t="str">
        <f>CONCATENATE([1]List1!$A$51)</f>
        <v>oddíl</v>
      </c>
      <c r="D643" s="63" t="str">
        <f>CONCATENATE([1]List1!$A$52)</f>
        <v>los</v>
      </c>
      <c r="E643" s="299"/>
      <c r="F643" s="272" t="str">
        <f>CONCATENATE([1]List1!$A$50)</f>
        <v>jméno</v>
      </c>
      <c r="G643" s="273"/>
      <c r="H643" s="62" t="str">
        <f>CONCATENATE([1]List1!$A$51)</f>
        <v>oddíl</v>
      </c>
      <c r="I643" s="63" t="str">
        <f>CONCATENATE([1]List1!$A$52)</f>
        <v>los</v>
      </c>
      <c r="L643" s="66" t="s">
        <v>52</v>
      </c>
      <c r="M643" s="66" t="s">
        <v>53</v>
      </c>
      <c r="N643" s="66" t="s">
        <v>54</v>
      </c>
      <c r="O643" s="66" t="s">
        <v>55</v>
      </c>
      <c r="P643" s="66" t="s">
        <v>61</v>
      </c>
      <c r="Q643" s="66" t="s">
        <v>56</v>
      </c>
      <c r="R643" s="66" t="s">
        <v>57</v>
      </c>
      <c r="S643" s="66" t="s">
        <v>58</v>
      </c>
      <c r="T643" s="66" t="s">
        <v>59</v>
      </c>
      <c r="U643" s="66" t="s">
        <v>62</v>
      </c>
      <c r="V643" s="66"/>
    </row>
    <row r="644" spans="1:23" hidden="1" x14ac:dyDescent="0.25">
      <c r="A644" s="274" t="str">
        <f>CONCATENATE(L644,M644,N644,O644,P644)</f>
        <v>00000</v>
      </c>
      <c r="B644" s="275"/>
      <c r="C644" s="278" t="str">
        <f>CONCATENATE(L645,M645,N645,O645,P645)</f>
        <v>00000</v>
      </c>
      <c r="D644" s="280"/>
      <c r="E644" s="299"/>
      <c r="F644" s="274" t="str">
        <f>CONCATENATE(Q644,R644,S644,T644,U644)</f>
        <v>00000</v>
      </c>
      <c r="G644" s="275"/>
      <c r="H644" s="278" t="str">
        <f>CONCATENATE(Q645,R645,S645,T645,U645)</f>
        <v>00000</v>
      </c>
      <c r="I644" s="294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3" ht="13.8" hidden="1" thickBot="1" x14ac:dyDescent="0.3">
      <c r="A645" s="276"/>
      <c r="B645" s="277"/>
      <c r="C645" s="279"/>
      <c r="D645" s="281"/>
      <c r="E645" s="299"/>
      <c r="F645" s="276"/>
      <c r="G645" s="277"/>
      <c r="H645" s="279"/>
      <c r="I645" s="295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3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3" s="46" customFormat="1" hidden="1" x14ac:dyDescent="0.25">
      <c r="A647" s="65"/>
      <c r="B647" s="65"/>
      <c r="C647" s="65"/>
      <c r="E647" s="65"/>
      <c r="W647" s="44"/>
    </row>
    <row r="648" spans="1:23" s="46" customFormat="1" hidden="1" x14ac:dyDescent="0.25">
      <c r="A648" s="65"/>
      <c r="B648" s="65"/>
      <c r="C648" s="65"/>
      <c r="E648" s="65"/>
      <c r="W648" s="44"/>
    </row>
    <row r="649" spans="1:23" s="46" customFormat="1" hidden="1" x14ac:dyDescent="0.25">
      <c r="A649" s="65"/>
      <c r="B649" s="65"/>
      <c r="C649" s="65"/>
      <c r="E649" s="65"/>
      <c r="W649" s="44"/>
    </row>
    <row r="650" spans="1:23" s="46" customFormat="1" hidden="1" x14ac:dyDescent="0.25">
      <c r="A650" s="65"/>
      <c r="B650" s="65"/>
      <c r="C650" s="65"/>
      <c r="E650" s="65"/>
      <c r="W650" s="44"/>
    </row>
    <row r="651" spans="1:23" s="46" customFormat="1" hidden="1" x14ac:dyDescent="0.25">
      <c r="A651" s="65"/>
      <c r="B651" s="65"/>
      <c r="C651" s="65"/>
      <c r="E651" s="65"/>
      <c r="W651" s="44"/>
    </row>
    <row r="652" spans="1:23" s="46" customFormat="1" hidden="1" x14ac:dyDescent="0.25">
      <c r="A652" s="65"/>
      <c r="B652" s="65"/>
      <c r="C652" s="65"/>
      <c r="E652" s="65"/>
      <c r="W652" s="44"/>
    </row>
    <row r="653" spans="1:23" s="46" customFormat="1" hidden="1" x14ac:dyDescent="0.25">
      <c r="A653" s="65"/>
      <c r="B653" s="65"/>
      <c r="C653" s="65"/>
      <c r="E653" s="65"/>
      <c r="W653" s="44"/>
    </row>
    <row r="654" spans="1:23" s="46" customFormat="1" hidden="1" x14ac:dyDescent="0.25">
      <c r="A654" s="65"/>
      <c r="B654" s="65"/>
      <c r="C654" s="65"/>
      <c r="E654" s="65"/>
      <c r="W654" s="44"/>
    </row>
    <row r="655" spans="1:23" s="46" customFormat="1" hidden="1" x14ac:dyDescent="0.25">
      <c r="A655" s="65"/>
      <c r="B655" s="65"/>
      <c r="C655" s="65"/>
      <c r="E655" s="65"/>
      <c r="W655" s="44"/>
    </row>
    <row r="656" spans="1:23" s="46" customFormat="1" hidden="1" x14ac:dyDescent="0.25">
      <c r="A656" s="65"/>
      <c r="B656" s="65"/>
      <c r="C656" s="65"/>
      <c r="E656" s="65"/>
      <c r="W656" s="44"/>
    </row>
    <row r="657" spans="1:23" s="46" customFormat="1" hidden="1" x14ac:dyDescent="0.25">
      <c r="A657" s="65"/>
      <c r="B657" s="65"/>
      <c r="C657" s="65"/>
      <c r="E657" s="65"/>
      <c r="W657" s="44"/>
    </row>
    <row r="658" spans="1:23" s="46" customFormat="1" hidden="1" x14ac:dyDescent="0.25">
      <c r="A658" s="65"/>
      <c r="B658" s="65"/>
      <c r="C658" s="65"/>
      <c r="E658" s="65"/>
      <c r="W658" s="44"/>
    </row>
    <row r="659" spans="1:23" s="46" customFormat="1" hidden="1" x14ac:dyDescent="0.25">
      <c r="A659" s="65"/>
      <c r="B659" s="65"/>
      <c r="C659" s="65"/>
      <c r="E659" s="65"/>
      <c r="W659" s="44"/>
    </row>
    <row r="660" spans="1:23" s="46" customFormat="1" hidden="1" x14ac:dyDescent="0.25">
      <c r="A660" s="65"/>
      <c r="B660" s="65"/>
      <c r="C660" s="65"/>
      <c r="E660" s="65"/>
      <c r="W660" s="44"/>
    </row>
    <row r="661" spans="1:23" s="46" customFormat="1" hidden="1" x14ac:dyDescent="0.25">
      <c r="A661" s="65"/>
      <c r="B661" s="65"/>
      <c r="C661" s="65"/>
      <c r="E661" s="65"/>
      <c r="W661" s="44"/>
    </row>
    <row r="662" spans="1:23" s="46" customFormat="1" hidden="1" x14ac:dyDescent="0.25">
      <c r="A662" s="65"/>
      <c r="B662" s="65"/>
      <c r="C662" s="65"/>
      <c r="E662" s="65"/>
      <c r="W662" s="44"/>
    </row>
    <row r="663" spans="1:23" s="46" customFormat="1" hidden="1" x14ac:dyDescent="0.25">
      <c r="A663" s="65"/>
      <c r="B663" s="65"/>
      <c r="C663" s="65"/>
      <c r="E663" s="65"/>
      <c r="W663" s="44"/>
    </row>
    <row r="664" spans="1:23" s="46" customFormat="1" hidden="1" x14ac:dyDescent="0.25">
      <c r="A664" s="65"/>
      <c r="B664" s="65"/>
      <c r="C664" s="65"/>
      <c r="E664" s="65"/>
      <c r="W664" s="44"/>
    </row>
    <row r="665" spans="1:23" s="46" customFormat="1" hidden="1" x14ac:dyDescent="0.25">
      <c r="A665" s="65"/>
      <c r="B665" s="65"/>
      <c r="C665" s="65"/>
      <c r="E665" s="65"/>
      <c r="W665" s="44"/>
    </row>
    <row r="666" spans="1:23" s="46" customFormat="1" hidden="1" x14ac:dyDescent="0.25">
      <c r="A666" s="65"/>
      <c r="B666" s="65"/>
      <c r="C666" s="65"/>
      <c r="E666" s="65"/>
      <c r="W666" s="44"/>
    </row>
    <row r="667" spans="1:23" s="46" customFormat="1" hidden="1" x14ac:dyDescent="0.25">
      <c r="A667" s="65"/>
      <c r="B667" s="65"/>
      <c r="C667" s="65"/>
      <c r="E667" s="65"/>
      <c r="W667" s="44"/>
    </row>
    <row r="668" spans="1:23" s="46" customFormat="1" hidden="1" x14ac:dyDescent="0.25">
      <c r="A668" s="65"/>
      <c r="B668" s="65"/>
      <c r="C668" s="65"/>
      <c r="E668" s="65"/>
      <c r="W668" s="44"/>
    </row>
    <row r="669" spans="1:23" s="46" customFormat="1" hidden="1" x14ac:dyDescent="0.25">
      <c r="A669" s="65"/>
      <c r="B669" s="65"/>
      <c r="C669" s="65"/>
      <c r="E669" s="65"/>
      <c r="W669" s="44"/>
    </row>
    <row r="670" spans="1:23" s="46" customFormat="1" hidden="1" x14ac:dyDescent="0.25">
      <c r="A670" s="65"/>
      <c r="B670" s="65"/>
      <c r="C670" s="65"/>
      <c r="E670" s="65"/>
      <c r="W670" s="44"/>
    </row>
    <row r="671" spans="1:23" s="46" customFormat="1" hidden="1" x14ac:dyDescent="0.25">
      <c r="A671" s="65"/>
      <c r="B671" s="65"/>
      <c r="C671" s="65"/>
      <c r="E671" s="65"/>
      <c r="W671" s="44"/>
    </row>
    <row r="672" spans="1:23" s="46" customFormat="1" hidden="1" x14ac:dyDescent="0.25">
      <c r="A672" s="65"/>
      <c r="B672" s="65"/>
      <c r="C672" s="65"/>
      <c r="E672" s="65"/>
      <c r="W672" s="44"/>
    </row>
    <row r="673" spans="1:23" s="46" customFormat="1" hidden="1" x14ac:dyDescent="0.25">
      <c r="A673" s="65"/>
      <c r="B673" s="65"/>
      <c r="C673" s="65"/>
      <c r="E673" s="65"/>
      <c r="W673" s="44"/>
    </row>
    <row r="674" spans="1:23" s="46" customFormat="1" hidden="1" x14ac:dyDescent="0.25">
      <c r="A674" s="65"/>
      <c r="B674" s="65"/>
      <c r="C674" s="65"/>
      <c r="E674" s="65"/>
      <c r="W674" s="44"/>
    </row>
    <row r="675" spans="1:23" s="46" customFormat="1" hidden="1" x14ac:dyDescent="0.25">
      <c r="A675" s="65"/>
      <c r="B675" s="65"/>
      <c r="C675" s="65"/>
      <c r="E675" s="65"/>
      <c r="W675" s="44"/>
    </row>
    <row r="676" spans="1:23" s="46" customFormat="1" hidden="1" x14ac:dyDescent="0.25">
      <c r="A676" s="65"/>
      <c r="B676" s="65"/>
      <c r="C676" s="65"/>
      <c r="E676" s="65"/>
      <c r="W676" s="44"/>
    </row>
    <row r="677" spans="1:23" s="46" customFormat="1" hidden="1" x14ac:dyDescent="0.25">
      <c r="A677" s="65"/>
      <c r="B677" s="65"/>
      <c r="C677" s="65"/>
      <c r="E677" s="65"/>
      <c r="W677" s="44"/>
    </row>
    <row r="678" spans="1:23" s="46" customFormat="1" hidden="1" x14ac:dyDescent="0.25">
      <c r="A678" s="65"/>
      <c r="B678" s="65"/>
      <c r="C678" s="65"/>
      <c r="E678" s="65"/>
      <c r="W678" s="44"/>
    </row>
    <row r="679" spans="1:23" s="46" customFormat="1" hidden="1" x14ac:dyDescent="0.25">
      <c r="A679" s="65"/>
      <c r="B679" s="65"/>
      <c r="C679" s="65"/>
      <c r="E679" s="65"/>
      <c r="W679" s="44"/>
    </row>
    <row r="680" spans="1:23" s="46" customFormat="1" hidden="1" x14ac:dyDescent="0.25">
      <c r="A680" s="65"/>
      <c r="B680" s="65"/>
      <c r="C680" s="65"/>
      <c r="E680" s="65"/>
      <c r="W680" s="44"/>
    </row>
    <row r="681" spans="1:23" s="46" customFormat="1" hidden="1" x14ac:dyDescent="0.25">
      <c r="A681" s="65"/>
      <c r="B681" s="65"/>
      <c r="C681" s="65"/>
      <c r="E681" s="65"/>
      <c r="W681" s="44"/>
    </row>
    <row r="682" spans="1:23" s="46" customFormat="1" hidden="1" x14ac:dyDescent="0.25">
      <c r="A682" s="65"/>
      <c r="B682" s="65"/>
      <c r="C682" s="65"/>
      <c r="E682" s="65"/>
      <c r="W682" s="44"/>
    </row>
    <row r="683" spans="1:23" s="46" customFormat="1" hidden="1" x14ac:dyDescent="0.25">
      <c r="A683" s="65"/>
      <c r="B683" s="65"/>
      <c r="C683" s="65"/>
      <c r="E683" s="65"/>
      <c r="W683" s="44"/>
    </row>
    <row r="684" spans="1:23" s="46" customFormat="1" hidden="1" x14ac:dyDescent="0.25">
      <c r="A684" s="65"/>
      <c r="B684" s="65"/>
      <c r="C684" s="65"/>
      <c r="E684" s="65"/>
      <c r="W684" s="44"/>
    </row>
    <row r="685" spans="1:23" hidden="1" x14ac:dyDescent="0.25">
      <c r="A685" s="282" t="s">
        <v>14</v>
      </c>
      <c r="B685" s="282"/>
      <c r="C685" s="282"/>
      <c r="D685" s="282"/>
      <c r="E685" s="282"/>
      <c r="F685" s="282"/>
      <c r="G685" s="282"/>
      <c r="H685" s="282"/>
      <c r="I685" s="282"/>
    </row>
    <row r="686" spans="1:23" hidden="1" x14ac:dyDescent="0.25">
      <c r="A686" s="282"/>
      <c r="B686" s="282"/>
      <c r="C686" s="282"/>
      <c r="D686" s="282"/>
      <c r="E686" s="282"/>
      <c r="F686" s="282"/>
      <c r="G686" s="282"/>
      <c r="H686" s="282"/>
      <c r="I686" s="282"/>
    </row>
    <row r="687" spans="1:23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23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3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3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3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3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3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3" hidden="1" x14ac:dyDescent="0.25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3" ht="27" hidden="1" thickTop="1" x14ac:dyDescent="0.25">
      <c r="A695" s="285" t="s">
        <v>18</v>
      </c>
      <c r="B695" s="286"/>
      <c r="C695" s="55" t="s">
        <v>0</v>
      </c>
      <c r="D695" s="50" t="s">
        <v>19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3" hidden="1" x14ac:dyDescent="0.25">
      <c r="A696" s="287" t="str">
        <f>CONCATENATE(A639)</f>
        <v>Brněnský dráček</v>
      </c>
      <c r="B696" s="288"/>
      <c r="C696" s="293" t="str">
        <f>CONCATENATE(C639)</f>
        <v xml:space="preserve"> 21.9.2024 </v>
      </c>
      <c r="D696" s="266" t="e">
        <f>D639+1</f>
        <v>#REF!</v>
      </c>
      <c r="E696" s="303" t="str">
        <f>CONCATENATE(E639)</f>
        <v>U13 35</v>
      </c>
      <c r="F696" s="305" t="str">
        <f>CONCATENATE(F639)</f>
        <v>v.s.</v>
      </c>
      <c r="G696" s="305" t="e">
        <f>CONCATENATE(G639)</f>
        <v>#REF!</v>
      </c>
      <c r="H696" s="268"/>
      <c r="I696" s="305" t="str">
        <f>CONCATENATE(I639)</f>
        <v/>
      </c>
    </row>
    <row r="697" spans="1:23" ht="13.8" hidden="1" thickBot="1" x14ac:dyDescent="0.3">
      <c r="A697" s="289"/>
      <c r="B697" s="290"/>
      <c r="C697" s="292"/>
      <c r="D697" s="267"/>
      <c r="E697" s="304"/>
      <c r="F697" s="306"/>
      <c r="G697" s="306"/>
      <c r="H697" s="269"/>
      <c r="I697" s="306"/>
    </row>
    <row r="698" spans="1:23" hidden="1" x14ac:dyDescent="0.25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3" ht="13.8" hidden="1" thickTop="1" x14ac:dyDescent="0.25">
      <c r="A699" s="296" t="s">
        <v>20</v>
      </c>
      <c r="B699" s="297"/>
      <c r="C699" s="297"/>
      <c r="D699" s="298"/>
      <c r="E699" s="299"/>
      <c r="F699" s="300" t="s">
        <v>21</v>
      </c>
      <c r="G699" s="301"/>
      <c r="H699" s="301"/>
      <c r="I699" s="302"/>
    </row>
    <row r="700" spans="1:23" hidden="1" x14ac:dyDescent="0.25">
      <c r="A700" s="270" t="s">
        <v>7</v>
      </c>
      <c r="B700" s="271"/>
      <c r="C700" s="85" t="s">
        <v>22</v>
      </c>
      <c r="D700" s="63" t="s">
        <v>4</v>
      </c>
      <c r="E700" s="299"/>
      <c r="F700" s="272" t="s">
        <v>7</v>
      </c>
      <c r="G700" s="273"/>
      <c r="H700" s="62" t="s">
        <v>22</v>
      </c>
      <c r="I700" s="63" t="s">
        <v>4</v>
      </c>
      <c r="L700" s="66" t="s">
        <v>52</v>
      </c>
      <c r="M700" s="66" t="s">
        <v>53</v>
      </c>
      <c r="N700" s="66" t="s">
        <v>54</v>
      </c>
      <c r="O700" s="66" t="s">
        <v>55</v>
      </c>
      <c r="P700" s="66"/>
      <c r="Q700" s="66" t="s">
        <v>56</v>
      </c>
      <c r="R700" s="66" t="s">
        <v>57</v>
      </c>
      <c r="S700" s="66" t="s">
        <v>58</v>
      </c>
      <c r="T700" s="66" t="s">
        <v>59</v>
      </c>
      <c r="U700" s="66"/>
      <c r="V700" s="66"/>
    </row>
    <row r="701" spans="1:23" hidden="1" x14ac:dyDescent="0.25">
      <c r="A701" s="307" t="e">
        <f>CONCATENATE(L701,M701,N701,O701)</f>
        <v>#REF!</v>
      </c>
      <c r="B701" s="308"/>
      <c r="C701" s="311" t="e">
        <f>CONCATENATE(L702,M702,N702,O702)</f>
        <v>#REF!</v>
      </c>
      <c r="D701" s="280">
        <v>15</v>
      </c>
      <c r="E701" s="299"/>
      <c r="F701" s="307" t="e">
        <f>CONCATENATE(Q701,R701,S701,T701)</f>
        <v>#REF!</v>
      </c>
      <c r="G701" s="308"/>
      <c r="H701" s="311" t="e">
        <f>CONCATENATE(Q702,R702,S702,T702)</f>
        <v>#REF!</v>
      </c>
      <c r="I701" s="294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3" ht="13.8" hidden="1" thickBot="1" x14ac:dyDescent="0.3">
      <c r="A702" s="309"/>
      <c r="B702" s="310"/>
      <c r="C702" s="312"/>
      <c r="D702" s="281"/>
      <c r="E702" s="299"/>
      <c r="F702" s="309"/>
      <c r="G702" s="310"/>
      <c r="H702" s="312"/>
      <c r="I702" s="295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3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3" s="46" customFormat="1" hidden="1" x14ac:dyDescent="0.25">
      <c r="A704" s="65"/>
      <c r="B704" s="65"/>
      <c r="C704" s="65"/>
      <c r="E704" s="65"/>
      <c r="W704" s="44"/>
    </row>
    <row r="705" spans="1:23" s="46" customFormat="1" hidden="1" x14ac:dyDescent="0.25">
      <c r="A705" s="65"/>
      <c r="B705" s="65"/>
      <c r="C705" s="65"/>
      <c r="E705" s="65"/>
      <c r="W705" s="44"/>
    </row>
    <row r="706" spans="1:23" s="46" customFormat="1" hidden="1" x14ac:dyDescent="0.25">
      <c r="A706" s="65"/>
      <c r="B706" s="65"/>
      <c r="C706" s="65"/>
      <c r="E706" s="65"/>
      <c r="W706" s="44"/>
    </row>
    <row r="707" spans="1:23" s="46" customFormat="1" hidden="1" x14ac:dyDescent="0.25">
      <c r="A707" s="65"/>
      <c r="B707" s="65"/>
      <c r="C707" s="65"/>
      <c r="E707" s="65"/>
      <c r="W707" s="44"/>
    </row>
    <row r="708" spans="1:23" s="46" customFormat="1" hidden="1" x14ac:dyDescent="0.25">
      <c r="A708" s="65"/>
      <c r="B708" s="65"/>
      <c r="C708" s="65"/>
      <c r="E708" s="65"/>
      <c r="W708" s="44"/>
    </row>
    <row r="709" spans="1:23" s="46" customFormat="1" hidden="1" x14ac:dyDescent="0.25">
      <c r="A709" s="65"/>
      <c r="B709" s="65"/>
      <c r="C709" s="65"/>
      <c r="E709" s="65"/>
      <c r="W709" s="44"/>
    </row>
    <row r="710" spans="1:23" s="46" customFormat="1" hidden="1" x14ac:dyDescent="0.25">
      <c r="A710" s="65"/>
      <c r="B710" s="65"/>
      <c r="C710" s="65"/>
      <c r="E710" s="65"/>
      <c r="W710" s="44"/>
    </row>
    <row r="711" spans="1:23" s="46" customFormat="1" hidden="1" x14ac:dyDescent="0.25">
      <c r="A711" s="65"/>
      <c r="B711" s="65"/>
      <c r="C711" s="65"/>
      <c r="E711" s="65"/>
      <c r="W711" s="44"/>
    </row>
    <row r="712" spans="1:23" s="46" customFormat="1" hidden="1" x14ac:dyDescent="0.25">
      <c r="A712" s="65"/>
      <c r="B712" s="65"/>
      <c r="C712" s="65"/>
      <c r="E712" s="65"/>
      <c r="W712" s="44"/>
    </row>
    <row r="713" spans="1:23" s="46" customFormat="1" hidden="1" x14ac:dyDescent="0.25">
      <c r="A713" s="65"/>
      <c r="B713" s="65"/>
      <c r="C713" s="65"/>
      <c r="E713" s="65"/>
      <c r="W713" s="44"/>
    </row>
    <row r="714" spans="1:23" s="46" customFormat="1" hidden="1" x14ac:dyDescent="0.25">
      <c r="A714" s="65"/>
      <c r="B714" s="65"/>
      <c r="C714" s="65"/>
      <c r="E714" s="65"/>
      <c r="W714" s="44"/>
    </row>
    <row r="715" spans="1:23" s="46" customFormat="1" hidden="1" x14ac:dyDescent="0.25">
      <c r="A715" s="65"/>
      <c r="B715" s="65"/>
      <c r="C715" s="65"/>
      <c r="E715" s="65"/>
      <c r="W715" s="44"/>
    </row>
    <row r="716" spans="1:23" s="46" customFormat="1" hidden="1" x14ac:dyDescent="0.25">
      <c r="A716" s="65"/>
      <c r="B716" s="65"/>
      <c r="C716" s="65"/>
      <c r="E716" s="65"/>
      <c r="W716" s="44"/>
    </row>
    <row r="717" spans="1:23" s="46" customFormat="1" hidden="1" x14ac:dyDescent="0.25">
      <c r="A717" s="65"/>
      <c r="B717" s="65"/>
      <c r="C717" s="65"/>
      <c r="E717" s="65"/>
      <c r="W717" s="44"/>
    </row>
    <row r="718" spans="1:23" s="46" customFormat="1" hidden="1" x14ac:dyDescent="0.25">
      <c r="A718" s="65"/>
      <c r="B718" s="65"/>
      <c r="C718" s="65"/>
      <c r="E718" s="65"/>
      <c r="W718" s="44"/>
    </row>
    <row r="719" spans="1:23" s="46" customFormat="1" hidden="1" x14ac:dyDescent="0.25">
      <c r="A719" s="65"/>
      <c r="B719" s="65"/>
      <c r="C719" s="65"/>
      <c r="E719" s="65"/>
      <c r="W719" s="44"/>
    </row>
    <row r="720" spans="1:23" s="46" customFormat="1" hidden="1" x14ac:dyDescent="0.25">
      <c r="A720" s="65"/>
      <c r="B720" s="65"/>
      <c r="C720" s="65"/>
      <c r="E720" s="65"/>
      <c r="W720" s="44"/>
    </row>
    <row r="721" spans="1:23" s="46" customFormat="1" hidden="1" x14ac:dyDescent="0.25">
      <c r="A721" s="65"/>
      <c r="B721" s="65"/>
      <c r="C721" s="65"/>
      <c r="E721" s="65"/>
      <c r="W721" s="44"/>
    </row>
    <row r="722" spans="1:23" s="46" customFormat="1" hidden="1" x14ac:dyDescent="0.25">
      <c r="A722" s="65"/>
      <c r="B722" s="65"/>
      <c r="C722" s="65"/>
      <c r="E722" s="65"/>
      <c r="W722" s="44"/>
    </row>
    <row r="723" spans="1:23" s="46" customFormat="1" hidden="1" x14ac:dyDescent="0.25">
      <c r="A723" s="65"/>
      <c r="B723" s="65"/>
      <c r="C723" s="65"/>
      <c r="E723" s="65"/>
      <c r="W723" s="44"/>
    </row>
    <row r="724" spans="1:23" s="46" customFormat="1" hidden="1" x14ac:dyDescent="0.25">
      <c r="A724" s="65"/>
      <c r="B724" s="65"/>
      <c r="C724" s="65"/>
      <c r="E724" s="65"/>
      <c r="W724" s="44"/>
    </row>
    <row r="725" spans="1:23" s="46" customFormat="1" hidden="1" x14ac:dyDescent="0.25">
      <c r="A725" s="65"/>
      <c r="B725" s="65"/>
      <c r="C725" s="65"/>
      <c r="E725" s="65"/>
      <c r="W725" s="44"/>
    </row>
    <row r="726" spans="1:23" s="46" customFormat="1" hidden="1" x14ac:dyDescent="0.25">
      <c r="A726" s="65"/>
      <c r="B726" s="65"/>
      <c r="C726" s="65"/>
      <c r="E726" s="65"/>
      <c r="W726" s="44"/>
    </row>
    <row r="727" spans="1:23" s="46" customFormat="1" hidden="1" x14ac:dyDescent="0.25">
      <c r="A727" s="65"/>
      <c r="B727" s="65"/>
      <c r="C727" s="65"/>
      <c r="E727" s="65"/>
      <c r="W727" s="44"/>
    </row>
    <row r="728" spans="1:23" s="46" customFormat="1" hidden="1" x14ac:dyDescent="0.25">
      <c r="A728" s="65"/>
      <c r="B728" s="65"/>
      <c r="C728" s="65"/>
      <c r="E728" s="65"/>
      <c r="W728" s="44"/>
    </row>
    <row r="729" spans="1:23" s="46" customFormat="1" hidden="1" x14ac:dyDescent="0.25">
      <c r="A729" s="65"/>
      <c r="B729" s="65"/>
      <c r="C729" s="65"/>
      <c r="E729" s="65"/>
      <c r="W729" s="44"/>
    </row>
    <row r="730" spans="1:23" s="46" customFormat="1" hidden="1" x14ac:dyDescent="0.25">
      <c r="A730" s="65"/>
      <c r="B730" s="65"/>
      <c r="C730" s="65"/>
      <c r="E730" s="65"/>
      <c r="W730" s="44"/>
    </row>
    <row r="731" spans="1:23" s="46" customFormat="1" hidden="1" x14ac:dyDescent="0.25">
      <c r="A731" s="65"/>
      <c r="B731" s="65"/>
      <c r="C731" s="65"/>
      <c r="E731" s="65"/>
      <c r="W731" s="44"/>
    </row>
    <row r="732" spans="1:23" s="46" customFormat="1" hidden="1" x14ac:dyDescent="0.25">
      <c r="A732" s="65"/>
      <c r="B732" s="65"/>
      <c r="C732" s="65"/>
      <c r="E732" s="65"/>
      <c r="W732" s="44"/>
    </row>
    <row r="733" spans="1:23" s="46" customFormat="1" hidden="1" x14ac:dyDescent="0.25">
      <c r="A733" s="65"/>
      <c r="B733" s="65"/>
      <c r="C733" s="65"/>
      <c r="E733" s="65"/>
      <c r="W733" s="44"/>
    </row>
    <row r="734" spans="1:23" s="46" customFormat="1" hidden="1" x14ac:dyDescent="0.25">
      <c r="A734" s="65"/>
      <c r="B734" s="65"/>
      <c r="C734" s="65"/>
      <c r="E734" s="65"/>
      <c r="W734" s="44"/>
    </row>
    <row r="735" spans="1:23" s="46" customFormat="1" hidden="1" x14ac:dyDescent="0.25">
      <c r="A735" s="65"/>
      <c r="B735" s="65"/>
      <c r="C735" s="65"/>
      <c r="E735" s="65"/>
      <c r="W735" s="44"/>
    </row>
    <row r="736" spans="1:23" s="46" customFormat="1" hidden="1" x14ac:dyDescent="0.25">
      <c r="A736" s="65"/>
      <c r="B736" s="65"/>
      <c r="C736" s="65"/>
      <c r="E736" s="65"/>
      <c r="W736" s="44"/>
    </row>
    <row r="737" spans="1:23" s="46" customFormat="1" hidden="1" x14ac:dyDescent="0.25">
      <c r="A737" s="65"/>
      <c r="B737" s="65"/>
      <c r="C737" s="65"/>
      <c r="E737" s="65"/>
      <c r="W737" s="44"/>
    </row>
    <row r="738" spans="1:23" s="46" customFormat="1" hidden="1" x14ac:dyDescent="0.25">
      <c r="A738" s="65"/>
      <c r="B738" s="65"/>
      <c r="C738" s="65"/>
      <c r="E738" s="65"/>
      <c r="W738" s="44"/>
    </row>
    <row r="739" spans="1:23" s="46" customFormat="1" hidden="1" x14ac:dyDescent="0.25">
      <c r="A739" s="65"/>
      <c r="B739" s="65"/>
      <c r="C739" s="65"/>
      <c r="E739" s="65"/>
      <c r="W739" s="44"/>
    </row>
    <row r="740" spans="1:23" s="46" customFormat="1" hidden="1" x14ac:dyDescent="0.25">
      <c r="A740" s="65"/>
      <c r="B740" s="65"/>
      <c r="C740" s="65"/>
      <c r="E740" s="65"/>
      <c r="W740" s="44"/>
    </row>
    <row r="741" spans="1:23" s="46" customFormat="1" hidden="1" x14ac:dyDescent="0.25">
      <c r="A741" s="65"/>
      <c r="B741" s="65"/>
      <c r="C741" s="65"/>
      <c r="E741" s="65"/>
      <c r="W741" s="44"/>
    </row>
    <row r="742" spans="1:23" hidden="1" x14ac:dyDescent="0.25">
      <c r="A742" s="282" t="s">
        <v>14</v>
      </c>
      <c r="B742" s="282"/>
      <c r="C742" s="282"/>
      <c r="D742" s="282"/>
      <c r="E742" s="282"/>
      <c r="F742" s="282"/>
      <c r="G742" s="282"/>
      <c r="H742" s="282"/>
      <c r="I742" s="282"/>
    </row>
    <row r="743" spans="1:23" hidden="1" x14ac:dyDescent="0.25">
      <c r="A743" s="282"/>
      <c r="B743" s="282"/>
      <c r="C743" s="282"/>
      <c r="D743" s="282"/>
      <c r="E743" s="282"/>
      <c r="F743" s="282"/>
      <c r="G743" s="282"/>
      <c r="H743" s="282"/>
      <c r="I743" s="282"/>
    </row>
    <row r="744" spans="1:23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23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23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23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23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23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23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23" hidden="1" x14ac:dyDescent="0.25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23" ht="27" hidden="1" thickTop="1" x14ac:dyDescent="0.25">
      <c r="A752" s="285" t="s">
        <v>18</v>
      </c>
      <c r="B752" s="286"/>
      <c r="C752" s="55" t="s">
        <v>0</v>
      </c>
      <c r="D752" s="50" t="s">
        <v>19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3" hidden="1" x14ac:dyDescent="0.25">
      <c r="A753" s="287" t="str">
        <f>CONCATENATE(A696)</f>
        <v>Brněnský dráček</v>
      </c>
      <c r="B753" s="288"/>
      <c r="C753" s="293" t="str">
        <f>CONCATENATE(C696)</f>
        <v xml:space="preserve"> 21.9.2024 </v>
      </c>
      <c r="D753" s="266" t="e">
        <f>D696+1</f>
        <v>#REF!</v>
      </c>
      <c r="E753" s="303" t="str">
        <f>CONCATENATE(E696)</f>
        <v>U13 35</v>
      </c>
      <c r="F753" s="305" t="str">
        <f>CONCATENATE(F696)</f>
        <v>v.s.</v>
      </c>
      <c r="G753" s="305" t="e">
        <f>CONCATENATE(G696)</f>
        <v>#REF!</v>
      </c>
      <c r="H753" s="268"/>
      <c r="I753" s="305" t="str">
        <f>CONCATENATE(I696)</f>
        <v/>
      </c>
    </row>
    <row r="754" spans="1:23" ht="13.8" hidden="1" thickBot="1" x14ac:dyDescent="0.3">
      <c r="A754" s="289"/>
      <c r="B754" s="290"/>
      <c r="C754" s="292"/>
      <c r="D754" s="267"/>
      <c r="E754" s="304"/>
      <c r="F754" s="306"/>
      <c r="G754" s="306"/>
      <c r="H754" s="269"/>
      <c r="I754" s="306"/>
    </row>
    <row r="755" spans="1:23" hidden="1" x14ac:dyDescent="0.25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3" ht="13.8" hidden="1" thickTop="1" x14ac:dyDescent="0.25">
      <c r="A756" s="296" t="s">
        <v>20</v>
      </c>
      <c r="B756" s="297"/>
      <c r="C756" s="297"/>
      <c r="D756" s="298"/>
      <c r="E756" s="299"/>
      <c r="F756" s="300" t="s">
        <v>21</v>
      </c>
      <c r="G756" s="301"/>
      <c r="H756" s="301"/>
      <c r="I756" s="302"/>
    </row>
    <row r="757" spans="1:23" hidden="1" x14ac:dyDescent="0.25">
      <c r="A757" s="270" t="s">
        <v>7</v>
      </c>
      <c r="B757" s="271"/>
      <c r="C757" s="85" t="s">
        <v>22</v>
      </c>
      <c r="D757" s="63" t="s">
        <v>4</v>
      </c>
      <c r="E757" s="299"/>
      <c r="F757" s="272" t="s">
        <v>7</v>
      </c>
      <c r="G757" s="273"/>
      <c r="H757" s="62" t="s">
        <v>22</v>
      </c>
      <c r="I757" s="63" t="s">
        <v>4</v>
      </c>
      <c r="L757" s="66" t="s">
        <v>52</v>
      </c>
      <c r="M757" s="66" t="s">
        <v>53</v>
      </c>
      <c r="N757" s="66" t="s">
        <v>54</v>
      </c>
      <c r="O757" s="66" t="s">
        <v>55</v>
      </c>
      <c r="P757" s="66"/>
      <c r="Q757" s="66" t="s">
        <v>56</v>
      </c>
      <c r="R757" s="66" t="s">
        <v>57</v>
      </c>
      <c r="S757" s="66" t="s">
        <v>58</v>
      </c>
      <c r="T757" s="66" t="s">
        <v>59</v>
      </c>
      <c r="U757" s="66"/>
      <c r="V757" s="66"/>
    </row>
    <row r="758" spans="1:23" hidden="1" x14ac:dyDescent="0.25">
      <c r="A758" s="307" t="e">
        <f>CONCATENATE(L758,M758,N758,O758)</f>
        <v>#REF!</v>
      </c>
      <c r="B758" s="308"/>
      <c r="C758" s="311" t="e">
        <f>CONCATENATE(L759,M759,N759,O759)</f>
        <v>#REF!</v>
      </c>
      <c r="D758" s="280">
        <v>15</v>
      </c>
      <c r="E758" s="299"/>
      <c r="F758" s="307" t="e">
        <f>CONCATENATE(Q758,R758,S758,T758)</f>
        <v>#REF!</v>
      </c>
      <c r="G758" s="308"/>
      <c r="H758" s="311" t="e">
        <f>CONCATENATE(Q759,R759,S759,T759)</f>
        <v>#REF!</v>
      </c>
      <c r="I758" s="294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3" ht="13.8" hidden="1" thickBot="1" x14ac:dyDescent="0.3">
      <c r="A759" s="309"/>
      <c r="B759" s="310"/>
      <c r="C759" s="312"/>
      <c r="D759" s="281"/>
      <c r="E759" s="299"/>
      <c r="F759" s="309"/>
      <c r="G759" s="310"/>
      <c r="H759" s="312"/>
      <c r="I759" s="295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3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3" s="46" customFormat="1" hidden="1" x14ac:dyDescent="0.25">
      <c r="A761" s="65"/>
      <c r="B761" s="65"/>
      <c r="C761" s="65"/>
      <c r="E761" s="65"/>
      <c r="W761" s="44"/>
    </row>
    <row r="762" spans="1:23" s="46" customFormat="1" hidden="1" x14ac:dyDescent="0.25">
      <c r="A762" s="65"/>
      <c r="B762" s="65"/>
      <c r="C762" s="65"/>
      <c r="E762" s="65"/>
      <c r="W762" s="44"/>
    </row>
    <row r="763" spans="1:23" s="46" customFormat="1" hidden="1" x14ac:dyDescent="0.25">
      <c r="A763" s="65"/>
      <c r="B763" s="65"/>
      <c r="C763" s="65"/>
      <c r="E763" s="65"/>
      <c r="W763" s="44"/>
    </row>
    <row r="764" spans="1:23" s="46" customFormat="1" hidden="1" x14ac:dyDescent="0.25">
      <c r="A764" s="65"/>
      <c r="B764" s="65"/>
      <c r="C764" s="65"/>
      <c r="E764" s="65"/>
      <c r="W764" s="44"/>
    </row>
    <row r="765" spans="1:23" s="46" customFormat="1" hidden="1" x14ac:dyDescent="0.25">
      <c r="A765" s="65"/>
      <c r="B765" s="65"/>
      <c r="C765" s="65"/>
      <c r="E765" s="65"/>
      <c r="W765" s="44"/>
    </row>
    <row r="766" spans="1:23" s="46" customFormat="1" hidden="1" x14ac:dyDescent="0.25">
      <c r="A766" s="65"/>
      <c r="B766" s="65"/>
      <c r="C766" s="65"/>
      <c r="E766" s="65"/>
      <c r="W766" s="44"/>
    </row>
    <row r="767" spans="1:23" s="46" customFormat="1" hidden="1" x14ac:dyDescent="0.25">
      <c r="A767" s="65"/>
      <c r="B767" s="65"/>
      <c r="C767" s="65"/>
      <c r="E767" s="65"/>
      <c r="W767" s="44"/>
    </row>
    <row r="768" spans="1:23" s="46" customFormat="1" hidden="1" x14ac:dyDescent="0.25">
      <c r="A768" s="65"/>
      <c r="B768" s="65"/>
      <c r="C768" s="65"/>
      <c r="E768" s="65"/>
      <c r="W768" s="44"/>
    </row>
    <row r="769" spans="1:23" s="46" customFormat="1" hidden="1" x14ac:dyDescent="0.25">
      <c r="A769" s="65"/>
      <c r="B769" s="65"/>
      <c r="C769" s="65"/>
      <c r="E769" s="65"/>
      <c r="W769" s="44"/>
    </row>
    <row r="770" spans="1:23" s="46" customFormat="1" hidden="1" x14ac:dyDescent="0.25">
      <c r="A770" s="65"/>
      <c r="B770" s="65"/>
      <c r="C770" s="65"/>
      <c r="E770" s="65"/>
      <c r="W770" s="44"/>
    </row>
    <row r="771" spans="1:23" s="46" customFormat="1" hidden="1" x14ac:dyDescent="0.25">
      <c r="A771" s="65"/>
      <c r="B771" s="65"/>
      <c r="C771" s="65"/>
      <c r="E771" s="65"/>
      <c r="W771" s="44"/>
    </row>
    <row r="772" spans="1:23" s="46" customFormat="1" hidden="1" x14ac:dyDescent="0.25">
      <c r="A772" s="65"/>
      <c r="B772" s="65"/>
      <c r="C772" s="65"/>
      <c r="E772" s="65"/>
      <c r="W772" s="44"/>
    </row>
    <row r="773" spans="1:23" s="46" customFormat="1" hidden="1" x14ac:dyDescent="0.25">
      <c r="A773" s="65"/>
      <c r="B773" s="65"/>
      <c r="C773" s="65"/>
      <c r="E773" s="65"/>
      <c r="W773" s="44"/>
    </row>
    <row r="774" spans="1:23" s="46" customFormat="1" hidden="1" x14ac:dyDescent="0.25">
      <c r="A774" s="65"/>
      <c r="B774" s="65"/>
      <c r="C774" s="65"/>
      <c r="E774" s="65"/>
      <c r="W774" s="44"/>
    </row>
    <row r="775" spans="1:23" s="46" customFormat="1" hidden="1" x14ac:dyDescent="0.25">
      <c r="A775" s="65"/>
      <c r="B775" s="65"/>
      <c r="C775" s="65"/>
      <c r="E775" s="65"/>
      <c r="W775" s="44"/>
    </row>
    <row r="776" spans="1:23" s="46" customFormat="1" hidden="1" x14ac:dyDescent="0.25">
      <c r="A776" s="65"/>
      <c r="B776" s="65"/>
      <c r="C776" s="65"/>
      <c r="E776" s="65"/>
      <c r="W776" s="44"/>
    </row>
    <row r="777" spans="1:23" s="46" customFormat="1" hidden="1" x14ac:dyDescent="0.25">
      <c r="A777" s="65"/>
      <c r="B777" s="65"/>
      <c r="C777" s="65"/>
      <c r="E777" s="65"/>
      <c r="W777" s="44"/>
    </row>
    <row r="778" spans="1:23" s="46" customFormat="1" hidden="1" x14ac:dyDescent="0.25">
      <c r="A778" s="65"/>
      <c r="B778" s="65"/>
      <c r="C778" s="65"/>
      <c r="E778" s="65"/>
      <c r="W778" s="44"/>
    </row>
    <row r="779" spans="1:23" s="46" customFormat="1" hidden="1" x14ac:dyDescent="0.25">
      <c r="A779" s="65"/>
      <c r="B779" s="65"/>
      <c r="C779" s="65"/>
      <c r="E779" s="65"/>
      <c r="W779" s="44"/>
    </row>
    <row r="780" spans="1:23" s="46" customFormat="1" hidden="1" x14ac:dyDescent="0.25">
      <c r="A780" s="65"/>
      <c r="B780" s="65"/>
      <c r="C780" s="65"/>
      <c r="E780" s="65"/>
      <c r="W780" s="44"/>
    </row>
    <row r="781" spans="1:23" s="46" customFormat="1" hidden="1" x14ac:dyDescent="0.25">
      <c r="A781" s="65"/>
      <c r="B781" s="65"/>
      <c r="C781" s="65"/>
      <c r="E781" s="65"/>
      <c r="W781" s="44"/>
    </row>
    <row r="782" spans="1:23" s="46" customFormat="1" hidden="1" x14ac:dyDescent="0.25">
      <c r="A782" s="65"/>
      <c r="B782" s="65"/>
      <c r="C782" s="65"/>
      <c r="E782" s="65"/>
      <c r="W782" s="44"/>
    </row>
    <row r="783" spans="1:23" s="46" customFormat="1" hidden="1" x14ac:dyDescent="0.25">
      <c r="A783" s="65"/>
      <c r="B783" s="65"/>
      <c r="C783" s="65"/>
      <c r="E783" s="65"/>
      <c r="W783" s="44"/>
    </row>
    <row r="784" spans="1:23" s="46" customFormat="1" hidden="1" x14ac:dyDescent="0.25">
      <c r="A784" s="65"/>
      <c r="B784" s="65"/>
      <c r="C784" s="65"/>
      <c r="E784" s="65"/>
      <c r="W784" s="44"/>
    </row>
    <row r="785" spans="1:23" s="46" customFormat="1" hidden="1" x14ac:dyDescent="0.25">
      <c r="A785" s="65"/>
      <c r="B785" s="65"/>
      <c r="C785" s="65"/>
      <c r="E785" s="65"/>
      <c r="W785" s="44"/>
    </row>
    <row r="786" spans="1:23" s="46" customFormat="1" hidden="1" x14ac:dyDescent="0.25">
      <c r="A786" s="65"/>
      <c r="B786" s="65"/>
      <c r="C786" s="65"/>
      <c r="E786" s="65"/>
      <c r="W786" s="44"/>
    </row>
    <row r="787" spans="1:23" s="46" customFormat="1" hidden="1" x14ac:dyDescent="0.25">
      <c r="A787" s="65"/>
      <c r="B787" s="65"/>
      <c r="C787" s="65"/>
      <c r="E787" s="65"/>
      <c r="W787" s="44"/>
    </row>
    <row r="788" spans="1:23" s="46" customFormat="1" hidden="1" x14ac:dyDescent="0.25">
      <c r="A788" s="65"/>
      <c r="B788" s="65"/>
      <c r="C788" s="65"/>
      <c r="E788" s="65"/>
      <c r="W788" s="44"/>
    </row>
    <row r="789" spans="1:23" s="46" customFormat="1" hidden="1" x14ac:dyDescent="0.25">
      <c r="A789" s="65"/>
      <c r="B789" s="65"/>
      <c r="C789" s="65"/>
      <c r="E789" s="65"/>
      <c r="W789" s="44"/>
    </row>
    <row r="790" spans="1:23" s="46" customFormat="1" hidden="1" x14ac:dyDescent="0.25">
      <c r="A790" s="65"/>
      <c r="B790" s="65"/>
      <c r="C790" s="65"/>
      <c r="E790" s="65"/>
      <c r="W790" s="44"/>
    </row>
    <row r="791" spans="1:23" s="46" customFormat="1" hidden="1" x14ac:dyDescent="0.25">
      <c r="A791" s="65"/>
      <c r="B791" s="65"/>
      <c r="C791" s="65"/>
      <c r="E791" s="65"/>
      <c r="W791" s="44"/>
    </row>
    <row r="792" spans="1:23" s="46" customFormat="1" hidden="1" x14ac:dyDescent="0.25">
      <c r="A792" s="65"/>
      <c r="B792" s="65"/>
      <c r="C792" s="65"/>
      <c r="E792" s="65"/>
      <c r="W792" s="44"/>
    </row>
    <row r="793" spans="1:23" s="46" customFormat="1" hidden="1" x14ac:dyDescent="0.25">
      <c r="A793" s="65"/>
      <c r="B793" s="65"/>
      <c r="C793" s="65"/>
      <c r="E793" s="65"/>
      <c r="W793" s="44"/>
    </row>
    <row r="794" spans="1:23" s="46" customFormat="1" hidden="1" x14ac:dyDescent="0.25">
      <c r="A794" s="65"/>
      <c r="B794" s="65"/>
      <c r="C794" s="65"/>
      <c r="E794" s="65"/>
      <c r="W794" s="44"/>
    </row>
    <row r="795" spans="1:23" s="46" customFormat="1" hidden="1" x14ac:dyDescent="0.25">
      <c r="A795" s="65"/>
      <c r="B795" s="65"/>
      <c r="C795" s="65"/>
      <c r="E795" s="65"/>
      <c r="W795" s="44"/>
    </row>
    <row r="796" spans="1:23" s="46" customFormat="1" hidden="1" x14ac:dyDescent="0.25">
      <c r="A796" s="65"/>
      <c r="B796" s="65"/>
      <c r="C796" s="65"/>
      <c r="E796" s="65"/>
      <c r="W796" s="44"/>
    </row>
    <row r="797" spans="1:23" s="46" customFormat="1" hidden="1" x14ac:dyDescent="0.25">
      <c r="A797" s="65"/>
      <c r="B797" s="65"/>
      <c r="C797" s="65"/>
      <c r="E797" s="65"/>
      <c r="W797" s="44"/>
    </row>
    <row r="798" spans="1:23" s="46" customFormat="1" hidden="1" x14ac:dyDescent="0.25">
      <c r="A798" s="65"/>
      <c r="B798" s="65"/>
      <c r="C798" s="65"/>
      <c r="E798" s="65"/>
      <c r="W798" s="44"/>
    </row>
    <row r="799" spans="1:23" hidden="1" x14ac:dyDescent="0.25">
      <c r="A799" s="282" t="s">
        <v>14</v>
      </c>
      <c r="B799" s="282"/>
      <c r="C799" s="282"/>
      <c r="D799" s="282"/>
      <c r="E799" s="282"/>
      <c r="F799" s="282"/>
      <c r="G799" s="282"/>
      <c r="H799" s="282"/>
      <c r="I799" s="282"/>
    </row>
    <row r="800" spans="1:23" hidden="1" x14ac:dyDescent="0.25">
      <c r="A800" s="282"/>
      <c r="B800" s="282"/>
      <c r="C800" s="282"/>
      <c r="D800" s="282"/>
      <c r="E800" s="282"/>
      <c r="F800" s="282"/>
      <c r="G800" s="282"/>
      <c r="H800" s="282"/>
      <c r="I800" s="282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idden="1" x14ac:dyDescent="0.25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285" t="s">
        <v>18</v>
      </c>
      <c r="B809" s="286"/>
      <c r="C809" s="55" t="s">
        <v>0</v>
      </c>
      <c r="D809" s="50" t="s">
        <v>19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287" t="str">
        <f>CONCATENATE(A753)</f>
        <v>Brněnský dráček</v>
      </c>
      <c r="B810" s="288"/>
      <c r="C810" s="293" t="str">
        <f>CONCATENATE(C753)</f>
        <v xml:space="preserve"> 21.9.2024 </v>
      </c>
      <c r="D810" s="266" t="e">
        <f>D753+1</f>
        <v>#REF!</v>
      </c>
      <c r="E810" s="303" t="str">
        <f>CONCATENATE(E753)</f>
        <v>U13 35</v>
      </c>
      <c r="F810" s="305" t="str">
        <f>CONCATENATE(F753)</f>
        <v>v.s.</v>
      </c>
      <c r="G810" s="305" t="e">
        <f>CONCATENATE(G753)</f>
        <v>#REF!</v>
      </c>
      <c r="H810" s="268"/>
      <c r="I810" s="305" t="str">
        <f>CONCATENATE(I753)</f>
        <v/>
      </c>
    </row>
    <row r="811" spans="1:22" ht="13.8" hidden="1" thickBot="1" x14ac:dyDescent="0.3">
      <c r="A811" s="289"/>
      <c r="B811" s="290"/>
      <c r="C811" s="292"/>
      <c r="D811" s="267"/>
      <c r="E811" s="304"/>
      <c r="F811" s="306"/>
      <c r="G811" s="306"/>
      <c r="H811" s="269"/>
      <c r="I811" s="306"/>
    </row>
    <row r="812" spans="1:22" hidden="1" x14ac:dyDescent="0.25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296" t="s">
        <v>20</v>
      </c>
      <c r="B813" s="297"/>
      <c r="C813" s="297"/>
      <c r="D813" s="298"/>
      <c r="E813" s="299"/>
      <c r="F813" s="300" t="s">
        <v>21</v>
      </c>
      <c r="G813" s="301"/>
      <c r="H813" s="301"/>
      <c r="I813" s="302"/>
    </row>
    <row r="814" spans="1:22" hidden="1" x14ac:dyDescent="0.25">
      <c r="A814" s="270" t="s">
        <v>7</v>
      </c>
      <c r="B814" s="271"/>
      <c r="C814" s="85" t="s">
        <v>22</v>
      </c>
      <c r="D814" s="63" t="s">
        <v>4</v>
      </c>
      <c r="E814" s="299"/>
      <c r="F814" s="272" t="s">
        <v>7</v>
      </c>
      <c r="G814" s="273"/>
      <c r="H814" s="62" t="s">
        <v>22</v>
      </c>
      <c r="I814" s="63" t="s">
        <v>4</v>
      </c>
      <c r="L814" s="66" t="s">
        <v>52</v>
      </c>
      <c r="M814" s="66" t="s">
        <v>53</v>
      </c>
      <c r="N814" s="66" t="s">
        <v>54</v>
      </c>
      <c r="O814" s="66" t="s">
        <v>55</v>
      </c>
      <c r="P814" s="66"/>
      <c r="Q814" s="66" t="s">
        <v>56</v>
      </c>
      <c r="R814" s="66" t="s">
        <v>57</v>
      </c>
      <c r="S814" s="66" t="s">
        <v>58</v>
      </c>
      <c r="T814" s="66" t="s">
        <v>59</v>
      </c>
      <c r="U814" s="66"/>
      <c r="V814" s="66"/>
    </row>
    <row r="815" spans="1:22" hidden="1" x14ac:dyDescent="0.25">
      <c r="A815" s="307" t="e">
        <f>CONCATENATE(L815,M815,N815,O815)</f>
        <v>#REF!</v>
      </c>
      <c r="B815" s="308"/>
      <c r="C815" s="311" t="e">
        <f>CONCATENATE(L816,M816,N816,O816)</f>
        <v>#REF!</v>
      </c>
      <c r="D815" s="280">
        <v>15</v>
      </c>
      <c r="E815" s="299"/>
      <c r="F815" s="307" t="e">
        <f>CONCATENATE(Q815,R815,S815,T815)</f>
        <v>#REF!</v>
      </c>
      <c r="G815" s="308"/>
      <c r="H815" s="311" t="e">
        <f>CONCATENATE(Q816,R816,S816,T816)</f>
        <v>#REF!</v>
      </c>
      <c r="I815" s="294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309"/>
      <c r="B816" s="310"/>
      <c r="C816" s="312"/>
      <c r="D816" s="281"/>
      <c r="E816" s="299"/>
      <c r="F816" s="309"/>
      <c r="G816" s="310"/>
      <c r="H816" s="312"/>
      <c r="I816" s="295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23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23" s="46" customFormat="1" hidden="1" x14ac:dyDescent="0.25">
      <c r="A818" s="65"/>
      <c r="B818" s="65"/>
      <c r="C818" s="65"/>
      <c r="E818" s="65"/>
      <c r="W818" s="44"/>
    </row>
    <row r="819" spans="1:23" s="46" customFormat="1" hidden="1" x14ac:dyDescent="0.25">
      <c r="A819" s="65"/>
      <c r="B819" s="65"/>
      <c r="C819" s="65"/>
      <c r="E819" s="65"/>
      <c r="W819" s="44"/>
    </row>
    <row r="820" spans="1:23" s="46" customFormat="1" hidden="1" x14ac:dyDescent="0.25">
      <c r="A820" s="65"/>
      <c r="B820" s="65"/>
      <c r="C820" s="65"/>
      <c r="E820" s="65"/>
      <c r="W820" s="44"/>
    </row>
    <row r="821" spans="1:23" s="46" customFormat="1" hidden="1" x14ac:dyDescent="0.25">
      <c r="A821" s="65"/>
      <c r="B821" s="65"/>
      <c r="C821" s="65"/>
      <c r="E821" s="65"/>
      <c r="W821" s="44"/>
    </row>
    <row r="822" spans="1:23" s="46" customFormat="1" hidden="1" x14ac:dyDescent="0.25">
      <c r="A822" s="65"/>
      <c r="B822" s="65"/>
      <c r="C822" s="65"/>
      <c r="E822" s="65"/>
      <c r="W822" s="44"/>
    </row>
    <row r="823" spans="1:23" s="46" customFormat="1" hidden="1" x14ac:dyDescent="0.25">
      <c r="A823" s="65"/>
      <c r="B823" s="65"/>
      <c r="C823" s="65"/>
      <c r="E823" s="65"/>
      <c r="W823" s="44"/>
    </row>
    <row r="824" spans="1:23" s="46" customFormat="1" hidden="1" x14ac:dyDescent="0.25">
      <c r="A824" s="65"/>
      <c r="B824" s="65"/>
      <c r="C824" s="65"/>
      <c r="E824" s="65"/>
      <c r="W824" s="44"/>
    </row>
    <row r="825" spans="1:23" s="46" customFormat="1" hidden="1" x14ac:dyDescent="0.25">
      <c r="A825" s="65"/>
      <c r="B825" s="65"/>
      <c r="C825" s="65"/>
      <c r="E825" s="65"/>
      <c r="W825" s="44"/>
    </row>
    <row r="826" spans="1:23" s="46" customFormat="1" hidden="1" x14ac:dyDescent="0.25">
      <c r="A826" s="65"/>
      <c r="B826" s="65"/>
      <c r="C826" s="65"/>
      <c r="E826" s="65"/>
      <c r="W826" s="44"/>
    </row>
    <row r="827" spans="1:23" s="46" customFormat="1" hidden="1" x14ac:dyDescent="0.25">
      <c r="A827" s="65"/>
      <c r="B827" s="65"/>
      <c r="C827" s="65"/>
      <c r="E827" s="65"/>
      <c r="W827" s="44"/>
    </row>
    <row r="828" spans="1:23" s="46" customFormat="1" hidden="1" x14ac:dyDescent="0.25">
      <c r="A828" s="65"/>
      <c r="B828" s="65"/>
      <c r="C828" s="65"/>
      <c r="E828" s="65"/>
      <c r="W828" s="44"/>
    </row>
    <row r="829" spans="1:23" s="46" customFormat="1" hidden="1" x14ac:dyDescent="0.25">
      <c r="A829" s="65"/>
      <c r="B829" s="65"/>
      <c r="C829" s="65"/>
      <c r="E829" s="65"/>
      <c r="W829" s="44"/>
    </row>
    <row r="830" spans="1:23" s="46" customFormat="1" hidden="1" x14ac:dyDescent="0.25">
      <c r="A830" s="65"/>
      <c r="B830" s="65"/>
      <c r="C830" s="65"/>
      <c r="E830" s="65"/>
      <c r="W830" s="44"/>
    </row>
    <row r="831" spans="1:23" s="46" customFormat="1" hidden="1" x14ac:dyDescent="0.25">
      <c r="A831" s="65"/>
      <c r="B831" s="65"/>
      <c r="C831" s="65"/>
      <c r="E831" s="65"/>
      <c r="W831" s="44"/>
    </row>
    <row r="832" spans="1:23" s="46" customFormat="1" hidden="1" x14ac:dyDescent="0.25">
      <c r="A832" s="65"/>
      <c r="B832" s="65"/>
      <c r="C832" s="65"/>
      <c r="E832" s="65"/>
      <c r="W832" s="44"/>
    </row>
    <row r="833" spans="1:23" s="46" customFormat="1" hidden="1" x14ac:dyDescent="0.25">
      <c r="A833" s="65"/>
      <c r="B833" s="65"/>
      <c r="C833" s="65"/>
      <c r="E833" s="65"/>
      <c r="W833" s="44"/>
    </row>
    <row r="834" spans="1:23" s="46" customFormat="1" hidden="1" x14ac:dyDescent="0.25">
      <c r="A834" s="65"/>
      <c r="B834" s="65"/>
      <c r="C834" s="65"/>
      <c r="E834" s="65"/>
      <c r="W834" s="44"/>
    </row>
    <row r="835" spans="1:23" s="46" customFormat="1" hidden="1" x14ac:dyDescent="0.25">
      <c r="A835" s="65"/>
      <c r="B835" s="65"/>
      <c r="C835" s="65"/>
      <c r="E835" s="65"/>
      <c r="W835" s="44"/>
    </row>
    <row r="836" spans="1:23" s="46" customFormat="1" hidden="1" x14ac:dyDescent="0.25">
      <c r="A836" s="65"/>
      <c r="B836" s="65"/>
      <c r="C836" s="65"/>
      <c r="E836" s="65"/>
      <c r="W836" s="44"/>
    </row>
    <row r="837" spans="1:23" s="46" customFormat="1" hidden="1" x14ac:dyDescent="0.25">
      <c r="A837" s="65"/>
      <c r="B837" s="65"/>
      <c r="C837" s="65"/>
      <c r="E837" s="65"/>
      <c r="W837" s="44"/>
    </row>
    <row r="838" spans="1:23" s="46" customFormat="1" hidden="1" x14ac:dyDescent="0.25">
      <c r="A838" s="65"/>
      <c r="B838" s="65"/>
      <c r="C838" s="65"/>
      <c r="E838" s="65"/>
      <c r="W838" s="44"/>
    </row>
    <row r="839" spans="1:23" s="46" customFormat="1" hidden="1" x14ac:dyDescent="0.25">
      <c r="A839" s="65"/>
      <c r="B839" s="65"/>
      <c r="C839" s="65"/>
      <c r="E839" s="65"/>
      <c r="W839" s="44"/>
    </row>
    <row r="840" spans="1:23" s="46" customFormat="1" hidden="1" x14ac:dyDescent="0.25">
      <c r="A840" s="65"/>
      <c r="B840" s="65"/>
      <c r="C840" s="65"/>
      <c r="E840" s="65"/>
      <c r="W840" s="44"/>
    </row>
    <row r="841" spans="1:23" s="46" customFormat="1" hidden="1" x14ac:dyDescent="0.25">
      <c r="A841" s="65"/>
      <c r="B841" s="65"/>
      <c r="C841" s="65"/>
      <c r="E841" s="65"/>
      <c r="W841" s="44"/>
    </row>
    <row r="842" spans="1:23" s="46" customFormat="1" hidden="1" x14ac:dyDescent="0.25">
      <c r="A842" s="65"/>
      <c r="B842" s="65"/>
      <c r="C842" s="65"/>
      <c r="E842" s="65"/>
      <c r="W842" s="44"/>
    </row>
    <row r="843" spans="1:23" s="46" customFormat="1" hidden="1" x14ac:dyDescent="0.25">
      <c r="A843" s="65"/>
      <c r="B843" s="65"/>
      <c r="C843" s="65"/>
      <c r="E843" s="65"/>
      <c r="W843" s="44"/>
    </row>
    <row r="844" spans="1:23" s="46" customFormat="1" hidden="1" x14ac:dyDescent="0.25">
      <c r="A844" s="65"/>
      <c r="B844" s="65"/>
      <c r="C844" s="65"/>
      <c r="E844" s="65"/>
      <c r="W844" s="44"/>
    </row>
    <row r="845" spans="1:23" s="46" customFormat="1" hidden="1" x14ac:dyDescent="0.25">
      <c r="A845" s="65"/>
      <c r="B845" s="65"/>
      <c r="C845" s="65"/>
      <c r="E845" s="65"/>
      <c r="W845" s="44"/>
    </row>
    <row r="846" spans="1:23" s="46" customFormat="1" hidden="1" x14ac:dyDescent="0.25">
      <c r="A846" s="65"/>
      <c r="B846" s="65"/>
      <c r="C846" s="65"/>
      <c r="E846" s="65"/>
      <c r="W846" s="44"/>
    </row>
    <row r="847" spans="1:23" s="46" customFormat="1" hidden="1" x14ac:dyDescent="0.25">
      <c r="A847" s="65"/>
      <c r="B847" s="65"/>
      <c r="C847" s="65"/>
      <c r="E847" s="65"/>
      <c r="W847" s="44"/>
    </row>
    <row r="848" spans="1:23" s="46" customFormat="1" hidden="1" x14ac:dyDescent="0.25">
      <c r="A848" s="65"/>
      <c r="B848" s="65"/>
      <c r="C848" s="65"/>
      <c r="E848" s="65"/>
      <c r="W848" s="44"/>
    </row>
    <row r="849" spans="1:23" s="46" customFormat="1" hidden="1" x14ac:dyDescent="0.25">
      <c r="A849" s="65"/>
      <c r="B849" s="65"/>
      <c r="C849" s="65"/>
      <c r="E849" s="65"/>
      <c r="W849" s="44"/>
    </row>
    <row r="850" spans="1:23" s="46" customFormat="1" hidden="1" x14ac:dyDescent="0.25">
      <c r="A850" s="65"/>
      <c r="B850" s="65"/>
      <c r="C850" s="65"/>
      <c r="E850" s="65"/>
      <c r="W850" s="44"/>
    </row>
    <row r="851" spans="1:23" s="46" customFormat="1" hidden="1" x14ac:dyDescent="0.25">
      <c r="A851" s="65"/>
      <c r="B851" s="65"/>
      <c r="C851" s="65"/>
      <c r="E851" s="65"/>
      <c r="W851" s="44"/>
    </row>
    <row r="852" spans="1:23" s="46" customFormat="1" hidden="1" x14ac:dyDescent="0.25">
      <c r="A852" s="65"/>
      <c r="B852" s="65"/>
      <c r="C852" s="65"/>
      <c r="E852" s="65"/>
      <c r="W852" s="44"/>
    </row>
    <row r="853" spans="1:23" s="46" customFormat="1" hidden="1" x14ac:dyDescent="0.25">
      <c r="A853" s="65"/>
      <c r="B853" s="65"/>
      <c r="C853" s="65"/>
      <c r="E853" s="65"/>
      <c r="W853" s="44"/>
    </row>
    <row r="854" spans="1:23" s="46" customFormat="1" hidden="1" x14ac:dyDescent="0.25">
      <c r="A854" s="65"/>
      <c r="B854" s="65"/>
      <c r="C854" s="65"/>
      <c r="E854" s="65"/>
      <c r="W854" s="44"/>
    </row>
    <row r="855" spans="1:23" s="46" customFormat="1" hidden="1" x14ac:dyDescent="0.25">
      <c r="A855" s="65"/>
      <c r="B855" s="65"/>
      <c r="C855" s="65"/>
      <c r="E855" s="65"/>
      <c r="W855" s="44"/>
    </row>
    <row r="856" spans="1:23" hidden="1" x14ac:dyDescent="0.25">
      <c r="A856" s="282" t="s">
        <v>14</v>
      </c>
      <c r="B856" s="282"/>
      <c r="C856" s="282"/>
      <c r="D856" s="282"/>
      <c r="E856" s="282"/>
      <c r="F856" s="282"/>
      <c r="G856" s="282"/>
      <c r="H856" s="282"/>
      <c r="I856" s="282"/>
    </row>
    <row r="857" spans="1:23" hidden="1" x14ac:dyDescent="0.25">
      <c r="A857" s="282"/>
      <c r="B857" s="282"/>
      <c r="C857" s="282"/>
      <c r="D857" s="282"/>
      <c r="E857" s="282"/>
      <c r="F857" s="282"/>
      <c r="G857" s="282"/>
      <c r="H857" s="282"/>
      <c r="I857" s="282"/>
    </row>
    <row r="858" spans="1:23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23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23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23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23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23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23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3" hidden="1" x14ac:dyDescent="0.25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3" ht="27" hidden="1" thickTop="1" x14ac:dyDescent="0.25">
      <c r="A866" s="285" t="s">
        <v>18</v>
      </c>
      <c r="B866" s="286"/>
      <c r="C866" s="55" t="s">
        <v>0</v>
      </c>
      <c r="D866" s="50" t="s">
        <v>19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3" hidden="1" x14ac:dyDescent="0.25">
      <c r="A867" s="287" t="str">
        <f>CONCATENATE(A810)</f>
        <v>Brněnský dráček</v>
      </c>
      <c r="B867" s="288"/>
      <c r="C867" s="293" t="str">
        <f>CONCATENATE(C810)</f>
        <v xml:space="preserve"> 21.9.2024 </v>
      </c>
      <c r="D867" s="266" t="e">
        <f>D810+1</f>
        <v>#REF!</v>
      </c>
      <c r="E867" s="303" t="str">
        <f>CONCATENATE(E810)</f>
        <v>U13 35</v>
      </c>
      <c r="F867" s="305" t="str">
        <f>CONCATENATE(F810)</f>
        <v>v.s.</v>
      </c>
      <c r="G867" s="305" t="e">
        <f>CONCATENATE(G810)</f>
        <v>#REF!</v>
      </c>
      <c r="H867" s="268"/>
      <c r="I867" s="305" t="str">
        <f>CONCATENATE(I810)</f>
        <v/>
      </c>
    </row>
    <row r="868" spans="1:23" ht="13.8" hidden="1" thickBot="1" x14ac:dyDescent="0.3">
      <c r="A868" s="289"/>
      <c r="B868" s="290"/>
      <c r="C868" s="292"/>
      <c r="D868" s="267"/>
      <c r="E868" s="304"/>
      <c r="F868" s="306"/>
      <c r="G868" s="306"/>
      <c r="H868" s="269"/>
      <c r="I868" s="306"/>
    </row>
    <row r="869" spans="1:23" hidden="1" x14ac:dyDescent="0.25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3" ht="13.8" hidden="1" thickTop="1" x14ac:dyDescent="0.25">
      <c r="A870" s="296" t="s">
        <v>20</v>
      </c>
      <c r="B870" s="297"/>
      <c r="C870" s="297"/>
      <c r="D870" s="298"/>
      <c r="E870" s="299"/>
      <c r="F870" s="300" t="s">
        <v>21</v>
      </c>
      <c r="G870" s="301"/>
      <c r="H870" s="301"/>
      <c r="I870" s="302"/>
    </row>
    <row r="871" spans="1:23" hidden="1" x14ac:dyDescent="0.25">
      <c r="A871" s="270" t="s">
        <v>7</v>
      </c>
      <c r="B871" s="271"/>
      <c r="C871" s="85" t="s">
        <v>22</v>
      </c>
      <c r="D871" s="63" t="s">
        <v>4</v>
      </c>
      <c r="E871" s="299"/>
      <c r="F871" s="272" t="s">
        <v>7</v>
      </c>
      <c r="G871" s="273"/>
      <c r="H871" s="62" t="s">
        <v>22</v>
      </c>
      <c r="I871" s="63" t="s">
        <v>4</v>
      </c>
      <c r="L871" s="66" t="s">
        <v>52</v>
      </c>
      <c r="M871" s="66" t="s">
        <v>53</v>
      </c>
      <c r="N871" s="66" t="s">
        <v>54</v>
      </c>
      <c r="O871" s="66" t="s">
        <v>55</v>
      </c>
      <c r="P871" s="66"/>
      <c r="Q871" s="66" t="s">
        <v>56</v>
      </c>
      <c r="R871" s="66" t="s">
        <v>57</v>
      </c>
      <c r="S871" s="66" t="s">
        <v>58</v>
      </c>
      <c r="T871" s="66" t="s">
        <v>59</v>
      </c>
      <c r="U871" s="66"/>
      <c r="V871" s="66"/>
    </row>
    <row r="872" spans="1:23" hidden="1" x14ac:dyDescent="0.25">
      <c r="A872" s="307" t="e">
        <f>CONCATENATE(L872,M872,N872,O872)</f>
        <v>#REF!</v>
      </c>
      <c r="B872" s="308"/>
      <c r="C872" s="311" t="e">
        <f>CONCATENATE(L873,M873,N873,O873)</f>
        <v>#REF!</v>
      </c>
      <c r="D872" s="280">
        <v>15</v>
      </c>
      <c r="E872" s="299"/>
      <c r="F872" s="307" t="e">
        <f>CONCATENATE(Q872,R872,S872,T872)</f>
        <v>#REF!</v>
      </c>
      <c r="G872" s="308"/>
      <c r="H872" s="311" t="e">
        <f>CONCATENATE(Q873,R873,S873,T873)</f>
        <v>#REF!</v>
      </c>
      <c r="I872" s="294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3" ht="13.8" hidden="1" thickBot="1" x14ac:dyDescent="0.3">
      <c r="A873" s="309"/>
      <c r="B873" s="310"/>
      <c r="C873" s="312"/>
      <c r="D873" s="281"/>
      <c r="E873" s="299"/>
      <c r="F873" s="309"/>
      <c r="G873" s="310"/>
      <c r="H873" s="312"/>
      <c r="I873" s="295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3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3" s="46" customFormat="1" hidden="1" x14ac:dyDescent="0.25">
      <c r="A875" s="65"/>
      <c r="B875" s="65"/>
      <c r="C875" s="65"/>
      <c r="E875" s="65"/>
      <c r="W875" s="44"/>
    </row>
    <row r="876" spans="1:23" s="46" customFormat="1" hidden="1" x14ac:dyDescent="0.25">
      <c r="A876" s="65"/>
      <c r="B876" s="65"/>
      <c r="C876" s="65"/>
      <c r="E876" s="65"/>
      <c r="W876" s="44"/>
    </row>
    <row r="877" spans="1:23" s="46" customFormat="1" hidden="1" x14ac:dyDescent="0.25">
      <c r="A877" s="65"/>
      <c r="B877" s="65"/>
      <c r="C877" s="65"/>
      <c r="E877" s="65"/>
      <c r="W877" s="44"/>
    </row>
    <row r="878" spans="1:23" s="46" customFormat="1" hidden="1" x14ac:dyDescent="0.25">
      <c r="A878" s="65"/>
      <c r="B878" s="65"/>
      <c r="C878" s="65"/>
      <c r="E878" s="65"/>
      <c r="W878" s="44"/>
    </row>
    <row r="879" spans="1:23" s="46" customFormat="1" hidden="1" x14ac:dyDescent="0.25">
      <c r="A879" s="65"/>
      <c r="B879" s="65"/>
      <c r="C879" s="65"/>
      <c r="E879" s="65"/>
      <c r="W879" s="44"/>
    </row>
    <row r="880" spans="1:23" s="46" customFormat="1" hidden="1" x14ac:dyDescent="0.25">
      <c r="A880" s="65"/>
      <c r="B880" s="65"/>
      <c r="C880" s="65"/>
      <c r="E880" s="65"/>
      <c r="W880" s="44"/>
    </row>
    <row r="881" spans="1:23" s="46" customFormat="1" hidden="1" x14ac:dyDescent="0.25">
      <c r="A881" s="65"/>
      <c r="B881" s="65"/>
      <c r="C881" s="65"/>
      <c r="E881" s="65"/>
      <c r="W881" s="44"/>
    </row>
    <row r="882" spans="1:23" s="46" customFormat="1" hidden="1" x14ac:dyDescent="0.25">
      <c r="A882" s="65"/>
      <c r="B882" s="65"/>
      <c r="C882" s="65"/>
      <c r="E882" s="65"/>
      <c r="W882" s="44"/>
    </row>
    <row r="883" spans="1:23" s="46" customFormat="1" hidden="1" x14ac:dyDescent="0.25">
      <c r="A883" s="65"/>
      <c r="B883" s="65"/>
      <c r="C883" s="65"/>
      <c r="E883" s="65"/>
      <c r="W883" s="44"/>
    </row>
    <row r="884" spans="1:23" s="46" customFormat="1" hidden="1" x14ac:dyDescent="0.25">
      <c r="A884" s="65"/>
      <c r="B884" s="65"/>
      <c r="C884" s="65"/>
      <c r="E884" s="65"/>
      <c r="W884" s="44"/>
    </row>
    <row r="885" spans="1:23" s="46" customFormat="1" hidden="1" x14ac:dyDescent="0.25">
      <c r="A885" s="65"/>
      <c r="B885" s="65"/>
      <c r="C885" s="65"/>
      <c r="E885" s="65"/>
      <c r="W885" s="44"/>
    </row>
    <row r="886" spans="1:23" s="46" customFormat="1" hidden="1" x14ac:dyDescent="0.25">
      <c r="A886" s="65"/>
      <c r="B886" s="65"/>
      <c r="C886" s="65"/>
      <c r="E886" s="65"/>
      <c r="W886" s="44"/>
    </row>
    <row r="887" spans="1:23" s="46" customFormat="1" hidden="1" x14ac:dyDescent="0.25">
      <c r="A887" s="65"/>
      <c r="B887" s="65"/>
      <c r="C887" s="65"/>
      <c r="E887" s="65"/>
      <c r="W887" s="44"/>
    </row>
    <row r="888" spans="1:23" s="46" customFormat="1" hidden="1" x14ac:dyDescent="0.25">
      <c r="A888" s="65"/>
      <c r="B888" s="65"/>
      <c r="C888" s="65"/>
      <c r="E888" s="65"/>
      <c r="W888" s="44"/>
    </row>
    <row r="889" spans="1:23" s="46" customFormat="1" hidden="1" x14ac:dyDescent="0.25">
      <c r="A889" s="65"/>
      <c r="B889" s="65"/>
      <c r="C889" s="65"/>
      <c r="E889" s="65"/>
      <c r="W889" s="44"/>
    </row>
    <row r="890" spans="1:23" s="46" customFormat="1" hidden="1" x14ac:dyDescent="0.25">
      <c r="A890" s="65"/>
      <c r="B890" s="65"/>
      <c r="C890" s="65"/>
      <c r="E890" s="65"/>
      <c r="W890" s="44"/>
    </row>
    <row r="891" spans="1:23" s="46" customFormat="1" hidden="1" x14ac:dyDescent="0.25">
      <c r="A891" s="65"/>
      <c r="B891" s="65"/>
      <c r="C891" s="65"/>
      <c r="E891" s="65"/>
      <c r="W891" s="44"/>
    </row>
    <row r="892" spans="1:23" s="46" customFormat="1" hidden="1" x14ac:dyDescent="0.25">
      <c r="A892" s="65"/>
      <c r="B892" s="65"/>
      <c r="C892" s="65"/>
      <c r="E892" s="65"/>
      <c r="W892" s="44"/>
    </row>
    <row r="893" spans="1:23" s="46" customFormat="1" hidden="1" x14ac:dyDescent="0.25">
      <c r="A893" s="65"/>
      <c r="B893" s="65"/>
      <c r="C893" s="65"/>
      <c r="E893" s="65"/>
      <c r="W893" s="44"/>
    </row>
    <row r="894" spans="1:23" s="46" customFormat="1" hidden="1" x14ac:dyDescent="0.25">
      <c r="A894" s="65"/>
      <c r="B894" s="65"/>
      <c r="C894" s="65"/>
      <c r="E894" s="65"/>
      <c r="W894" s="44"/>
    </row>
    <row r="895" spans="1:23" s="46" customFormat="1" hidden="1" x14ac:dyDescent="0.25">
      <c r="A895" s="65"/>
      <c r="B895" s="65"/>
      <c r="C895" s="65"/>
      <c r="E895" s="65"/>
      <c r="W895" s="44"/>
    </row>
    <row r="896" spans="1:23" s="46" customFormat="1" hidden="1" x14ac:dyDescent="0.25">
      <c r="A896" s="65"/>
      <c r="B896" s="65"/>
      <c r="C896" s="65"/>
      <c r="E896" s="65"/>
      <c r="W896" s="44"/>
    </row>
    <row r="897" spans="1:23" s="46" customFormat="1" hidden="1" x14ac:dyDescent="0.25">
      <c r="A897" s="65"/>
      <c r="B897" s="65"/>
      <c r="C897" s="65"/>
      <c r="E897" s="65"/>
      <c r="W897" s="44"/>
    </row>
    <row r="898" spans="1:23" s="46" customFormat="1" hidden="1" x14ac:dyDescent="0.25">
      <c r="A898" s="65"/>
      <c r="B898" s="65"/>
      <c r="C898" s="65"/>
      <c r="E898" s="65"/>
      <c r="W898" s="44"/>
    </row>
    <row r="899" spans="1:23" s="46" customFormat="1" hidden="1" x14ac:dyDescent="0.25">
      <c r="A899" s="65"/>
      <c r="B899" s="65"/>
      <c r="C899" s="65"/>
      <c r="E899" s="65"/>
      <c r="W899" s="44"/>
    </row>
    <row r="900" spans="1:23" s="46" customFormat="1" hidden="1" x14ac:dyDescent="0.25">
      <c r="A900" s="65"/>
      <c r="B900" s="65"/>
      <c r="C900" s="65"/>
      <c r="E900" s="65"/>
      <c r="W900" s="44"/>
    </row>
    <row r="901" spans="1:23" s="46" customFormat="1" hidden="1" x14ac:dyDescent="0.25">
      <c r="A901" s="65"/>
      <c r="B901" s="65"/>
      <c r="C901" s="65"/>
      <c r="E901" s="65"/>
      <c r="W901" s="44"/>
    </row>
    <row r="902" spans="1:23" s="46" customFormat="1" hidden="1" x14ac:dyDescent="0.25">
      <c r="A902" s="65"/>
      <c r="B902" s="65"/>
      <c r="C902" s="65"/>
      <c r="E902" s="65"/>
      <c r="W902" s="44"/>
    </row>
    <row r="903" spans="1:23" s="46" customFormat="1" hidden="1" x14ac:dyDescent="0.25">
      <c r="A903" s="65"/>
      <c r="B903" s="65"/>
      <c r="C903" s="65"/>
      <c r="E903" s="65"/>
      <c r="W903" s="44"/>
    </row>
    <row r="904" spans="1:23" s="46" customFormat="1" hidden="1" x14ac:dyDescent="0.25">
      <c r="A904" s="65"/>
      <c r="B904" s="65"/>
      <c r="C904" s="65"/>
      <c r="E904" s="65"/>
      <c r="W904" s="44"/>
    </row>
    <row r="905" spans="1:23" s="46" customFormat="1" hidden="1" x14ac:dyDescent="0.25">
      <c r="A905" s="65"/>
      <c r="B905" s="65"/>
      <c r="C905" s="65"/>
      <c r="E905" s="65"/>
      <c r="W905" s="44"/>
    </row>
    <row r="906" spans="1:23" s="46" customFormat="1" hidden="1" x14ac:dyDescent="0.25">
      <c r="A906" s="65"/>
      <c r="B906" s="65"/>
      <c r="C906" s="65"/>
      <c r="E906" s="65"/>
      <c r="W906" s="44"/>
    </row>
    <row r="907" spans="1:23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23" hidden="1" x14ac:dyDescent="0.25">
      <c r="A908" s="56"/>
      <c r="B908" s="56"/>
      <c r="C908" s="56"/>
      <c r="D908" s="36"/>
      <c r="E908" s="56"/>
      <c r="F908" s="34"/>
      <c r="G908" s="34"/>
      <c r="H908" s="34"/>
      <c r="I908" s="34"/>
    </row>
    <row r="909" spans="1:23" x14ac:dyDescent="0.25">
      <c r="A909" s="56"/>
      <c r="B909" s="56"/>
      <c r="C909" s="56"/>
      <c r="D909" s="36"/>
      <c r="E909" s="56"/>
      <c r="F909" s="34"/>
      <c r="G909" s="34"/>
      <c r="H909" s="34"/>
      <c r="I909" s="34"/>
    </row>
    <row r="910" spans="1:23" x14ac:dyDescent="0.25">
      <c r="A910" s="56"/>
      <c r="B910" s="56"/>
      <c r="C910" s="56"/>
      <c r="D910" s="36"/>
      <c r="E910" s="56"/>
      <c r="F910" s="34"/>
      <c r="G910" s="34"/>
      <c r="H910" s="34"/>
      <c r="I910" s="34"/>
    </row>
    <row r="911" spans="1:23" x14ac:dyDescent="0.25">
      <c r="A911" s="56"/>
      <c r="B911" s="56"/>
      <c r="C911" s="56"/>
      <c r="D911" s="36"/>
      <c r="E911" s="56"/>
      <c r="F911" s="34"/>
      <c r="G911" s="34"/>
      <c r="H911" s="34"/>
      <c r="I911" s="34"/>
    </row>
    <row r="912" spans="1:23" x14ac:dyDescent="0.25">
      <c r="A912" s="56"/>
      <c r="B912" s="56"/>
      <c r="C912" s="56"/>
      <c r="D912" s="36"/>
      <c r="E912" s="56"/>
      <c r="F912" s="34"/>
      <c r="G912" s="34"/>
      <c r="H912" s="34"/>
      <c r="I912" s="34"/>
    </row>
    <row r="913" spans="1:9" x14ac:dyDescent="0.25">
      <c r="A913" s="56"/>
      <c r="B913" s="56"/>
      <c r="C913" s="56"/>
      <c r="D913" s="36"/>
      <c r="E913" s="56"/>
      <c r="F913" s="34"/>
      <c r="G913" s="34"/>
      <c r="H913" s="34"/>
      <c r="I913" s="34"/>
    </row>
    <row r="914" spans="1:9" x14ac:dyDescent="0.25">
      <c r="A914" s="57"/>
      <c r="B914" s="57"/>
      <c r="C914" s="57"/>
      <c r="D914" s="34"/>
      <c r="E914" s="57"/>
      <c r="F914" s="34"/>
      <c r="G914" s="34"/>
      <c r="H914" s="34"/>
      <c r="I914" s="34"/>
    </row>
  </sheetData>
  <mergeCells count="336"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O914"/>
  <sheetViews>
    <sheetView view="pageBreakPreview" zoomScaleNormal="100" workbookViewId="0">
      <selection activeCell="F34" sqref="F34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9.109375" style="46" hidden="1" customWidth="1"/>
    <col min="16" max="16384" width="9.109375" style="46"/>
  </cols>
  <sheetData>
    <row r="1" spans="1:15" x14ac:dyDescent="0.25">
      <c r="A1" s="282" t="str">
        <f>CONCATENATE([1]List1!$A$54)</f>
        <v>Bodovací lístek SZČR</v>
      </c>
      <c r="B1" s="282"/>
      <c r="C1" s="282"/>
      <c r="D1" s="282"/>
      <c r="E1" s="282"/>
      <c r="F1" s="282"/>
      <c r="G1" s="282"/>
      <c r="H1" s="282"/>
      <c r="I1" s="282"/>
    </row>
    <row r="2" spans="1:15" x14ac:dyDescent="0.25">
      <c r="A2" s="282"/>
      <c r="B2" s="282"/>
      <c r="C2" s="282"/>
      <c r="D2" s="282"/>
      <c r="E2" s="282"/>
      <c r="F2" s="282"/>
      <c r="G2" s="282"/>
      <c r="H2" s="282"/>
      <c r="I2" s="282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23" t="str">
        <f>CONCATENATE([1]List1!$A$56)</f>
        <v>Bodový rozhodčí:</v>
      </c>
      <c r="B4" s="324"/>
      <c r="C4" s="327"/>
      <c r="D4" s="328"/>
      <c r="E4" s="329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25"/>
      <c r="B5" s="326"/>
      <c r="C5" s="330"/>
      <c r="D5" s="331"/>
      <c r="E5" s="332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33" t="str">
        <f>CONCATENATE([1]List1!$A$57)</f>
        <v>Rozhodčí na žíněnce:</v>
      </c>
      <c r="B6" s="334"/>
      <c r="C6" s="335"/>
      <c r="D6" s="336"/>
      <c r="E6" s="337"/>
      <c r="F6" s="44"/>
      <c r="G6" s="44"/>
      <c r="H6" s="44"/>
      <c r="I6" s="44"/>
    </row>
    <row r="7" spans="1:15" x14ac:dyDescent="0.25">
      <c r="A7" s="325"/>
      <c r="B7" s="326"/>
      <c r="C7" s="330"/>
      <c r="D7" s="331"/>
      <c r="E7" s="332"/>
      <c r="F7" s="44"/>
      <c r="G7" s="44"/>
      <c r="H7" s="44"/>
      <c r="I7" s="44"/>
    </row>
    <row r="8" spans="1:15" x14ac:dyDescent="0.25">
      <c r="A8" s="333" t="str">
        <f>CONCATENATE([1]List1!$A$58)</f>
        <v>Předseda žíněnky</v>
      </c>
      <c r="B8" s="334"/>
      <c r="C8" s="335"/>
      <c r="D8" s="336"/>
      <c r="E8" s="337"/>
      <c r="F8" s="44"/>
      <c r="G8" s="44"/>
      <c r="H8" s="44"/>
      <c r="I8" s="44"/>
      <c r="L8" s="172" t="str">
        <f>'Vážní listina'!B7</f>
        <v>C příp</v>
      </c>
      <c r="N8" s="44">
        <f>SUM(N11:N26)</f>
        <v>1</v>
      </c>
    </row>
    <row r="9" spans="1:15" ht="13.8" thickBot="1" x14ac:dyDescent="0.3">
      <c r="A9" s="338"/>
      <c r="B9" s="339"/>
      <c r="C9" s="340"/>
      <c r="D9" s="341"/>
      <c r="E9" s="342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285" t="str">
        <f>CONCATENATE([1]List1!$A$40)</f>
        <v>soutěž</v>
      </c>
      <c r="B11" s="286"/>
      <c r="C11" s="170" t="str">
        <f>CONCATENATE([1]List1!$A$41)</f>
        <v>datum</v>
      </c>
      <c r="D11" s="171" t="str">
        <f>CONCATENATE([1]List1!$A$42)</f>
        <v>č. utkání</v>
      </c>
      <c r="E11" s="170" t="str">
        <f>CONCATENATE([1]List1!$A$43)</f>
        <v>hmotnost</v>
      </c>
      <c r="F11" s="171" t="str">
        <f>CONCATENATE([1]List1!$A$44)</f>
        <v>styl</v>
      </c>
      <c r="G11" s="171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4">
        <f>IF($L$8=L11,O11,0)</f>
        <v>1</v>
      </c>
      <c r="O11" s="34">
        <f>[3]Soutěž!$Q$58</f>
        <v>1</v>
      </c>
    </row>
    <row r="12" spans="1:15" x14ac:dyDescent="0.25">
      <c r="A12" s="287" t="str">
        <f>CONCATENATE('Hlasatel '!A12)</f>
        <v>Brněnský dráček</v>
      </c>
      <c r="B12" s="288"/>
      <c r="C12" s="321" t="str">
        <f>CONCATENATE('Hlasatel '!C12)</f>
        <v xml:space="preserve"> 21.9.2024 </v>
      </c>
      <c r="D12" s="313">
        <f>ABS('Hlasatel '!D12)</f>
        <v>1065</v>
      </c>
      <c r="E12" s="321" t="str">
        <f>CONCATENATE('Hlasatel '!E12)</f>
        <v>U13 35</v>
      </c>
      <c r="F12" s="313" t="str">
        <f>CONCATENATE('Hlasatel '!F12)</f>
        <v>v.s.</v>
      </c>
      <c r="G12" s="313" t="str">
        <f>CONCATENATE('Hlasatel '!G12)</f>
        <v>1</v>
      </c>
      <c r="H12" s="268" t="str">
        <f>CONCATENATE('Hlasatel '!H12)</f>
        <v/>
      </c>
      <c r="I12" s="283" t="str">
        <f>CONCATENATE('Hlasatel '!I12)</f>
        <v>1</v>
      </c>
      <c r="L12" s="47" t="str">
        <f>[1]List1!$A$122</f>
        <v>B příp</v>
      </c>
      <c r="M12" s="36" t="str">
        <f>[1]List1!$B235</f>
        <v>2 minuty</v>
      </c>
      <c r="N12" s="34">
        <f t="shared" ref="N12:N26" si="0">IF($L$8=L12,O12,0)</f>
        <v>0</v>
      </c>
      <c r="O12" s="34">
        <f>O11+1</f>
        <v>2</v>
      </c>
    </row>
    <row r="13" spans="1:15" ht="13.8" thickBot="1" x14ac:dyDescent="0.3">
      <c r="A13" s="289"/>
      <c r="B13" s="290"/>
      <c r="C13" s="322"/>
      <c r="D13" s="314"/>
      <c r="E13" s="322"/>
      <c r="F13" s="314"/>
      <c r="G13" s="314"/>
      <c r="H13" s="269"/>
      <c r="I13" s="284"/>
      <c r="L13" s="47" t="str">
        <f>[1]List1!$A$109</f>
        <v>A příp</v>
      </c>
      <c r="M13" s="36" t="str">
        <f>[1]List1!$B236</f>
        <v>2 minuty</v>
      </c>
      <c r="N13" s="34">
        <f t="shared" si="0"/>
        <v>0</v>
      </c>
      <c r="O13" s="34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296" t="str">
        <f>CONCATENATE([1]List1!$A$48)</f>
        <v>červený</v>
      </c>
      <c r="B15" s="297"/>
      <c r="C15" s="297"/>
      <c r="D15" s="298"/>
      <c r="E15" s="299"/>
      <c r="F15" s="300" t="str">
        <f>CONCATENATE([1]List1!$A$49)</f>
        <v>modrý</v>
      </c>
      <c r="G15" s="301"/>
      <c r="H15" s="301"/>
      <c r="I15" s="302"/>
      <c r="L15" s="47" t="str">
        <f>[1]List1!$A$111</f>
        <v>žák</v>
      </c>
      <c r="M15" s="36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70" t="str">
        <f>CONCATENATE([1]List1!$A$50)</f>
        <v>jméno</v>
      </c>
      <c r="B16" s="271"/>
      <c r="C16" s="85" t="str">
        <f>CONCATENATE([1]List1!$A$51)</f>
        <v>oddíl</v>
      </c>
      <c r="D16" s="63" t="str">
        <f>CONCATENATE([1]List1!$A$52)</f>
        <v>los</v>
      </c>
      <c r="E16" s="299"/>
      <c r="F16" s="272" t="str">
        <f>CONCATENATE([1]List1!$A$50)</f>
        <v>jméno</v>
      </c>
      <c r="G16" s="273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315" t="str">
        <f>CONCATENATE('Hlasatel '!A17)</f>
        <v xml:space="preserve">Baran David </v>
      </c>
      <c r="B17" s="316"/>
      <c r="C17" s="319" t="str">
        <f>CONCATENATE('Hlasatel '!C17)</f>
        <v>TJ Sokol Vítkovice</v>
      </c>
      <c r="D17" s="294" t="str">
        <f>CONCATENATE('Hlasatel '!D17)</f>
        <v>1</v>
      </c>
      <c r="E17" s="299"/>
      <c r="F17" s="315" t="str">
        <f>CONCATENATE('Hlasatel '!F17)</f>
        <v>Hudec Patrik</v>
      </c>
      <c r="G17" s="316"/>
      <c r="H17" s="319" t="str">
        <f>CONCATENATE('Hlasatel '!H17)</f>
        <v>TAK Hellas Brno</v>
      </c>
      <c r="I17" s="294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317"/>
      <c r="B18" s="318"/>
      <c r="C18" s="320"/>
      <c r="D18" s="295"/>
      <c r="E18" s="299"/>
      <c r="F18" s="317"/>
      <c r="G18" s="318"/>
      <c r="H18" s="320"/>
      <c r="I18" s="295"/>
      <c r="L18" s="47" t="str">
        <f>[1]List1!$A$114</f>
        <v>sen</v>
      </c>
      <c r="M18" s="36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3" t="str">
        <f>CONCATENATE([1]List1!$A$59)</f>
        <v>součet</v>
      </c>
      <c r="B20" s="353" t="str">
        <f>N4</f>
        <v>2 minuty</v>
      </c>
      <c r="C20" s="353"/>
      <c r="D20" s="353"/>
      <c r="E20" s="60" t="str">
        <f>CONCATENATE([1]List1!$A$60)</f>
        <v>body</v>
      </c>
      <c r="F20" s="354" t="str">
        <f>B20</f>
        <v>2 minuty</v>
      </c>
      <c r="G20" s="355"/>
      <c r="H20" s="356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343"/>
      <c r="B21" s="357"/>
      <c r="C21" s="357"/>
      <c r="D21" s="357"/>
      <c r="E21" s="346" t="str">
        <f>CONCATENATE([1]List1!$A$62)</f>
        <v>1</v>
      </c>
      <c r="F21" s="360"/>
      <c r="G21" s="361"/>
      <c r="H21" s="362"/>
      <c r="I21" s="347"/>
      <c r="L21" s="47" t="str">
        <f>[1]List1!$A$116</f>
        <v>ž-A příp</v>
      </c>
      <c r="M21" s="36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ht="12.75" customHeight="1" x14ac:dyDescent="0.25">
      <c r="A22" s="344"/>
      <c r="B22" s="358"/>
      <c r="C22" s="358"/>
      <c r="D22" s="358"/>
      <c r="E22" s="346"/>
      <c r="F22" s="360"/>
      <c r="G22" s="361"/>
      <c r="H22" s="362"/>
      <c r="I22" s="347"/>
      <c r="L22" s="47" t="str">
        <f>[1]List1!$A$117</f>
        <v>ž-ml.ž</v>
      </c>
      <c r="M22" s="36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ht="12.75" customHeight="1" x14ac:dyDescent="0.25">
      <c r="A23" s="352"/>
      <c r="B23" s="359"/>
      <c r="C23" s="359"/>
      <c r="D23" s="359"/>
      <c r="E23" s="346"/>
      <c r="F23" s="360"/>
      <c r="G23" s="361"/>
      <c r="H23" s="362"/>
      <c r="I23" s="347"/>
      <c r="L23" s="47" t="str">
        <f>[1]List1!$A$118</f>
        <v>ž-žák</v>
      </c>
      <c r="M23" s="36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72" t="str">
        <f>CONCATENATE([1]List1!$A$65)</f>
        <v>přestávka 30 sekund</v>
      </c>
      <c r="B24" s="273"/>
      <c r="C24" s="273"/>
      <c r="D24" s="347"/>
      <c r="E24" s="68"/>
      <c r="F24" s="272" t="str">
        <f>CONCATENATE([1]List1!$A$65)</f>
        <v>přestávka 30 sekund</v>
      </c>
      <c r="G24" s="273"/>
      <c r="H24" s="273"/>
      <c r="I24" s="347"/>
      <c r="L24" s="47" t="str">
        <f>[1]List1!$A$119</f>
        <v>ž-kad</v>
      </c>
      <c r="M24" s="36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343"/>
      <c r="B25" s="357"/>
      <c r="C25" s="357"/>
      <c r="D25" s="357"/>
      <c r="E25" s="346" t="str">
        <f>CONCATENATE([1]List1!$A$63)</f>
        <v>2</v>
      </c>
      <c r="F25" s="364"/>
      <c r="G25" s="336"/>
      <c r="H25" s="337"/>
      <c r="I25" s="347"/>
      <c r="L25" s="47" t="str">
        <f>[1]List1!$A$120</f>
        <v>ž-jun</v>
      </c>
      <c r="M25" s="36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ht="12.75" customHeight="1" x14ac:dyDescent="0.25">
      <c r="A26" s="344"/>
      <c r="B26" s="358"/>
      <c r="C26" s="358"/>
      <c r="D26" s="358"/>
      <c r="E26" s="346"/>
      <c r="F26" s="365"/>
      <c r="G26" s="366"/>
      <c r="H26" s="367"/>
      <c r="I26" s="347"/>
      <c r="L26" s="47" t="str">
        <f>[1]List1!$A$121</f>
        <v>ž-sen</v>
      </c>
      <c r="M26" s="36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5" customHeight="1" thickBot="1" x14ac:dyDescent="0.3">
      <c r="A27" s="345"/>
      <c r="B27" s="363"/>
      <c r="C27" s="363"/>
      <c r="D27" s="363"/>
      <c r="E27" s="346"/>
      <c r="F27" s="368"/>
      <c r="G27" s="341"/>
      <c r="H27" s="342"/>
      <c r="I27" s="348"/>
    </row>
    <row r="28" spans="1:15" hidden="1" x14ac:dyDescent="0.25">
      <c r="A28" s="349" t="str">
        <f>CONCATENATE([1]List1!$A$65)</f>
        <v>přestávka 30 sekund</v>
      </c>
      <c r="B28" s="350"/>
      <c r="C28" s="350"/>
      <c r="D28" s="351"/>
      <c r="E28" s="68"/>
      <c r="F28" s="349" t="str">
        <f>CONCATENATE([1]List1!$A$65)</f>
        <v>přestávka 30 sekund</v>
      </c>
      <c r="G28" s="350"/>
      <c r="H28" s="350"/>
      <c r="I28" s="351"/>
    </row>
    <row r="29" spans="1:15" hidden="1" x14ac:dyDescent="0.25">
      <c r="A29" s="374"/>
      <c r="B29" s="387"/>
      <c r="C29" s="387"/>
      <c r="D29" s="389"/>
      <c r="E29" s="346" t="str">
        <f>CONCATENATE([1]List1!$A$64)</f>
        <v>3</v>
      </c>
      <c r="F29" s="387"/>
      <c r="G29" s="387"/>
      <c r="H29" s="389"/>
      <c r="I29" s="347"/>
    </row>
    <row r="30" spans="1:15" hidden="1" x14ac:dyDescent="0.25">
      <c r="A30" s="375"/>
      <c r="B30" s="388"/>
      <c r="C30" s="388"/>
      <c r="D30" s="390"/>
      <c r="E30" s="346"/>
      <c r="F30" s="388"/>
      <c r="G30" s="388"/>
      <c r="H30" s="390"/>
      <c r="I30" s="347"/>
    </row>
    <row r="31" spans="1:15" ht="13.8" hidden="1" thickBot="1" x14ac:dyDescent="0.3">
      <c r="A31" s="376"/>
      <c r="B31" s="350"/>
      <c r="C31" s="350"/>
      <c r="D31" s="351"/>
      <c r="E31" s="346"/>
      <c r="F31" s="350"/>
      <c r="G31" s="350"/>
      <c r="H31" s="351"/>
      <c r="I31" s="348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377"/>
      <c r="B33" s="380" t="str">
        <f>CONCATENATE([1]List1!$A$66)</f>
        <v>součet technických bodů červený ve všech kolech</v>
      </c>
      <c r="C33" s="381"/>
      <c r="D33" s="44"/>
      <c r="E33" s="54"/>
      <c r="F33" s="44"/>
      <c r="G33" s="382" t="str">
        <f>CONCATENATE([1]List1!$A$67)</f>
        <v>součet technických bodů modrý ve všech kolech</v>
      </c>
      <c r="H33" s="383"/>
      <c r="I33" s="384"/>
    </row>
    <row r="34" spans="1:9" x14ac:dyDescent="0.25">
      <c r="A34" s="378"/>
      <c r="B34" s="380"/>
      <c r="C34" s="381"/>
      <c r="D34" s="44"/>
      <c r="E34" s="54"/>
      <c r="F34" s="44"/>
      <c r="G34" s="382"/>
      <c r="H34" s="383"/>
      <c r="I34" s="385"/>
    </row>
    <row r="35" spans="1:9" ht="13.8" thickBot="1" x14ac:dyDescent="0.3">
      <c r="A35" s="379"/>
      <c r="B35" s="380"/>
      <c r="C35" s="381"/>
      <c r="D35" s="44"/>
      <c r="E35" s="54"/>
      <c r="F35" s="44"/>
      <c r="G35" s="382"/>
      <c r="H35" s="383"/>
      <c r="I35" s="386"/>
    </row>
    <row r="36" spans="1:9" x14ac:dyDescent="0.25">
      <c r="A36" s="54"/>
      <c r="B36" s="369" t="str">
        <f>CONCATENATE([1]List1!$A$68)</f>
        <v>kvalifikační body červený</v>
      </c>
      <c r="C36" s="369"/>
      <c r="D36" s="366"/>
      <c r="E36" s="54"/>
      <c r="F36" s="366"/>
      <c r="G36" s="370" t="str">
        <f>CONCATENATE([1]List1!$A$69)</f>
        <v>kvalifikační body modrý</v>
      </c>
      <c r="H36" s="370"/>
      <c r="I36" s="44"/>
    </row>
    <row r="37" spans="1:9" x14ac:dyDescent="0.25">
      <c r="A37" s="54"/>
      <c r="B37" s="369"/>
      <c r="C37" s="369"/>
      <c r="D37" s="366"/>
      <c r="E37" s="54"/>
      <c r="F37" s="366"/>
      <c r="G37" s="370"/>
      <c r="H37" s="370"/>
      <c r="I37" s="44"/>
    </row>
    <row r="38" spans="1:9" x14ac:dyDescent="0.25">
      <c r="A38" s="54"/>
      <c r="B38" s="369"/>
      <c r="C38" s="369"/>
      <c r="D38" s="366"/>
      <c r="E38" s="54"/>
      <c r="F38" s="366"/>
      <c r="G38" s="370"/>
      <c r="H38" s="370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371" t="str">
        <f>CONCATENATE([1]List1!$A$71)</f>
        <v>Skutečný čas:</v>
      </c>
      <c r="I40" s="372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373" t="str">
        <f>CONCATENATE([1]List1!$A$72)</f>
        <v>Kvalifikace do tabulky:</v>
      </c>
      <c r="B44" s="373"/>
      <c r="C44" s="373"/>
      <c r="D44" s="373"/>
      <c r="E44" s="373"/>
      <c r="F44" s="373"/>
      <c r="G44" s="373"/>
      <c r="H44" s="373"/>
      <c r="I44" s="373"/>
    </row>
    <row r="45" spans="1:9" x14ac:dyDescent="0.25">
      <c r="A45" s="373"/>
      <c r="B45" s="373"/>
      <c r="C45" s="373"/>
      <c r="D45" s="373"/>
      <c r="E45" s="373"/>
      <c r="F45" s="373"/>
      <c r="G45" s="373"/>
      <c r="H45" s="373"/>
      <c r="I45" s="373"/>
    </row>
    <row r="46" spans="1:9" x14ac:dyDescent="0.25">
      <c r="A46" s="391" t="str">
        <f>CONCATENATE([1]List1!$A$84)</f>
        <v xml:space="preserve"> 5 : 0</v>
      </c>
      <c r="B46" s="394" t="str">
        <f>CONCATENATE([1]List1!$A$73)</f>
        <v>vítězství na lopatky</v>
      </c>
      <c r="C46" s="395"/>
      <c r="D46" s="396"/>
      <c r="E46" s="54"/>
      <c r="F46" s="391" t="str">
        <f>CONCATENATE([1]List1!$A$84)</f>
        <v xml:space="preserve"> 5 : 0</v>
      </c>
      <c r="G46" s="406" t="str">
        <f>CONCATENATE([1]List1!$A$79)</f>
        <v>vítězství pro nenastoupení soupeře</v>
      </c>
      <c r="H46" s="407"/>
      <c r="I46" s="408"/>
    </row>
    <row r="47" spans="1:9" x14ac:dyDescent="0.25">
      <c r="A47" s="391"/>
      <c r="B47" s="397"/>
      <c r="C47" s="398"/>
      <c r="D47" s="399"/>
      <c r="E47" s="54"/>
      <c r="F47" s="391"/>
      <c r="G47" s="409"/>
      <c r="H47" s="410"/>
      <c r="I47" s="411"/>
    </row>
    <row r="48" spans="1:9" ht="12.75" customHeight="1" x14ac:dyDescent="0.25">
      <c r="A48" s="391" t="str">
        <f>CONCATENATE([1]List1!$A$85)</f>
        <v xml:space="preserve"> 4 : 0 </v>
      </c>
      <c r="B48" s="392" t="str">
        <f>CONCATENATE([1]List1!$A$74)</f>
        <v>technická převaha ve dvou kolech, poražený nemá technické body</v>
      </c>
      <c r="C48" s="392"/>
      <c r="D48" s="392"/>
      <c r="E48" s="54"/>
      <c r="F48" s="412" t="str">
        <f>[1]List1!$C$85</f>
        <v xml:space="preserve"> 5 : 0 </v>
      </c>
      <c r="G48" s="393" t="str">
        <f>CONCATENATE([1]List1!$A$80)</f>
        <v>diskvalifikace pro 3 "O"</v>
      </c>
      <c r="H48" s="393"/>
      <c r="I48" s="393"/>
    </row>
    <row r="49" spans="1:9" ht="12.75" customHeight="1" x14ac:dyDescent="0.25">
      <c r="A49" s="391"/>
      <c r="B49" s="392"/>
      <c r="C49" s="392"/>
      <c r="D49" s="392"/>
      <c r="E49" s="54"/>
      <c r="F49" s="391"/>
      <c r="G49" s="393"/>
      <c r="H49" s="393"/>
      <c r="I49" s="393"/>
    </row>
    <row r="50" spans="1:9" ht="12.75" customHeight="1" x14ac:dyDescent="0.25">
      <c r="A50" s="391" t="str">
        <f>CONCATENATE([1]List1!$A$86)</f>
        <v xml:space="preserve"> 4 : 1 </v>
      </c>
      <c r="B50" s="392" t="str">
        <f>CONCATENATE([1]List1!$A$75)</f>
        <v>technická převaha ve dvou kolech, poražený má technické body</v>
      </c>
      <c r="C50" s="392"/>
      <c r="D50" s="392"/>
      <c r="E50" s="54"/>
      <c r="F50" s="391" t="str">
        <f>CONCATENATE([1]List1!$A$84)</f>
        <v xml:space="preserve"> 5 : 0</v>
      </c>
      <c r="G50" s="393" t="str">
        <f>CONCATENATE([1]List1!$A$81)</f>
        <v>diskvalifikace z celé soutěže</v>
      </c>
      <c r="H50" s="393"/>
      <c r="I50" s="393"/>
    </row>
    <row r="51" spans="1:9" ht="12.75" customHeight="1" x14ac:dyDescent="0.25">
      <c r="A51" s="391"/>
      <c r="B51" s="392"/>
      <c r="C51" s="392"/>
      <c r="D51" s="392"/>
      <c r="E51" s="54"/>
      <c r="F51" s="391"/>
      <c r="G51" s="393"/>
      <c r="H51" s="393"/>
      <c r="I51" s="393"/>
    </row>
    <row r="52" spans="1:9" ht="12.75" customHeight="1" x14ac:dyDescent="0.25">
      <c r="A52" s="391" t="str">
        <f>CONCATENATE([1]List1!$A$87)</f>
        <v xml:space="preserve"> 3 : 0 </v>
      </c>
      <c r="B52" s="392" t="str">
        <f>CONCATENATE([1]List1!$A$76)</f>
        <v>vítězství na body, poražený nemá technické body</v>
      </c>
      <c r="C52" s="392"/>
      <c r="D52" s="392"/>
      <c r="E52" s="54"/>
      <c r="F52" s="391" t="str">
        <f>CONCATENATE([1]List1!$A$89)</f>
        <v xml:space="preserve"> 0 : 0 </v>
      </c>
      <c r="G52" s="393" t="str">
        <f>CONCATENATE([1]List1!$A$82)</f>
        <v>oba soupeři jsou diskvalifikováni v utkání</v>
      </c>
      <c r="H52" s="393"/>
      <c r="I52" s="393"/>
    </row>
    <row r="53" spans="1:9" ht="12.75" customHeight="1" x14ac:dyDescent="0.25">
      <c r="A53" s="391"/>
      <c r="B53" s="392"/>
      <c r="C53" s="392"/>
      <c r="D53" s="392"/>
      <c r="E53" s="54"/>
      <c r="F53" s="391"/>
      <c r="G53" s="393"/>
      <c r="H53" s="393"/>
      <c r="I53" s="393"/>
    </row>
    <row r="54" spans="1:9" ht="12.75" customHeight="1" x14ac:dyDescent="0.25">
      <c r="A54" s="391" t="str">
        <f>CONCATENATE([1]List1!$A$88)</f>
        <v xml:space="preserve"> 3 : 1 </v>
      </c>
      <c r="B54" s="392" t="str">
        <f>CONCATENATE([1]List1!$A$77)</f>
        <v>vítězství na body, poražený má technické body</v>
      </c>
      <c r="C54" s="392"/>
      <c r="D54" s="392"/>
      <c r="E54" s="54"/>
      <c r="F54" s="391" t="str">
        <f>CONCATENATE([1]List1!$A$89)</f>
        <v xml:space="preserve"> 0 : 0 </v>
      </c>
      <c r="G54" s="393" t="str">
        <f>CONCATENATE([1]List1!$A$83)</f>
        <v>oba soupeři jsou diskvalifikováni v celé soutěži</v>
      </c>
      <c r="H54" s="393"/>
      <c r="I54" s="393"/>
    </row>
    <row r="55" spans="1:9" ht="12.75" customHeight="1" x14ac:dyDescent="0.25">
      <c r="A55" s="391"/>
      <c r="B55" s="392"/>
      <c r="C55" s="392"/>
      <c r="D55" s="392"/>
      <c r="E55" s="54"/>
      <c r="F55" s="391"/>
      <c r="G55" s="393"/>
      <c r="H55" s="393"/>
      <c r="I55" s="393"/>
    </row>
    <row r="56" spans="1:9" x14ac:dyDescent="0.25">
      <c r="A56" s="391" t="str">
        <f>CONCATENATE([1]List1!$A$84)</f>
        <v xml:space="preserve"> 5 : 0</v>
      </c>
      <c r="B56" s="394" t="str">
        <f>CONCATENATE([1]List1!$A$78)</f>
        <v>vítězství pro zranění soupeře</v>
      </c>
      <c r="C56" s="395"/>
      <c r="D56" s="396"/>
      <c r="E56" s="54"/>
      <c r="F56" s="400" t="str">
        <f>CONCATENATE([1]List1!$A$90)</f>
        <v>Podpis:</v>
      </c>
      <c r="G56" s="401"/>
      <c r="H56" s="401"/>
      <c r="I56" s="402"/>
    </row>
    <row r="57" spans="1:9" x14ac:dyDescent="0.25">
      <c r="A57" s="391"/>
      <c r="B57" s="397"/>
      <c r="C57" s="398"/>
      <c r="D57" s="399"/>
      <c r="E57" s="54"/>
      <c r="F57" s="403"/>
      <c r="G57" s="404"/>
      <c r="H57" s="404"/>
      <c r="I57" s="405"/>
    </row>
    <row r="58" spans="1:9" hidden="1" x14ac:dyDescent="0.25">
      <c r="A58" s="282" t="str">
        <f>CONCATENATE([1]List1!$A$54)</f>
        <v>Bodovací lístek SZČR</v>
      </c>
      <c r="B58" s="282"/>
      <c r="C58" s="282"/>
      <c r="D58" s="282"/>
      <c r="E58" s="282"/>
      <c r="F58" s="282"/>
      <c r="G58" s="282"/>
      <c r="H58" s="282"/>
      <c r="I58" s="282"/>
    </row>
    <row r="59" spans="1:9" hidden="1" x14ac:dyDescent="0.25">
      <c r="A59" s="282"/>
      <c r="B59" s="282"/>
      <c r="C59" s="282"/>
      <c r="D59" s="282"/>
      <c r="E59" s="282"/>
      <c r="F59" s="282"/>
      <c r="G59" s="282"/>
      <c r="H59" s="282"/>
      <c r="I59" s="282"/>
    </row>
    <row r="60" spans="1:9" ht="23.4" hidden="1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hidden="1" thickTop="1" x14ac:dyDescent="0.25">
      <c r="A61" s="323" t="str">
        <f>CONCATENATE([1]List1!$A$56)</f>
        <v>Bodový rozhodčí:</v>
      </c>
      <c r="B61" s="324"/>
      <c r="C61" s="327"/>
      <c r="D61" s="328"/>
      <c r="E61" s="329"/>
      <c r="F61" s="44"/>
      <c r="G61" s="44"/>
      <c r="H61" s="44"/>
      <c r="I61" s="44"/>
    </row>
    <row r="62" spans="1:9" hidden="1" x14ac:dyDescent="0.25">
      <c r="A62" s="325"/>
      <c r="B62" s="326"/>
      <c r="C62" s="330"/>
      <c r="D62" s="331"/>
      <c r="E62" s="332"/>
      <c r="F62" s="44"/>
      <c r="G62" s="44"/>
      <c r="H62" s="44"/>
      <c r="I62" s="44"/>
    </row>
    <row r="63" spans="1:9" hidden="1" x14ac:dyDescent="0.25">
      <c r="A63" s="333" t="str">
        <f>CONCATENATE([1]List1!$A$57)</f>
        <v>Rozhodčí na žíněnce:</v>
      </c>
      <c r="B63" s="334"/>
      <c r="C63" s="335"/>
      <c r="D63" s="336"/>
      <c r="E63" s="337"/>
      <c r="F63" s="44"/>
      <c r="G63" s="44"/>
      <c r="H63" s="44"/>
      <c r="I63" s="44"/>
    </row>
    <row r="64" spans="1:9" hidden="1" x14ac:dyDescent="0.25">
      <c r="A64" s="325"/>
      <c r="B64" s="326"/>
      <c r="C64" s="330"/>
      <c r="D64" s="331"/>
      <c r="E64" s="332"/>
      <c r="F64" s="44"/>
      <c r="G64" s="44"/>
      <c r="H64" s="44"/>
      <c r="I64" s="44"/>
    </row>
    <row r="65" spans="1:9" hidden="1" x14ac:dyDescent="0.25">
      <c r="A65" s="333" t="str">
        <f>CONCATENATE([1]List1!$A$58)</f>
        <v>Předseda žíněnky</v>
      </c>
      <c r="B65" s="334"/>
      <c r="C65" s="335"/>
      <c r="D65" s="336"/>
      <c r="E65" s="337"/>
      <c r="F65" s="44"/>
      <c r="G65" s="44"/>
      <c r="H65" s="44"/>
      <c r="I65" s="44"/>
    </row>
    <row r="66" spans="1:9" ht="13.8" hidden="1" thickBot="1" x14ac:dyDescent="0.3">
      <c r="A66" s="338"/>
      <c r="B66" s="339"/>
      <c r="C66" s="340"/>
      <c r="D66" s="341"/>
      <c r="E66" s="342"/>
      <c r="F66" s="44"/>
      <c r="G66" s="44"/>
      <c r="H66" s="44"/>
      <c r="I66" s="44"/>
    </row>
    <row r="67" spans="1:9" ht="14.4" hidden="1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9" ht="27" hidden="1" thickTop="1" x14ac:dyDescent="0.25">
      <c r="A68" s="285" t="str">
        <f>CONCATENATE([1]List1!$A$40)</f>
        <v>soutěž</v>
      </c>
      <c r="B68" s="286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9" hidden="1" x14ac:dyDescent="0.25">
      <c r="A69" s="287" t="str">
        <f>CONCATENATE('Hlasatel '!A69)</f>
        <v>Brněnský dráček</v>
      </c>
      <c r="B69" s="288"/>
      <c r="C69" s="293" t="str">
        <f>CONCATENATE('Hlasatel '!C69)</f>
        <v xml:space="preserve"> 21.9.2024 </v>
      </c>
      <c r="D69" s="266">
        <f>ABS('Hlasatel '!D69)</f>
        <v>0</v>
      </c>
      <c r="E69" s="293" t="str">
        <f>CONCATENATE('Hlasatel '!E69)</f>
        <v>U13 35</v>
      </c>
      <c r="F69" s="266" t="str">
        <f>CONCATENATE('Hlasatel '!F69)</f>
        <v>v.s.</v>
      </c>
      <c r="G69" s="266" t="str">
        <f>CONCATENATE('Hlasatel '!G69)</f>
        <v/>
      </c>
      <c r="H69" s="268" t="str">
        <f>CONCATENATE('Hlasatel '!H69)</f>
        <v/>
      </c>
      <c r="I69" s="283" t="str">
        <f>CONCATENATE('Hlasatel '!I69)</f>
        <v/>
      </c>
    </row>
    <row r="70" spans="1:9" ht="13.8" hidden="1" thickBot="1" x14ac:dyDescent="0.3">
      <c r="A70" s="289"/>
      <c r="B70" s="290"/>
      <c r="C70" s="292"/>
      <c r="D70" s="267"/>
      <c r="E70" s="292"/>
      <c r="F70" s="267"/>
      <c r="G70" s="267"/>
      <c r="H70" s="269"/>
      <c r="I70" s="284"/>
    </row>
    <row r="71" spans="1:9" ht="14.4" hidden="1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9" ht="13.8" hidden="1" thickTop="1" x14ac:dyDescent="0.25">
      <c r="A72" s="296" t="str">
        <f>CONCATENATE([1]List1!$A$48)</f>
        <v>červený</v>
      </c>
      <c r="B72" s="297"/>
      <c r="C72" s="297"/>
      <c r="D72" s="298"/>
      <c r="E72" s="299"/>
      <c r="F72" s="300" t="str">
        <f>CONCATENATE([1]List1!$A$49)</f>
        <v>modrý</v>
      </c>
      <c r="G72" s="301"/>
      <c r="H72" s="301"/>
      <c r="I72" s="302"/>
    </row>
    <row r="73" spans="1:9" hidden="1" x14ac:dyDescent="0.25">
      <c r="A73" s="270" t="str">
        <f>CONCATENATE([1]List1!$A$50)</f>
        <v>jméno</v>
      </c>
      <c r="B73" s="271"/>
      <c r="C73" s="85" t="str">
        <f>CONCATENATE([1]List1!$A$51)</f>
        <v>oddíl</v>
      </c>
      <c r="D73" s="63" t="str">
        <f>CONCATENATE([1]List1!$A$52)</f>
        <v>los</v>
      </c>
      <c r="E73" s="299"/>
      <c r="F73" s="272" t="str">
        <f>CONCATENATE([1]List1!$A$50)</f>
        <v>jméno</v>
      </c>
      <c r="G73" s="273"/>
      <c r="H73" s="62" t="str">
        <f>CONCATENATE([1]List1!$A$51)</f>
        <v>oddíl</v>
      </c>
      <c r="I73" s="63" t="str">
        <f>CONCATENATE([1]List1!$A$52)</f>
        <v>los</v>
      </c>
    </row>
    <row r="74" spans="1:9" hidden="1" x14ac:dyDescent="0.25">
      <c r="A74" s="274" t="str">
        <f>CONCATENATE('Hlasatel '!A74)</f>
        <v/>
      </c>
      <c r="B74" s="275"/>
      <c r="C74" s="278" t="str">
        <f>CONCATENATE('Hlasatel '!C74)</f>
        <v/>
      </c>
      <c r="D74" s="294" t="str">
        <f>CONCATENATE('Hlasatel '!D74)</f>
        <v/>
      </c>
      <c r="E74" s="299"/>
      <c r="F74" s="274" t="str">
        <f>CONCATENATE('Hlasatel '!F74)</f>
        <v/>
      </c>
      <c r="G74" s="275"/>
      <c r="H74" s="278" t="str">
        <f>CONCATENATE('Hlasatel '!H74)</f>
        <v/>
      </c>
      <c r="I74" s="294" t="str">
        <f>CONCATENATE('Hlasatel '!I74)</f>
        <v/>
      </c>
    </row>
    <row r="75" spans="1:9" ht="13.8" hidden="1" thickBot="1" x14ac:dyDescent="0.3">
      <c r="A75" s="276"/>
      <c r="B75" s="277"/>
      <c r="C75" s="279"/>
      <c r="D75" s="295"/>
      <c r="E75" s="299"/>
      <c r="F75" s="276"/>
      <c r="G75" s="277"/>
      <c r="H75" s="279"/>
      <c r="I75" s="295"/>
    </row>
    <row r="76" spans="1:9" ht="14.4" hidden="1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9" ht="13.8" hidden="1" thickTop="1" x14ac:dyDescent="0.25">
      <c r="A77" s="84" t="str">
        <f>CONCATENATE([1]List1!$A$59)</f>
        <v>součet</v>
      </c>
      <c r="B77" s="301" t="str">
        <f>$B$20</f>
        <v>2 minuty</v>
      </c>
      <c r="C77" s="301"/>
      <c r="D77" s="91">
        <f>$D$20</f>
        <v>0</v>
      </c>
      <c r="E77" s="60" t="str">
        <f>CONCATENATE([1]List1!$A$60)</f>
        <v>body</v>
      </c>
      <c r="F77" s="301" t="str">
        <f>$F$20</f>
        <v>2 minuty</v>
      </c>
      <c r="G77" s="301"/>
      <c r="H77" s="91">
        <f>$H$20</f>
        <v>0</v>
      </c>
      <c r="I77" s="71" t="str">
        <f>CONCATENATE([1]List1!$A$59)</f>
        <v>součet</v>
      </c>
    </row>
    <row r="78" spans="1:9" hidden="1" x14ac:dyDescent="0.25">
      <c r="A78" s="374"/>
      <c r="B78" s="387"/>
      <c r="C78" s="387"/>
      <c r="D78" s="389"/>
      <c r="E78" s="346" t="str">
        <f>CONCATENATE([1]List1!$A$62)</f>
        <v>1</v>
      </c>
      <c r="F78" s="387"/>
      <c r="G78" s="387"/>
      <c r="H78" s="389"/>
      <c r="I78" s="347"/>
    </row>
    <row r="79" spans="1:9" hidden="1" x14ac:dyDescent="0.25">
      <c r="A79" s="375"/>
      <c r="B79" s="388"/>
      <c r="C79" s="388"/>
      <c r="D79" s="390"/>
      <c r="E79" s="346"/>
      <c r="F79" s="388"/>
      <c r="G79" s="388"/>
      <c r="H79" s="390"/>
      <c r="I79" s="347"/>
    </row>
    <row r="80" spans="1:9" hidden="1" x14ac:dyDescent="0.25">
      <c r="A80" s="413"/>
      <c r="B80" s="350"/>
      <c r="C80" s="350"/>
      <c r="D80" s="351"/>
      <c r="E80" s="346"/>
      <c r="F80" s="350"/>
      <c r="G80" s="350"/>
      <c r="H80" s="351"/>
      <c r="I80" s="347"/>
    </row>
    <row r="81" spans="1:9" hidden="1" x14ac:dyDescent="0.25">
      <c r="A81" s="272" t="str">
        <f>CONCATENATE([1]List1!$A$65)</f>
        <v>přestávka 30 sekund</v>
      </c>
      <c r="B81" s="273"/>
      <c r="C81" s="273"/>
      <c r="D81" s="347"/>
      <c r="E81" s="68"/>
      <c r="F81" s="272" t="str">
        <f>CONCATENATE([1]List1!$A$65)</f>
        <v>přestávka 30 sekund</v>
      </c>
      <c r="G81" s="273"/>
      <c r="H81" s="273"/>
      <c r="I81" s="347"/>
    </row>
    <row r="82" spans="1:9" hidden="1" x14ac:dyDescent="0.25">
      <c r="A82" s="374"/>
      <c r="B82" s="387"/>
      <c r="C82" s="387"/>
      <c r="D82" s="389"/>
      <c r="E82" s="346" t="str">
        <f>CONCATENATE([1]List1!$A$63)</f>
        <v>2</v>
      </c>
      <c r="F82" s="387"/>
      <c r="G82" s="387"/>
      <c r="H82" s="389"/>
      <c r="I82" s="347"/>
    </row>
    <row r="83" spans="1:9" hidden="1" x14ac:dyDescent="0.25">
      <c r="A83" s="375"/>
      <c r="B83" s="388"/>
      <c r="C83" s="388"/>
      <c r="D83" s="390"/>
      <c r="E83" s="346"/>
      <c r="F83" s="388"/>
      <c r="G83" s="388"/>
      <c r="H83" s="390"/>
      <c r="I83" s="347"/>
    </row>
    <row r="84" spans="1:9" hidden="1" x14ac:dyDescent="0.25">
      <c r="A84" s="413"/>
      <c r="B84" s="350"/>
      <c r="C84" s="350"/>
      <c r="D84" s="351"/>
      <c r="E84" s="346"/>
      <c r="F84" s="350"/>
      <c r="G84" s="350"/>
      <c r="H84" s="351"/>
      <c r="I84" s="347"/>
    </row>
    <row r="85" spans="1:9" hidden="1" x14ac:dyDescent="0.25">
      <c r="A85" s="272" t="str">
        <f>CONCATENATE([1]List1!$A$65)</f>
        <v>přestávka 30 sekund</v>
      </c>
      <c r="B85" s="273"/>
      <c r="C85" s="273"/>
      <c r="D85" s="347"/>
      <c r="E85" s="68"/>
      <c r="F85" s="272" t="str">
        <f>CONCATENATE([1]List1!$A$65)</f>
        <v>přestávka 30 sekund</v>
      </c>
      <c r="G85" s="273"/>
      <c r="H85" s="273"/>
      <c r="I85" s="347"/>
    </row>
    <row r="86" spans="1:9" hidden="1" x14ac:dyDescent="0.25">
      <c r="A86" s="374"/>
      <c r="B86" s="387"/>
      <c r="C86" s="387"/>
      <c r="D86" s="389"/>
      <c r="E86" s="346" t="str">
        <f>CONCATENATE([1]List1!$A$64)</f>
        <v>3</v>
      </c>
      <c r="F86" s="387"/>
      <c r="G86" s="387"/>
      <c r="H86" s="389"/>
      <c r="I86" s="347"/>
    </row>
    <row r="87" spans="1:9" hidden="1" x14ac:dyDescent="0.25">
      <c r="A87" s="375"/>
      <c r="B87" s="388"/>
      <c r="C87" s="388"/>
      <c r="D87" s="390"/>
      <c r="E87" s="346"/>
      <c r="F87" s="388"/>
      <c r="G87" s="388"/>
      <c r="H87" s="390"/>
      <c r="I87" s="347"/>
    </row>
    <row r="88" spans="1:9" ht="13.8" hidden="1" thickBot="1" x14ac:dyDescent="0.3">
      <c r="A88" s="376"/>
      <c r="B88" s="350"/>
      <c r="C88" s="350"/>
      <c r="D88" s="351"/>
      <c r="E88" s="346"/>
      <c r="F88" s="350"/>
      <c r="G88" s="350"/>
      <c r="H88" s="351"/>
      <c r="I88" s="348"/>
    </row>
    <row r="89" spans="1:9" ht="14.4" hidden="1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9" hidden="1" x14ac:dyDescent="0.25">
      <c r="A90" s="377"/>
      <c r="B90" s="380" t="str">
        <f>CONCATENATE([1]List1!$A$66)</f>
        <v>součet technických bodů červený ve všech kolech</v>
      </c>
      <c r="C90" s="381"/>
      <c r="D90" s="44"/>
      <c r="E90" s="54"/>
      <c r="F90" s="44"/>
      <c r="G90" s="382" t="str">
        <f>CONCATENATE([1]List1!$A$67)</f>
        <v>součet technických bodů modrý ve všech kolech</v>
      </c>
      <c r="H90" s="383"/>
      <c r="I90" s="384"/>
    </row>
    <row r="91" spans="1:9" hidden="1" x14ac:dyDescent="0.25">
      <c r="A91" s="378"/>
      <c r="B91" s="380"/>
      <c r="C91" s="381"/>
      <c r="D91" s="44"/>
      <c r="E91" s="54"/>
      <c r="F91" s="44"/>
      <c r="G91" s="382"/>
      <c r="H91" s="383"/>
      <c r="I91" s="385"/>
    </row>
    <row r="92" spans="1:9" ht="13.8" hidden="1" thickBot="1" x14ac:dyDescent="0.3">
      <c r="A92" s="379"/>
      <c r="B92" s="380"/>
      <c r="C92" s="381"/>
      <c r="D92" s="44"/>
      <c r="E92" s="54"/>
      <c r="F92" s="44"/>
      <c r="G92" s="382"/>
      <c r="H92" s="383"/>
      <c r="I92" s="386"/>
    </row>
    <row r="93" spans="1:9" hidden="1" x14ac:dyDescent="0.25">
      <c r="A93" s="54"/>
      <c r="B93" s="369" t="str">
        <f>CONCATENATE([1]List1!$A$68)</f>
        <v>kvalifikační body červený</v>
      </c>
      <c r="C93" s="369"/>
      <c r="D93" s="366"/>
      <c r="E93" s="54"/>
      <c r="F93" s="366"/>
      <c r="G93" s="370" t="str">
        <f>CONCATENATE([1]List1!$A$69)</f>
        <v>kvalifikační body modrý</v>
      </c>
      <c r="H93" s="370"/>
      <c r="I93" s="44"/>
    </row>
    <row r="94" spans="1:9" hidden="1" x14ac:dyDescent="0.25">
      <c r="A94" s="54"/>
      <c r="B94" s="369"/>
      <c r="C94" s="369"/>
      <c r="D94" s="366"/>
      <c r="E94" s="54"/>
      <c r="F94" s="366"/>
      <c r="G94" s="370"/>
      <c r="H94" s="370"/>
      <c r="I94" s="44"/>
    </row>
    <row r="95" spans="1:9" hidden="1" x14ac:dyDescent="0.25">
      <c r="A95" s="54"/>
      <c r="B95" s="369"/>
      <c r="C95" s="369"/>
      <c r="D95" s="366"/>
      <c r="E95" s="54"/>
      <c r="F95" s="366"/>
      <c r="G95" s="370"/>
      <c r="H95" s="370"/>
      <c r="I95" s="44"/>
    </row>
    <row r="96" spans="1:9" ht="13.8" hidden="1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hidden="1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371" t="str">
        <f>CONCATENATE([1]List1!$A$71)</f>
        <v>Skutečný čas:</v>
      </c>
      <c r="I97" s="372"/>
    </row>
    <row r="98" spans="1:9" hidden="1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hidden="1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hidden="1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hidden="1" x14ac:dyDescent="0.25">
      <c r="A101" s="373" t="str">
        <f>CONCATENATE([1]List1!$A$72)</f>
        <v>Kvalifikace do tabulky:</v>
      </c>
      <c r="B101" s="373"/>
      <c r="C101" s="373"/>
      <c r="D101" s="373"/>
      <c r="E101" s="373"/>
      <c r="F101" s="373"/>
      <c r="G101" s="373"/>
      <c r="H101" s="373"/>
      <c r="I101" s="373"/>
    </row>
    <row r="102" spans="1:9" hidden="1" x14ac:dyDescent="0.25">
      <c r="A102" s="373"/>
      <c r="B102" s="373"/>
      <c r="C102" s="373"/>
      <c r="D102" s="373"/>
      <c r="E102" s="373"/>
      <c r="F102" s="373"/>
      <c r="G102" s="373"/>
      <c r="H102" s="373"/>
      <c r="I102" s="373"/>
    </row>
    <row r="103" spans="1:9" hidden="1" x14ac:dyDescent="0.25">
      <c r="A103" s="391" t="str">
        <f>CONCATENATE([1]List1!$A$84)</f>
        <v xml:space="preserve"> 5 : 0</v>
      </c>
      <c r="B103" s="394" t="str">
        <f>CONCATENATE([1]List1!$A$73)</f>
        <v>vítězství na lopatky</v>
      </c>
      <c r="C103" s="395"/>
      <c r="D103" s="396"/>
      <c r="E103" s="54"/>
      <c r="F103" s="391" t="str">
        <f>CONCATENATE([1]List1!$A$84)</f>
        <v xml:space="preserve"> 5 : 0</v>
      </c>
      <c r="G103" s="406" t="str">
        <f>CONCATENATE([1]List1!$A$79)</f>
        <v>vítězství pro nenastoupení soupeře</v>
      </c>
      <c r="H103" s="407"/>
      <c r="I103" s="408"/>
    </row>
    <row r="104" spans="1:9" hidden="1" x14ac:dyDescent="0.25">
      <c r="A104" s="391"/>
      <c r="B104" s="397"/>
      <c r="C104" s="398"/>
      <c r="D104" s="399"/>
      <c r="E104" s="54"/>
      <c r="F104" s="391"/>
      <c r="G104" s="409"/>
      <c r="H104" s="410"/>
      <c r="I104" s="411"/>
    </row>
    <row r="105" spans="1:9" ht="12.75" hidden="1" customHeight="1" x14ac:dyDescent="0.25">
      <c r="A105" s="391" t="str">
        <f>CONCATENATE([1]List1!$A$85)</f>
        <v xml:space="preserve"> 4 : 0 </v>
      </c>
      <c r="B105" s="392" t="str">
        <f>CONCATENATE([1]List1!$A$74)</f>
        <v>technická převaha ve dvou kolech, poražený nemá technické body</v>
      </c>
      <c r="C105" s="392"/>
      <c r="D105" s="392"/>
      <c r="E105" s="54"/>
      <c r="F105" s="412" t="str">
        <f>[1]List1!$C$85</f>
        <v xml:space="preserve"> 5 : 0 </v>
      </c>
      <c r="G105" s="393" t="str">
        <f>CONCATENATE([1]List1!$A$80)</f>
        <v>diskvalifikace pro 3 "O"</v>
      </c>
      <c r="H105" s="393"/>
      <c r="I105" s="393"/>
    </row>
    <row r="106" spans="1:9" ht="12.75" hidden="1" customHeight="1" x14ac:dyDescent="0.25">
      <c r="A106" s="391"/>
      <c r="B106" s="392"/>
      <c r="C106" s="392"/>
      <c r="D106" s="392"/>
      <c r="E106" s="54"/>
      <c r="F106" s="391"/>
      <c r="G106" s="393"/>
      <c r="H106" s="393"/>
      <c r="I106" s="393"/>
    </row>
    <row r="107" spans="1:9" ht="12.75" hidden="1" customHeight="1" x14ac:dyDescent="0.25">
      <c r="A107" s="391" t="str">
        <f>CONCATENATE([1]List1!$A$86)</f>
        <v xml:space="preserve"> 4 : 1 </v>
      </c>
      <c r="B107" s="392" t="str">
        <f>CONCATENATE([1]List1!$A$75)</f>
        <v>technická převaha ve dvou kolech, poražený má technické body</v>
      </c>
      <c r="C107" s="392"/>
      <c r="D107" s="392"/>
      <c r="E107" s="54"/>
      <c r="F107" s="391" t="str">
        <f>CONCATENATE([1]List1!$A$84)</f>
        <v xml:space="preserve"> 5 : 0</v>
      </c>
      <c r="G107" s="393" t="str">
        <f>CONCATENATE([1]List1!$A$81)</f>
        <v>diskvalifikace z celé soutěže</v>
      </c>
      <c r="H107" s="393"/>
      <c r="I107" s="393"/>
    </row>
    <row r="108" spans="1:9" ht="12.75" hidden="1" customHeight="1" x14ac:dyDescent="0.25">
      <c r="A108" s="391"/>
      <c r="B108" s="392"/>
      <c r="C108" s="392"/>
      <c r="D108" s="392"/>
      <c r="E108" s="54"/>
      <c r="F108" s="391"/>
      <c r="G108" s="393"/>
      <c r="H108" s="393"/>
      <c r="I108" s="393"/>
    </row>
    <row r="109" spans="1:9" ht="12.75" hidden="1" customHeight="1" x14ac:dyDescent="0.25">
      <c r="A109" s="391" t="str">
        <f>CONCATENATE([1]List1!$A$87)</f>
        <v xml:space="preserve"> 3 : 0 </v>
      </c>
      <c r="B109" s="392" t="str">
        <f>CONCATENATE([1]List1!$A$76)</f>
        <v>vítězství na body, poražený nemá technické body</v>
      </c>
      <c r="C109" s="392"/>
      <c r="D109" s="392"/>
      <c r="E109" s="54"/>
      <c r="F109" s="391" t="str">
        <f>CONCATENATE([1]List1!$A$89)</f>
        <v xml:space="preserve"> 0 : 0 </v>
      </c>
      <c r="G109" s="393" t="str">
        <f>CONCATENATE([1]List1!$A$82)</f>
        <v>oba soupeři jsou diskvalifikováni v utkání</v>
      </c>
      <c r="H109" s="393"/>
      <c r="I109" s="393"/>
    </row>
    <row r="110" spans="1:9" ht="12.75" hidden="1" customHeight="1" x14ac:dyDescent="0.25">
      <c r="A110" s="391"/>
      <c r="B110" s="392"/>
      <c r="C110" s="392"/>
      <c r="D110" s="392"/>
      <c r="E110" s="54"/>
      <c r="F110" s="391"/>
      <c r="G110" s="393"/>
      <c r="H110" s="393"/>
      <c r="I110" s="393"/>
    </row>
    <row r="111" spans="1:9" ht="12.75" hidden="1" customHeight="1" x14ac:dyDescent="0.25">
      <c r="A111" s="391" t="str">
        <f>CONCATENATE([1]List1!$A$88)</f>
        <v xml:space="preserve"> 3 : 1 </v>
      </c>
      <c r="B111" s="392" t="str">
        <f>CONCATENATE([1]List1!$A$77)</f>
        <v>vítězství na body, poražený má technické body</v>
      </c>
      <c r="C111" s="392"/>
      <c r="D111" s="392"/>
      <c r="E111" s="54"/>
      <c r="F111" s="391" t="str">
        <f>CONCATENATE([1]List1!$A$89)</f>
        <v xml:space="preserve"> 0 : 0 </v>
      </c>
      <c r="G111" s="393" t="str">
        <f>CONCATENATE([1]List1!$A$83)</f>
        <v>oba soupeři jsou diskvalifikováni v celé soutěži</v>
      </c>
      <c r="H111" s="393"/>
      <c r="I111" s="393"/>
    </row>
    <row r="112" spans="1:9" ht="12.75" hidden="1" customHeight="1" x14ac:dyDescent="0.25">
      <c r="A112" s="391"/>
      <c r="B112" s="392"/>
      <c r="C112" s="392"/>
      <c r="D112" s="392"/>
      <c r="E112" s="54"/>
      <c r="F112" s="391"/>
      <c r="G112" s="393"/>
      <c r="H112" s="393"/>
      <c r="I112" s="393"/>
    </row>
    <row r="113" spans="1:9" hidden="1" x14ac:dyDescent="0.25">
      <c r="A113" s="391" t="str">
        <f>CONCATENATE([1]List1!$A$84)</f>
        <v xml:space="preserve"> 5 : 0</v>
      </c>
      <c r="B113" s="394" t="str">
        <f>CONCATENATE([1]List1!$A$78)</f>
        <v>vítězství pro zranění soupeře</v>
      </c>
      <c r="C113" s="395"/>
      <c r="D113" s="396"/>
      <c r="E113" s="54"/>
      <c r="F113" s="400" t="str">
        <f>CONCATENATE([1]List1!$A$90)</f>
        <v>Podpis:</v>
      </c>
      <c r="G113" s="401"/>
      <c r="H113" s="401"/>
      <c r="I113" s="402"/>
    </row>
    <row r="114" spans="1:9" hidden="1" x14ac:dyDescent="0.25">
      <c r="A114" s="391"/>
      <c r="B114" s="397"/>
      <c r="C114" s="398"/>
      <c r="D114" s="399"/>
      <c r="E114" s="54"/>
      <c r="F114" s="403"/>
      <c r="G114" s="404"/>
      <c r="H114" s="404"/>
      <c r="I114" s="405"/>
    </row>
    <row r="115" spans="1:9" hidden="1" x14ac:dyDescent="0.25">
      <c r="A115" s="282" t="str">
        <f>CONCATENATE([1]List1!$A$54)</f>
        <v>Bodovací lístek SZČR</v>
      </c>
      <c r="B115" s="282"/>
      <c r="C115" s="282"/>
      <c r="D115" s="282"/>
      <c r="E115" s="282"/>
      <c r="F115" s="282"/>
      <c r="G115" s="282"/>
      <c r="H115" s="282"/>
      <c r="I115" s="282"/>
    </row>
    <row r="116" spans="1:9" hidden="1" x14ac:dyDescent="0.25">
      <c r="A116" s="282"/>
      <c r="B116" s="282"/>
      <c r="C116" s="282"/>
      <c r="D116" s="282"/>
      <c r="E116" s="282"/>
      <c r="F116" s="282"/>
      <c r="G116" s="282"/>
      <c r="H116" s="282"/>
      <c r="I116" s="282"/>
    </row>
    <row r="117" spans="1:9" ht="23.4" hidden="1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hidden="1" thickTop="1" x14ac:dyDescent="0.25">
      <c r="A118" s="323" t="str">
        <f>CONCATENATE([1]List1!$A$56)</f>
        <v>Bodový rozhodčí:</v>
      </c>
      <c r="B118" s="324"/>
      <c r="C118" s="327"/>
      <c r="D118" s="328"/>
      <c r="E118" s="329"/>
      <c r="F118" s="44"/>
      <c r="G118" s="44"/>
      <c r="H118" s="44"/>
      <c r="I118" s="44"/>
    </row>
    <row r="119" spans="1:9" hidden="1" x14ac:dyDescent="0.25">
      <c r="A119" s="325"/>
      <c r="B119" s="326"/>
      <c r="C119" s="330"/>
      <c r="D119" s="331"/>
      <c r="E119" s="332"/>
      <c r="F119" s="44"/>
      <c r="G119" s="44"/>
      <c r="H119" s="44"/>
      <c r="I119" s="44"/>
    </row>
    <row r="120" spans="1:9" hidden="1" x14ac:dyDescent="0.25">
      <c r="A120" s="333" t="str">
        <f>CONCATENATE([1]List1!$A$57)</f>
        <v>Rozhodčí na žíněnce:</v>
      </c>
      <c r="B120" s="334"/>
      <c r="C120" s="335"/>
      <c r="D120" s="336"/>
      <c r="E120" s="337"/>
      <c r="F120" s="44"/>
      <c r="G120" s="44"/>
      <c r="H120" s="44"/>
      <c r="I120" s="44"/>
    </row>
    <row r="121" spans="1:9" hidden="1" x14ac:dyDescent="0.25">
      <c r="A121" s="325"/>
      <c r="B121" s="326"/>
      <c r="C121" s="330"/>
      <c r="D121" s="331"/>
      <c r="E121" s="332"/>
      <c r="F121" s="44"/>
      <c r="G121" s="44"/>
      <c r="H121" s="44"/>
      <c r="I121" s="44"/>
    </row>
    <row r="122" spans="1:9" hidden="1" x14ac:dyDescent="0.25">
      <c r="A122" s="333" t="str">
        <f>CONCATENATE([1]List1!$A$58)</f>
        <v>Předseda žíněnky</v>
      </c>
      <c r="B122" s="334"/>
      <c r="C122" s="335"/>
      <c r="D122" s="336"/>
      <c r="E122" s="337"/>
      <c r="F122" s="44"/>
      <c r="G122" s="44"/>
      <c r="H122" s="44"/>
      <c r="I122" s="44"/>
    </row>
    <row r="123" spans="1:9" ht="13.8" hidden="1" thickBot="1" x14ac:dyDescent="0.3">
      <c r="A123" s="338"/>
      <c r="B123" s="339"/>
      <c r="C123" s="340"/>
      <c r="D123" s="341"/>
      <c r="E123" s="342"/>
      <c r="F123" s="44"/>
      <c r="G123" s="44"/>
      <c r="H123" s="44"/>
      <c r="I123" s="44"/>
    </row>
    <row r="124" spans="1:9" ht="14.4" hidden="1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hidden="1" thickTop="1" x14ac:dyDescent="0.25">
      <c r="A125" s="285" t="str">
        <f>CONCATENATE([1]List1!$A$40)</f>
        <v>soutěž</v>
      </c>
      <c r="B125" s="286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hidden="1" x14ac:dyDescent="0.25">
      <c r="A126" s="287" t="str">
        <f>CONCATENATE('Hlasatel '!A126)</f>
        <v>Brněnský dráček</v>
      </c>
      <c r="B126" s="288"/>
      <c r="C126" s="293" t="str">
        <f>CONCATENATE('Hlasatel '!C126)</f>
        <v xml:space="preserve"> 21.9.2024 </v>
      </c>
      <c r="D126" s="266">
        <f>ABS('Hlasatel '!D126)</f>
        <v>0</v>
      </c>
      <c r="E126" s="293" t="str">
        <f>CONCATENATE('Hlasatel '!E126)</f>
        <v>U13 35</v>
      </c>
      <c r="F126" s="266" t="str">
        <f>CONCATENATE('Hlasatel '!F126)</f>
        <v>v.s.</v>
      </c>
      <c r="G126" s="266" t="str">
        <f>CONCATENATE('Hlasatel '!G126)</f>
        <v/>
      </c>
      <c r="H126" s="268" t="str">
        <f>CONCATENATE('Hlasatel '!H126)</f>
        <v/>
      </c>
      <c r="I126" s="283" t="str">
        <f>CONCATENATE('Hlasatel '!I126)</f>
        <v/>
      </c>
    </row>
    <row r="127" spans="1:9" ht="13.8" hidden="1" thickBot="1" x14ac:dyDescent="0.3">
      <c r="A127" s="289"/>
      <c r="B127" s="290"/>
      <c r="C127" s="292"/>
      <c r="D127" s="267"/>
      <c r="E127" s="292"/>
      <c r="F127" s="267"/>
      <c r="G127" s="267"/>
      <c r="H127" s="269"/>
      <c r="I127" s="284"/>
    </row>
    <row r="128" spans="1:9" ht="14.4" hidden="1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9" ht="13.8" hidden="1" thickTop="1" x14ac:dyDescent="0.25">
      <c r="A129" s="296" t="str">
        <f>CONCATENATE([1]List1!$A$48)</f>
        <v>červený</v>
      </c>
      <c r="B129" s="297"/>
      <c r="C129" s="297"/>
      <c r="D129" s="298"/>
      <c r="E129" s="299"/>
      <c r="F129" s="300" t="str">
        <f>CONCATENATE([1]List1!$A$49)</f>
        <v>modrý</v>
      </c>
      <c r="G129" s="301"/>
      <c r="H129" s="301"/>
      <c r="I129" s="302"/>
    </row>
    <row r="130" spans="1:9" hidden="1" x14ac:dyDescent="0.25">
      <c r="A130" s="270" t="str">
        <f>CONCATENATE([1]List1!$A$50)</f>
        <v>jméno</v>
      </c>
      <c r="B130" s="271"/>
      <c r="C130" s="85" t="str">
        <f>CONCATENATE([1]List1!$A$51)</f>
        <v>oddíl</v>
      </c>
      <c r="D130" s="63" t="str">
        <f>CONCATENATE([1]List1!$A$52)</f>
        <v>los</v>
      </c>
      <c r="E130" s="299"/>
      <c r="F130" s="272" t="str">
        <f>CONCATENATE([1]List1!$A$50)</f>
        <v>jméno</v>
      </c>
      <c r="G130" s="273"/>
      <c r="H130" s="62" t="str">
        <f>CONCATENATE([1]List1!$A$51)</f>
        <v>oddíl</v>
      </c>
      <c r="I130" s="63" t="str">
        <f>CONCATENATE([1]List1!$A$52)</f>
        <v>los</v>
      </c>
    </row>
    <row r="131" spans="1:9" hidden="1" x14ac:dyDescent="0.25">
      <c r="A131" s="274" t="str">
        <f>CONCATENATE('Hlasatel '!A131)</f>
        <v/>
      </c>
      <c r="B131" s="275"/>
      <c r="C131" s="278" t="str">
        <f>CONCATENATE('Hlasatel '!C131)</f>
        <v/>
      </c>
      <c r="D131" s="294" t="str">
        <f>CONCATENATE('Hlasatel '!D131)</f>
        <v/>
      </c>
      <c r="E131" s="299"/>
      <c r="F131" s="274" t="str">
        <f>CONCATENATE('Hlasatel '!F131)</f>
        <v/>
      </c>
      <c r="G131" s="275"/>
      <c r="H131" s="278" t="str">
        <f>CONCATENATE('Hlasatel '!H131)</f>
        <v/>
      </c>
      <c r="I131" s="294" t="str">
        <f>CONCATENATE('Hlasatel '!I131)</f>
        <v/>
      </c>
    </row>
    <row r="132" spans="1:9" ht="13.8" hidden="1" thickBot="1" x14ac:dyDescent="0.3">
      <c r="A132" s="276"/>
      <c r="B132" s="277"/>
      <c r="C132" s="279"/>
      <c r="D132" s="295"/>
      <c r="E132" s="299"/>
      <c r="F132" s="276"/>
      <c r="G132" s="277"/>
      <c r="H132" s="279"/>
      <c r="I132" s="295"/>
    </row>
    <row r="133" spans="1:9" ht="14.4" hidden="1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9" ht="13.8" hidden="1" thickTop="1" x14ac:dyDescent="0.25">
      <c r="A134" s="84" t="str">
        <f>CONCATENATE([1]List1!$A$59)</f>
        <v>součet</v>
      </c>
      <c r="B134" s="301" t="str">
        <f>$B$20</f>
        <v>2 minuty</v>
      </c>
      <c r="C134" s="301"/>
      <c r="D134" s="91">
        <f>$D$20</f>
        <v>0</v>
      </c>
      <c r="E134" s="60" t="str">
        <f>CONCATENATE([1]List1!$A$60)</f>
        <v>body</v>
      </c>
      <c r="F134" s="301" t="str">
        <f>$F$20</f>
        <v>2 minuty</v>
      </c>
      <c r="G134" s="301"/>
      <c r="H134" s="91">
        <f>$H$20</f>
        <v>0</v>
      </c>
      <c r="I134" s="71" t="str">
        <f>CONCATENATE([1]List1!$A$59)</f>
        <v>součet</v>
      </c>
    </row>
    <row r="135" spans="1:9" hidden="1" x14ac:dyDescent="0.25">
      <c r="A135" s="374"/>
      <c r="B135" s="387"/>
      <c r="C135" s="387"/>
      <c r="D135" s="389"/>
      <c r="E135" s="346" t="str">
        <f>CONCATENATE([1]List1!$A$62)</f>
        <v>1</v>
      </c>
      <c r="F135" s="387"/>
      <c r="G135" s="387"/>
      <c r="H135" s="389"/>
      <c r="I135" s="347"/>
    </row>
    <row r="136" spans="1:9" hidden="1" x14ac:dyDescent="0.25">
      <c r="A136" s="375"/>
      <c r="B136" s="388"/>
      <c r="C136" s="388"/>
      <c r="D136" s="390"/>
      <c r="E136" s="346"/>
      <c r="F136" s="388"/>
      <c r="G136" s="388"/>
      <c r="H136" s="390"/>
      <c r="I136" s="347"/>
    </row>
    <row r="137" spans="1:9" hidden="1" x14ac:dyDescent="0.25">
      <c r="A137" s="413"/>
      <c r="B137" s="350"/>
      <c r="C137" s="350"/>
      <c r="D137" s="351"/>
      <c r="E137" s="346"/>
      <c r="F137" s="350"/>
      <c r="G137" s="350"/>
      <c r="H137" s="351"/>
      <c r="I137" s="347"/>
    </row>
    <row r="138" spans="1:9" hidden="1" x14ac:dyDescent="0.25">
      <c r="A138" s="272" t="str">
        <f>CONCATENATE([1]List1!$A$65)</f>
        <v>přestávka 30 sekund</v>
      </c>
      <c r="B138" s="273"/>
      <c r="C138" s="273"/>
      <c r="D138" s="347"/>
      <c r="E138" s="68"/>
      <c r="F138" s="272" t="str">
        <f>CONCATENATE([1]List1!$A$65)</f>
        <v>přestávka 30 sekund</v>
      </c>
      <c r="G138" s="273"/>
      <c r="H138" s="273"/>
      <c r="I138" s="347"/>
    </row>
    <row r="139" spans="1:9" hidden="1" x14ac:dyDescent="0.25">
      <c r="A139" s="374"/>
      <c r="B139" s="387"/>
      <c r="C139" s="387"/>
      <c r="D139" s="389"/>
      <c r="E139" s="346" t="str">
        <f>CONCATENATE([1]List1!$A$63)</f>
        <v>2</v>
      </c>
      <c r="F139" s="387"/>
      <c r="G139" s="387"/>
      <c r="H139" s="389"/>
      <c r="I139" s="347"/>
    </row>
    <row r="140" spans="1:9" hidden="1" x14ac:dyDescent="0.25">
      <c r="A140" s="375"/>
      <c r="B140" s="388"/>
      <c r="C140" s="388"/>
      <c r="D140" s="390"/>
      <c r="E140" s="346"/>
      <c r="F140" s="388"/>
      <c r="G140" s="388"/>
      <c r="H140" s="390"/>
      <c r="I140" s="347"/>
    </row>
    <row r="141" spans="1:9" hidden="1" x14ac:dyDescent="0.25">
      <c r="A141" s="413"/>
      <c r="B141" s="350"/>
      <c r="C141" s="350"/>
      <c r="D141" s="351"/>
      <c r="E141" s="346"/>
      <c r="F141" s="350"/>
      <c r="G141" s="350"/>
      <c r="H141" s="351"/>
      <c r="I141" s="347"/>
    </row>
    <row r="142" spans="1:9" hidden="1" x14ac:dyDescent="0.25">
      <c r="A142" s="272" t="str">
        <f>CONCATENATE([1]List1!$A$65)</f>
        <v>přestávka 30 sekund</v>
      </c>
      <c r="B142" s="273"/>
      <c r="C142" s="273"/>
      <c r="D142" s="347"/>
      <c r="E142" s="68"/>
      <c r="F142" s="272" t="str">
        <f>CONCATENATE([1]List1!$A$65)</f>
        <v>přestávka 30 sekund</v>
      </c>
      <c r="G142" s="273"/>
      <c r="H142" s="273"/>
      <c r="I142" s="347"/>
    </row>
    <row r="143" spans="1:9" hidden="1" x14ac:dyDescent="0.25">
      <c r="A143" s="374"/>
      <c r="B143" s="387"/>
      <c r="C143" s="387"/>
      <c r="D143" s="389"/>
      <c r="E143" s="346" t="str">
        <f>CONCATENATE([1]List1!$A$64)</f>
        <v>3</v>
      </c>
      <c r="F143" s="387"/>
      <c r="G143" s="387"/>
      <c r="H143" s="389"/>
      <c r="I143" s="347"/>
    </row>
    <row r="144" spans="1:9" hidden="1" x14ac:dyDescent="0.25">
      <c r="A144" s="375"/>
      <c r="B144" s="388"/>
      <c r="C144" s="388"/>
      <c r="D144" s="390"/>
      <c r="E144" s="346"/>
      <c r="F144" s="388"/>
      <c r="G144" s="388"/>
      <c r="H144" s="390"/>
      <c r="I144" s="347"/>
    </row>
    <row r="145" spans="1:9" ht="13.8" hidden="1" thickBot="1" x14ac:dyDescent="0.3">
      <c r="A145" s="376"/>
      <c r="B145" s="350"/>
      <c r="C145" s="350"/>
      <c r="D145" s="351"/>
      <c r="E145" s="346"/>
      <c r="F145" s="350"/>
      <c r="G145" s="350"/>
      <c r="H145" s="351"/>
      <c r="I145" s="348"/>
    </row>
    <row r="146" spans="1:9" ht="14.4" hidden="1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hidden="1" x14ac:dyDescent="0.25">
      <c r="A147" s="377"/>
      <c r="B147" s="380" t="str">
        <f>CONCATENATE([1]List1!$A$66)</f>
        <v>součet technických bodů červený ve všech kolech</v>
      </c>
      <c r="C147" s="381"/>
      <c r="D147" s="44"/>
      <c r="E147" s="54"/>
      <c r="F147" s="44"/>
      <c r="G147" s="382" t="str">
        <f>CONCATENATE([1]List1!$A$67)</f>
        <v>součet technických bodů modrý ve všech kolech</v>
      </c>
      <c r="H147" s="383"/>
      <c r="I147" s="384"/>
    </row>
    <row r="148" spans="1:9" hidden="1" x14ac:dyDescent="0.25">
      <c r="A148" s="378"/>
      <c r="B148" s="380"/>
      <c r="C148" s="381"/>
      <c r="D148" s="44"/>
      <c r="E148" s="54"/>
      <c r="F148" s="44"/>
      <c r="G148" s="382"/>
      <c r="H148" s="383"/>
      <c r="I148" s="385"/>
    </row>
    <row r="149" spans="1:9" ht="13.8" hidden="1" thickBot="1" x14ac:dyDescent="0.3">
      <c r="A149" s="379"/>
      <c r="B149" s="380"/>
      <c r="C149" s="381"/>
      <c r="D149" s="44"/>
      <c r="E149" s="54"/>
      <c r="F149" s="44"/>
      <c r="G149" s="382"/>
      <c r="H149" s="383"/>
      <c r="I149" s="386"/>
    </row>
    <row r="150" spans="1:9" hidden="1" x14ac:dyDescent="0.25">
      <c r="A150" s="54"/>
      <c r="B150" s="369" t="str">
        <f>CONCATENATE([1]List1!$A$68)</f>
        <v>kvalifikační body červený</v>
      </c>
      <c r="C150" s="369"/>
      <c r="D150" s="366"/>
      <c r="E150" s="54"/>
      <c r="F150" s="366"/>
      <c r="G150" s="370" t="str">
        <f>CONCATENATE([1]List1!$A$69)</f>
        <v>kvalifikační body modrý</v>
      </c>
      <c r="H150" s="370"/>
      <c r="I150" s="44"/>
    </row>
    <row r="151" spans="1:9" hidden="1" x14ac:dyDescent="0.25">
      <c r="A151" s="54"/>
      <c r="B151" s="369"/>
      <c r="C151" s="369"/>
      <c r="D151" s="366"/>
      <c r="E151" s="54"/>
      <c r="F151" s="366"/>
      <c r="G151" s="370"/>
      <c r="H151" s="370"/>
      <c r="I151" s="44"/>
    </row>
    <row r="152" spans="1:9" hidden="1" x14ac:dyDescent="0.25">
      <c r="A152" s="54"/>
      <c r="B152" s="369"/>
      <c r="C152" s="369"/>
      <c r="D152" s="366"/>
      <c r="E152" s="54"/>
      <c r="F152" s="366"/>
      <c r="G152" s="370"/>
      <c r="H152" s="370"/>
      <c r="I152" s="44"/>
    </row>
    <row r="153" spans="1:9" ht="13.8" hidden="1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hidden="1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371" t="str">
        <f>CONCATENATE([1]List1!$A$71)</f>
        <v>Skutečný čas:</v>
      </c>
      <c r="I154" s="372"/>
    </row>
    <row r="155" spans="1:9" hidden="1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hidden="1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hidden="1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hidden="1" x14ac:dyDescent="0.25">
      <c r="A158" s="373" t="str">
        <f>CONCATENATE([1]List1!$A$72)</f>
        <v>Kvalifikace do tabulky:</v>
      </c>
      <c r="B158" s="373"/>
      <c r="C158" s="373"/>
      <c r="D158" s="373"/>
      <c r="E158" s="373"/>
      <c r="F158" s="373"/>
      <c r="G158" s="373"/>
      <c r="H158" s="373"/>
      <c r="I158" s="373"/>
    </row>
    <row r="159" spans="1:9" hidden="1" x14ac:dyDescent="0.25">
      <c r="A159" s="373"/>
      <c r="B159" s="373"/>
      <c r="C159" s="373"/>
      <c r="D159" s="373"/>
      <c r="E159" s="373"/>
      <c r="F159" s="373"/>
      <c r="G159" s="373"/>
      <c r="H159" s="373"/>
      <c r="I159" s="373"/>
    </row>
    <row r="160" spans="1:9" hidden="1" x14ac:dyDescent="0.25">
      <c r="A160" s="391" t="str">
        <f>CONCATENATE([1]List1!$A$84)</f>
        <v xml:space="preserve"> 5 : 0</v>
      </c>
      <c r="B160" s="394" t="str">
        <f>CONCATENATE([1]List1!$A$73)</f>
        <v>vítězství na lopatky</v>
      </c>
      <c r="C160" s="395"/>
      <c r="D160" s="396"/>
      <c r="E160" s="54"/>
      <c r="F160" s="391" t="str">
        <f>CONCATENATE([1]List1!$A$84)</f>
        <v xml:space="preserve"> 5 : 0</v>
      </c>
      <c r="G160" s="406" t="str">
        <f>CONCATENATE([1]List1!$A$79)</f>
        <v>vítězství pro nenastoupení soupeře</v>
      </c>
      <c r="H160" s="407"/>
      <c r="I160" s="408"/>
    </row>
    <row r="161" spans="1:9" hidden="1" x14ac:dyDescent="0.25">
      <c r="A161" s="391"/>
      <c r="B161" s="397"/>
      <c r="C161" s="398"/>
      <c r="D161" s="399"/>
      <c r="E161" s="54"/>
      <c r="F161" s="391"/>
      <c r="G161" s="409"/>
      <c r="H161" s="410"/>
      <c r="I161" s="411"/>
    </row>
    <row r="162" spans="1:9" ht="12.75" hidden="1" customHeight="1" x14ac:dyDescent="0.25">
      <c r="A162" s="391" t="str">
        <f>CONCATENATE([1]List1!$A$85)</f>
        <v xml:space="preserve"> 4 : 0 </v>
      </c>
      <c r="B162" s="392" t="str">
        <f>CONCATENATE([1]List1!$A$74)</f>
        <v>technická převaha ve dvou kolech, poražený nemá technické body</v>
      </c>
      <c r="C162" s="392"/>
      <c r="D162" s="392"/>
      <c r="E162" s="54"/>
      <c r="F162" s="412" t="str">
        <f>[1]List1!$C$85</f>
        <v xml:space="preserve"> 5 : 0 </v>
      </c>
      <c r="G162" s="393" t="str">
        <f>CONCATENATE([1]List1!$A$80)</f>
        <v>diskvalifikace pro 3 "O"</v>
      </c>
      <c r="H162" s="393"/>
      <c r="I162" s="393"/>
    </row>
    <row r="163" spans="1:9" ht="12.75" hidden="1" customHeight="1" x14ac:dyDescent="0.25">
      <c r="A163" s="391"/>
      <c r="B163" s="392"/>
      <c r="C163" s="392"/>
      <c r="D163" s="392"/>
      <c r="E163" s="54"/>
      <c r="F163" s="391"/>
      <c r="G163" s="393"/>
      <c r="H163" s="393"/>
      <c r="I163" s="393"/>
    </row>
    <row r="164" spans="1:9" ht="12.75" hidden="1" customHeight="1" x14ac:dyDescent="0.25">
      <c r="A164" s="391" t="str">
        <f>CONCATENATE([1]List1!$A$86)</f>
        <v xml:space="preserve"> 4 : 1 </v>
      </c>
      <c r="B164" s="392" t="str">
        <f>CONCATENATE([1]List1!$A$75)</f>
        <v>technická převaha ve dvou kolech, poražený má technické body</v>
      </c>
      <c r="C164" s="392"/>
      <c r="D164" s="392"/>
      <c r="E164" s="54"/>
      <c r="F164" s="391" t="str">
        <f>CONCATENATE([1]List1!$A$84)</f>
        <v xml:space="preserve"> 5 : 0</v>
      </c>
      <c r="G164" s="393" t="str">
        <f>CONCATENATE([1]List1!$A$81)</f>
        <v>diskvalifikace z celé soutěže</v>
      </c>
      <c r="H164" s="393"/>
      <c r="I164" s="393"/>
    </row>
    <row r="165" spans="1:9" ht="12.75" hidden="1" customHeight="1" x14ac:dyDescent="0.25">
      <c r="A165" s="391"/>
      <c r="B165" s="392"/>
      <c r="C165" s="392"/>
      <c r="D165" s="392"/>
      <c r="E165" s="54"/>
      <c r="F165" s="391"/>
      <c r="G165" s="393"/>
      <c r="H165" s="393"/>
      <c r="I165" s="393"/>
    </row>
    <row r="166" spans="1:9" ht="12.75" hidden="1" customHeight="1" x14ac:dyDescent="0.25">
      <c r="A166" s="391" t="str">
        <f>CONCATENATE([1]List1!$A$87)</f>
        <v xml:space="preserve"> 3 : 0 </v>
      </c>
      <c r="B166" s="392" t="str">
        <f>CONCATENATE([1]List1!$A$76)</f>
        <v>vítězství na body, poražený nemá technické body</v>
      </c>
      <c r="C166" s="392"/>
      <c r="D166" s="392"/>
      <c r="E166" s="54"/>
      <c r="F166" s="391" t="str">
        <f>CONCATENATE([1]List1!$A$89)</f>
        <v xml:space="preserve"> 0 : 0 </v>
      </c>
      <c r="G166" s="393" t="str">
        <f>CONCATENATE([1]List1!$A$82)</f>
        <v>oba soupeři jsou diskvalifikováni v utkání</v>
      </c>
      <c r="H166" s="393"/>
      <c r="I166" s="393"/>
    </row>
    <row r="167" spans="1:9" ht="12.75" hidden="1" customHeight="1" x14ac:dyDescent="0.25">
      <c r="A167" s="391"/>
      <c r="B167" s="392"/>
      <c r="C167" s="392"/>
      <c r="D167" s="392"/>
      <c r="E167" s="54"/>
      <c r="F167" s="391"/>
      <c r="G167" s="393"/>
      <c r="H167" s="393"/>
      <c r="I167" s="393"/>
    </row>
    <row r="168" spans="1:9" ht="12.75" hidden="1" customHeight="1" x14ac:dyDescent="0.25">
      <c r="A168" s="391" t="str">
        <f>CONCATENATE([1]List1!$A$88)</f>
        <v xml:space="preserve"> 3 : 1 </v>
      </c>
      <c r="B168" s="392" t="str">
        <f>CONCATENATE([1]List1!$A$77)</f>
        <v>vítězství na body, poražený má technické body</v>
      </c>
      <c r="C168" s="392"/>
      <c r="D168" s="392"/>
      <c r="E168" s="54"/>
      <c r="F168" s="391" t="str">
        <f>CONCATENATE([1]List1!$A$89)</f>
        <v xml:space="preserve"> 0 : 0 </v>
      </c>
      <c r="G168" s="393" t="str">
        <f>CONCATENATE([1]List1!$A$83)</f>
        <v>oba soupeři jsou diskvalifikováni v celé soutěži</v>
      </c>
      <c r="H168" s="393"/>
      <c r="I168" s="393"/>
    </row>
    <row r="169" spans="1:9" ht="12.75" hidden="1" customHeight="1" x14ac:dyDescent="0.25">
      <c r="A169" s="391"/>
      <c r="B169" s="392"/>
      <c r="C169" s="392"/>
      <c r="D169" s="392"/>
      <c r="E169" s="54"/>
      <c r="F169" s="391"/>
      <c r="G169" s="393"/>
      <c r="H169" s="393"/>
      <c r="I169" s="393"/>
    </row>
    <row r="170" spans="1:9" hidden="1" x14ac:dyDescent="0.25">
      <c r="A170" s="391" t="str">
        <f>CONCATENATE([1]List1!$A$84)</f>
        <v xml:space="preserve"> 5 : 0</v>
      </c>
      <c r="B170" s="394" t="str">
        <f>CONCATENATE([1]List1!$A$78)</f>
        <v>vítězství pro zranění soupeře</v>
      </c>
      <c r="C170" s="395"/>
      <c r="D170" s="396"/>
      <c r="E170" s="54"/>
      <c r="F170" s="400" t="str">
        <f>CONCATENATE([1]List1!$A$90)</f>
        <v>Podpis:</v>
      </c>
      <c r="G170" s="401"/>
      <c r="H170" s="401"/>
      <c r="I170" s="402"/>
    </row>
    <row r="171" spans="1:9" hidden="1" x14ac:dyDescent="0.25">
      <c r="A171" s="391"/>
      <c r="B171" s="397"/>
      <c r="C171" s="398"/>
      <c r="D171" s="399"/>
      <c r="E171" s="54"/>
      <c r="F171" s="403"/>
      <c r="G171" s="404"/>
      <c r="H171" s="404"/>
      <c r="I171" s="405"/>
    </row>
    <row r="172" spans="1:9" hidden="1" x14ac:dyDescent="0.25">
      <c r="A172" s="282" t="str">
        <f>CONCATENATE([1]List1!$A$54)</f>
        <v>Bodovací lístek SZČR</v>
      </c>
      <c r="B172" s="282"/>
      <c r="C172" s="282"/>
      <c r="D172" s="282"/>
      <c r="E172" s="282"/>
      <c r="F172" s="282"/>
      <c r="G172" s="282"/>
      <c r="H172" s="282"/>
      <c r="I172" s="282"/>
    </row>
    <row r="173" spans="1:9" hidden="1" x14ac:dyDescent="0.25">
      <c r="A173" s="282"/>
      <c r="B173" s="282"/>
      <c r="C173" s="282"/>
      <c r="D173" s="282"/>
      <c r="E173" s="282"/>
      <c r="F173" s="282"/>
      <c r="G173" s="282"/>
      <c r="H173" s="282"/>
      <c r="I173" s="282"/>
    </row>
    <row r="174" spans="1:9" ht="23.4" hidden="1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hidden="1" thickTop="1" x14ac:dyDescent="0.25">
      <c r="A175" s="323" t="str">
        <f>CONCATENATE([1]List1!$A$56)</f>
        <v>Bodový rozhodčí:</v>
      </c>
      <c r="B175" s="324"/>
      <c r="C175" s="327"/>
      <c r="D175" s="328"/>
      <c r="E175" s="329"/>
      <c r="F175" s="44"/>
      <c r="G175" s="44"/>
      <c r="H175" s="44"/>
      <c r="I175" s="44"/>
    </row>
    <row r="176" spans="1:9" hidden="1" x14ac:dyDescent="0.25">
      <c r="A176" s="325"/>
      <c r="B176" s="326"/>
      <c r="C176" s="330"/>
      <c r="D176" s="331"/>
      <c r="E176" s="332"/>
      <c r="F176" s="44"/>
      <c r="G176" s="44"/>
      <c r="H176" s="44"/>
      <c r="I176" s="44"/>
    </row>
    <row r="177" spans="1:9" hidden="1" x14ac:dyDescent="0.25">
      <c r="A177" s="333" t="str">
        <f>CONCATENATE([1]List1!$A$57)</f>
        <v>Rozhodčí na žíněnce:</v>
      </c>
      <c r="B177" s="334"/>
      <c r="C177" s="335"/>
      <c r="D177" s="336"/>
      <c r="E177" s="337"/>
      <c r="F177" s="44"/>
      <c r="G177" s="44"/>
      <c r="H177" s="44"/>
      <c r="I177" s="44"/>
    </row>
    <row r="178" spans="1:9" hidden="1" x14ac:dyDescent="0.25">
      <c r="A178" s="325"/>
      <c r="B178" s="326"/>
      <c r="C178" s="330"/>
      <c r="D178" s="331"/>
      <c r="E178" s="332"/>
      <c r="F178" s="44"/>
      <c r="G178" s="44"/>
      <c r="H178" s="44"/>
      <c r="I178" s="44"/>
    </row>
    <row r="179" spans="1:9" hidden="1" x14ac:dyDescent="0.25">
      <c r="A179" s="333" t="str">
        <f>CONCATENATE([1]List1!$A$58)</f>
        <v>Předseda žíněnky</v>
      </c>
      <c r="B179" s="334"/>
      <c r="C179" s="335"/>
      <c r="D179" s="336"/>
      <c r="E179" s="337"/>
      <c r="F179" s="44"/>
      <c r="G179" s="44"/>
      <c r="H179" s="44"/>
      <c r="I179" s="44"/>
    </row>
    <row r="180" spans="1:9" ht="13.8" hidden="1" thickBot="1" x14ac:dyDescent="0.3">
      <c r="A180" s="338"/>
      <c r="B180" s="339"/>
      <c r="C180" s="340"/>
      <c r="D180" s="341"/>
      <c r="E180" s="342"/>
      <c r="F180" s="44"/>
      <c r="G180" s="44"/>
      <c r="H180" s="44"/>
      <c r="I180" s="44"/>
    </row>
    <row r="181" spans="1:9" ht="14.4" hidden="1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27" hidden="1" thickTop="1" x14ac:dyDescent="0.25">
      <c r="A182" s="285" t="str">
        <f>CONCATENATE([1]List1!$A$40)</f>
        <v>soutěž</v>
      </c>
      <c r="B182" s="286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hidden="1" x14ac:dyDescent="0.25">
      <c r="A183" s="287" t="str">
        <f>CONCATENATE('Hlasatel '!A183)</f>
        <v>Brněnský dráček</v>
      </c>
      <c r="B183" s="288"/>
      <c r="C183" s="293" t="str">
        <f>CONCATENATE('Hlasatel '!C183)</f>
        <v xml:space="preserve"> 21.9.2024 </v>
      </c>
      <c r="D183" s="266">
        <f>ABS('Hlasatel '!D183)</f>
        <v>1</v>
      </c>
      <c r="E183" s="293" t="str">
        <f>CONCATENATE('Hlasatel '!E183)</f>
        <v>U13 35</v>
      </c>
      <c r="F183" s="266" t="str">
        <f>CONCATENATE('Hlasatel '!F183)</f>
        <v>v.s.</v>
      </c>
      <c r="G183" s="266" t="str">
        <f>CONCATENATE('Hlasatel '!G183)</f>
        <v/>
      </c>
      <c r="H183" s="268" t="str">
        <f>CONCATENATE('Hlasatel '!H183)</f>
        <v/>
      </c>
      <c r="I183" s="283" t="str">
        <f>CONCATENATE('Hlasatel '!I183)</f>
        <v/>
      </c>
    </row>
    <row r="184" spans="1:9" ht="13.8" hidden="1" thickBot="1" x14ac:dyDescent="0.3">
      <c r="A184" s="289"/>
      <c r="B184" s="290"/>
      <c r="C184" s="292"/>
      <c r="D184" s="267"/>
      <c r="E184" s="292"/>
      <c r="F184" s="267"/>
      <c r="G184" s="267"/>
      <c r="H184" s="269"/>
      <c r="I184" s="284"/>
    </row>
    <row r="185" spans="1:9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hidden="1" thickTop="1" x14ac:dyDescent="0.25">
      <c r="A186" s="296" t="str">
        <f>CONCATENATE([1]List1!$A$48)</f>
        <v>červený</v>
      </c>
      <c r="B186" s="297"/>
      <c r="C186" s="297"/>
      <c r="D186" s="298"/>
      <c r="E186" s="299"/>
      <c r="F186" s="300" t="str">
        <f>CONCATENATE([1]List1!$A$49)</f>
        <v>modrý</v>
      </c>
      <c r="G186" s="301"/>
      <c r="H186" s="301"/>
      <c r="I186" s="302"/>
    </row>
    <row r="187" spans="1:9" hidden="1" x14ac:dyDescent="0.25">
      <c r="A187" s="270" t="str">
        <f>CONCATENATE([1]List1!$A$50)</f>
        <v>jméno</v>
      </c>
      <c r="B187" s="271"/>
      <c r="C187" s="85" t="str">
        <f>CONCATENATE([1]List1!$A$51)</f>
        <v>oddíl</v>
      </c>
      <c r="D187" s="63" t="str">
        <f>CONCATENATE([1]List1!$A$52)</f>
        <v>los</v>
      </c>
      <c r="E187" s="299"/>
      <c r="F187" s="272" t="str">
        <f>CONCATENATE([1]List1!$A$50)</f>
        <v>jméno</v>
      </c>
      <c r="G187" s="273"/>
      <c r="H187" s="62" t="str">
        <f>CONCATENATE([1]List1!$A$51)</f>
        <v>oddíl</v>
      </c>
      <c r="I187" s="63" t="str">
        <f>CONCATENATE([1]List1!$A$52)</f>
        <v>los</v>
      </c>
    </row>
    <row r="188" spans="1:9" hidden="1" x14ac:dyDescent="0.25">
      <c r="A188" s="274" t="str">
        <f>CONCATENATE('Hlasatel '!A188)</f>
        <v/>
      </c>
      <c r="B188" s="275"/>
      <c r="C188" s="278" t="str">
        <f>CONCATENATE('Hlasatel '!C188)</f>
        <v/>
      </c>
      <c r="D188" s="294" t="str">
        <f>CONCATENATE('Hlasatel '!D188)</f>
        <v/>
      </c>
      <c r="E188" s="299"/>
      <c r="F188" s="274" t="str">
        <f>CONCATENATE('Hlasatel '!F188)</f>
        <v/>
      </c>
      <c r="G188" s="275"/>
      <c r="H188" s="278" t="str">
        <f>CONCATENATE('Hlasatel '!H188)</f>
        <v/>
      </c>
      <c r="I188" s="294" t="str">
        <f>CONCATENATE('Hlasatel '!I188)</f>
        <v/>
      </c>
    </row>
    <row r="189" spans="1:9" ht="13.8" hidden="1" thickBot="1" x14ac:dyDescent="0.3">
      <c r="A189" s="276"/>
      <c r="B189" s="277"/>
      <c r="C189" s="279"/>
      <c r="D189" s="295"/>
      <c r="E189" s="299"/>
      <c r="F189" s="276"/>
      <c r="G189" s="277"/>
      <c r="H189" s="279"/>
      <c r="I189" s="295"/>
    </row>
    <row r="190" spans="1:9" ht="14.4" hidden="1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hidden="1" thickTop="1" x14ac:dyDescent="0.25">
      <c r="A191" s="84" t="str">
        <f>CONCATENATE([1]List1!$A$59)</f>
        <v>součet</v>
      </c>
      <c r="B191" s="301" t="str">
        <f>$B$20</f>
        <v>2 minuty</v>
      </c>
      <c r="C191" s="301"/>
      <c r="D191" s="91">
        <f>$D$20</f>
        <v>0</v>
      </c>
      <c r="E191" s="60" t="str">
        <f>CONCATENATE([1]List1!$A$60)</f>
        <v>body</v>
      </c>
      <c r="F191" s="301" t="str">
        <f>$F$20</f>
        <v>2 minuty</v>
      </c>
      <c r="G191" s="301"/>
      <c r="H191" s="91">
        <f>$H$20</f>
        <v>0</v>
      </c>
      <c r="I191" s="71" t="str">
        <f>CONCATENATE([1]List1!$A$59)</f>
        <v>součet</v>
      </c>
    </row>
    <row r="192" spans="1:9" hidden="1" x14ac:dyDescent="0.25">
      <c r="A192" s="374"/>
      <c r="B192" s="387"/>
      <c r="C192" s="387"/>
      <c r="D192" s="389"/>
      <c r="E192" s="346" t="str">
        <f>CONCATENATE([1]List1!$A$62)</f>
        <v>1</v>
      </c>
      <c r="F192" s="387"/>
      <c r="G192" s="387"/>
      <c r="H192" s="389"/>
      <c r="I192" s="347"/>
    </row>
    <row r="193" spans="1:9" hidden="1" x14ac:dyDescent="0.25">
      <c r="A193" s="375"/>
      <c r="B193" s="388"/>
      <c r="C193" s="388"/>
      <c r="D193" s="390"/>
      <c r="E193" s="346"/>
      <c r="F193" s="388"/>
      <c r="G193" s="388"/>
      <c r="H193" s="390"/>
      <c r="I193" s="347"/>
    </row>
    <row r="194" spans="1:9" hidden="1" x14ac:dyDescent="0.25">
      <c r="A194" s="413"/>
      <c r="B194" s="350"/>
      <c r="C194" s="350"/>
      <c r="D194" s="351"/>
      <c r="E194" s="346"/>
      <c r="F194" s="350"/>
      <c r="G194" s="350"/>
      <c r="H194" s="351"/>
      <c r="I194" s="347"/>
    </row>
    <row r="195" spans="1:9" hidden="1" x14ac:dyDescent="0.25">
      <c r="A195" s="272" t="str">
        <f>CONCATENATE([1]List1!$A$65)</f>
        <v>přestávka 30 sekund</v>
      </c>
      <c r="B195" s="273"/>
      <c r="C195" s="273"/>
      <c r="D195" s="347"/>
      <c r="E195" s="68"/>
      <c r="F195" s="272" t="str">
        <f>CONCATENATE([1]List1!$A$65)</f>
        <v>přestávka 30 sekund</v>
      </c>
      <c r="G195" s="273"/>
      <c r="H195" s="273"/>
      <c r="I195" s="347"/>
    </row>
    <row r="196" spans="1:9" hidden="1" x14ac:dyDescent="0.25">
      <c r="A196" s="374"/>
      <c r="B196" s="387"/>
      <c r="C196" s="387"/>
      <c r="D196" s="389"/>
      <c r="E196" s="346" t="str">
        <f>CONCATENATE([1]List1!$A$63)</f>
        <v>2</v>
      </c>
      <c r="F196" s="387"/>
      <c r="G196" s="387"/>
      <c r="H196" s="389"/>
      <c r="I196" s="347"/>
    </row>
    <row r="197" spans="1:9" hidden="1" x14ac:dyDescent="0.25">
      <c r="A197" s="375"/>
      <c r="B197" s="388"/>
      <c r="C197" s="388"/>
      <c r="D197" s="390"/>
      <c r="E197" s="346"/>
      <c r="F197" s="388"/>
      <c r="G197" s="388"/>
      <c r="H197" s="390"/>
      <c r="I197" s="347"/>
    </row>
    <row r="198" spans="1:9" hidden="1" x14ac:dyDescent="0.25">
      <c r="A198" s="413"/>
      <c r="B198" s="350"/>
      <c r="C198" s="350"/>
      <c r="D198" s="351"/>
      <c r="E198" s="346"/>
      <c r="F198" s="350"/>
      <c r="G198" s="350"/>
      <c r="H198" s="351"/>
      <c r="I198" s="347"/>
    </row>
    <row r="199" spans="1:9" hidden="1" x14ac:dyDescent="0.25">
      <c r="A199" s="272" t="str">
        <f>CONCATENATE([1]List1!$A$65)</f>
        <v>přestávka 30 sekund</v>
      </c>
      <c r="B199" s="273"/>
      <c r="C199" s="273"/>
      <c r="D199" s="347"/>
      <c r="E199" s="68"/>
      <c r="F199" s="272" t="str">
        <f>CONCATENATE([1]List1!$A$65)</f>
        <v>přestávka 30 sekund</v>
      </c>
      <c r="G199" s="273"/>
      <c r="H199" s="273"/>
      <c r="I199" s="347"/>
    </row>
    <row r="200" spans="1:9" hidden="1" x14ac:dyDescent="0.25">
      <c r="A200" s="374"/>
      <c r="B200" s="387"/>
      <c r="C200" s="387"/>
      <c r="D200" s="389"/>
      <c r="E200" s="346" t="str">
        <f>CONCATENATE([1]List1!$A$64)</f>
        <v>3</v>
      </c>
      <c r="F200" s="387"/>
      <c r="G200" s="387"/>
      <c r="H200" s="389"/>
      <c r="I200" s="347"/>
    </row>
    <row r="201" spans="1:9" hidden="1" x14ac:dyDescent="0.25">
      <c r="A201" s="375"/>
      <c r="B201" s="388"/>
      <c r="C201" s="388"/>
      <c r="D201" s="390"/>
      <c r="E201" s="346"/>
      <c r="F201" s="388"/>
      <c r="G201" s="388"/>
      <c r="H201" s="390"/>
      <c r="I201" s="347"/>
    </row>
    <row r="202" spans="1:9" ht="13.8" hidden="1" thickBot="1" x14ac:dyDescent="0.3">
      <c r="A202" s="376"/>
      <c r="B202" s="350"/>
      <c r="C202" s="350"/>
      <c r="D202" s="351"/>
      <c r="E202" s="346"/>
      <c r="F202" s="350"/>
      <c r="G202" s="350"/>
      <c r="H202" s="351"/>
      <c r="I202" s="348"/>
    </row>
    <row r="203" spans="1:9" ht="14.4" hidden="1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hidden="1" x14ac:dyDescent="0.25">
      <c r="A204" s="377"/>
      <c r="B204" s="380" t="str">
        <f>CONCATENATE([1]List1!$A$66)</f>
        <v>součet technických bodů červený ve všech kolech</v>
      </c>
      <c r="C204" s="381"/>
      <c r="D204" s="44"/>
      <c r="E204" s="54"/>
      <c r="F204" s="44"/>
      <c r="G204" s="382" t="str">
        <f>CONCATENATE([1]List1!$A$67)</f>
        <v>součet technických bodů modrý ve všech kolech</v>
      </c>
      <c r="H204" s="383"/>
      <c r="I204" s="384"/>
    </row>
    <row r="205" spans="1:9" hidden="1" x14ac:dyDescent="0.25">
      <c r="A205" s="378"/>
      <c r="B205" s="380"/>
      <c r="C205" s="381"/>
      <c r="D205" s="44"/>
      <c r="E205" s="54"/>
      <c r="F205" s="44"/>
      <c r="G205" s="382"/>
      <c r="H205" s="383"/>
      <c r="I205" s="385"/>
    </row>
    <row r="206" spans="1:9" ht="13.8" hidden="1" thickBot="1" x14ac:dyDescent="0.3">
      <c r="A206" s="379"/>
      <c r="B206" s="380"/>
      <c r="C206" s="381"/>
      <c r="D206" s="44"/>
      <c r="E206" s="54"/>
      <c r="F206" s="44"/>
      <c r="G206" s="382"/>
      <c r="H206" s="383"/>
      <c r="I206" s="386"/>
    </row>
    <row r="207" spans="1:9" hidden="1" x14ac:dyDescent="0.25">
      <c r="A207" s="54"/>
      <c r="B207" s="369" t="str">
        <f>CONCATENATE([1]List1!$A$68)</f>
        <v>kvalifikační body červený</v>
      </c>
      <c r="C207" s="369"/>
      <c r="D207" s="366"/>
      <c r="E207" s="54"/>
      <c r="F207" s="366"/>
      <c r="G207" s="370" t="str">
        <f>CONCATENATE([1]List1!$A$69)</f>
        <v>kvalifikační body modrý</v>
      </c>
      <c r="H207" s="370"/>
      <c r="I207" s="44"/>
    </row>
    <row r="208" spans="1:9" hidden="1" x14ac:dyDescent="0.25">
      <c r="A208" s="54"/>
      <c r="B208" s="369"/>
      <c r="C208" s="369"/>
      <c r="D208" s="366"/>
      <c r="E208" s="54"/>
      <c r="F208" s="366"/>
      <c r="G208" s="370"/>
      <c r="H208" s="370"/>
      <c r="I208" s="44"/>
    </row>
    <row r="209" spans="1:9" hidden="1" x14ac:dyDescent="0.25">
      <c r="A209" s="54"/>
      <c r="B209" s="369"/>
      <c r="C209" s="369"/>
      <c r="D209" s="366"/>
      <c r="E209" s="54"/>
      <c r="F209" s="366"/>
      <c r="G209" s="370"/>
      <c r="H209" s="370"/>
      <c r="I209" s="44"/>
    </row>
    <row r="210" spans="1:9" ht="13.8" hidden="1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hidden="1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371" t="str">
        <f>CONCATENATE([1]List1!$A$71)</f>
        <v>Skutečný čas:</v>
      </c>
      <c r="I211" s="372"/>
    </row>
    <row r="212" spans="1:9" hidden="1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hidden="1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hidden="1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hidden="1" x14ac:dyDescent="0.25">
      <c r="A215" s="373" t="str">
        <f>CONCATENATE([1]List1!$A$72)</f>
        <v>Kvalifikace do tabulky:</v>
      </c>
      <c r="B215" s="373"/>
      <c r="C215" s="373"/>
      <c r="D215" s="373"/>
      <c r="E215" s="373"/>
      <c r="F215" s="373"/>
      <c r="G215" s="373"/>
      <c r="H215" s="373"/>
      <c r="I215" s="373"/>
    </row>
    <row r="216" spans="1:9" hidden="1" x14ac:dyDescent="0.25">
      <c r="A216" s="373"/>
      <c r="B216" s="373"/>
      <c r="C216" s="373"/>
      <c r="D216" s="373"/>
      <c r="E216" s="373"/>
      <c r="F216" s="373"/>
      <c r="G216" s="373"/>
      <c r="H216" s="373"/>
      <c r="I216" s="373"/>
    </row>
    <row r="217" spans="1:9" hidden="1" x14ac:dyDescent="0.25">
      <c r="A217" s="391" t="str">
        <f>CONCATENATE([1]List1!$A$84)</f>
        <v xml:space="preserve"> 5 : 0</v>
      </c>
      <c r="B217" s="394" t="str">
        <f>CONCATENATE([1]List1!$A$73)</f>
        <v>vítězství na lopatky</v>
      </c>
      <c r="C217" s="395"/>
      <c r="D217" s="396"/>
      <c r="E217" s="54"/>
      <c r="F217" s="391" t="str">
        <f>CONCATENATE([1]List1!$A$84)</f>
        <v xml:space="preserve"> 5 : 0</v>
      </c>
      <c r="G217" s="406" t="str">
        <f>CONCATENATE([1]List1!$A$79)</f>
        <v>vítězství pro nenastoupení soupeře</v>
      </c>
      <c r="H217" s="407"/>
      <c r="I217" s="408"/>
    </row>
    <row r="218" spans="1:9" hidden="1" x14ac:dyDescent="0.25">
      <c r="A218" s="391"/>
      <c r="B218" s="397"/>
      <c r="C218" s="398"/>
      <c r="D218" s="399"/>
      <c r="E218" s="54"/>
      <c r="F218" s="391"/>
      <c r="G218" s="409"/>
      <c r="H218" s="410"/>
      <c r="I218" s="411"/>
    </row>
    <row r="219" spans="1:9" ht="12.75" hidden="1" customHeight="1" x14ac:dyDescent="0.25">
      <c r="A219" s="391" t="str">
        <f>CONCATENATE([1]List1!$A$85)</f>
        <v xml:space="preserve"> 4 : 0 </v>
      </c>
      <c r="B219" s="392" t="str">
        <f>CONCATENATE([1]List1!$A$74)</f>
        <v>technická převaha ve dvou kolech, poražený nemá technické body</v>
      </c>
      <c r="C219" s="392"/>
      <c r="D219" s="392"/>
      <c r="E219" s="54"/>
      <c r="F219" s="412" t="str">
        <f>[1]List1!$C$85</f>
        <v xml:space="preserve"> 5 : 0 </v>
      </c>
      <c r="G219" s="393" t="str">
        <f>CONCATENATE([1]List1!$A$80)</f>
        <v>diskvalifikace pro 3 "O"</v>
      </c>
      <c r="H219" s="393"/>
      <c r="I219" s="393"/>
    </row>
    <row r="220" spans="1:9" ht="12.75" hidden="1" customHeight="1" x14ac:dyDescent="0.25">
      <c r="A220" s="391"/>
      <c r="B220" s="392"/>
      <c r="C220" s="392"/>
      <c r="D220" s="392"/>
      <c r="E220" s="54"/>
      <c r="F220" s="391"/>
      <c r="G220" s="393"/>
      <c r="H220" s="393"/>
      <c r="I220" s="393"/>
    </row>
    <row r="221" spans="1:9" ht="12.75" hidden="1" customHeight="1" x14ac:dyDescent="0.25">
      <c r="A221" s="391" t="str">
        <f>CONCATENATE([1]List1!$A$86)</f>
        <v xml:space="preserve"> 4 : 1 </v>
      </c>
      <c r="B221" s="392" t="str">
        <f>CONCATENATE([1]List1!$A$75)</f>
        <v>technická převaha ve dvou kolech, poražený má technické body</v>
      </c>
      <c r="C221" s="392"/>
      <c r="D221" s="392"/>
      <c r="E221" s="54"/>
      <c r="F221" s="391" t="str">
        <f>CONCATENATE([1]List1!$A$84)</f>
        <v xml:space="preserve"> 5 : 0</v>
      </c>
      <c r="G221" s="393" t="str">
        <f>CONCATENATE([1]List1!$A$81)</f>
        <v>diskvalifikace z celé soutěže</v>
      </c>
      <c r="H221" s="393"/>
      <c r="I221" s="393"/>
    </row>
    <row r="222" spans="1:9" ht="12.75" hidden="1" customHeight="1" x14ac:dyDescent="0.25">
      <c r="A222" s="391"/>
      <c r="B222" s="392"/>
      <c r="C222" s="392"/>
      <c r="D222" s="392"/>
      <c r="E222" s="54"/>
      <c r="F222" s="391"/>
      <c r="G222" s="393"/>
      <c r="H222" s="393"/>
      <c r="I222" s="393"/>
    </row>
    <row r="223" spans="1:9" ht="12.75" hidden="1" customHeight="1" x14ac:dyDescent="0.25">
      <c r="A223" s="391" t="str">
        <f>CONCATENATE([1]List1!$A$87)</f>
        <v xml:space="preserve"> 3 : 0 </v>
      </c>
      <c r="B223" s="392" t="str">
        <f>CONCATENATE([1]List1!$A$76)</f>
        <v>vítězství na body, poražený nemá technické body</v>
      </c>
      <c r="C223" s="392"/>
      <c r="D223" s="392"/>
      <c r="E223" s="54"/>
      <c r="F223" s="391" t="str">
        <f>CONCATENATE([1]List1!$A$89)</f>
        <v xml:space="preserve"> 0 : 0 </v>
      </c>
      <c r="G223" s="393" t="str">
        <f>CONCATENATE([1]List1!$A$82)</f>
        <v>oba soupeři jsou diskvalifikováni v utkání</v>
      </c>
      <c r="H223" s="393"/>
      <c r="I223" s="393"/>
    </row>
    <row r="224" spans="1:9" ht="12.75" hidden="1" customHeight="1" x14ac:dyDescent="0.25">
      <c r="A224" s="391"/>
      <c r="B224" s="392"/>
      <c r="C224" s="392"/>
      <c r="D224" s="392"/>
      <c r="E224" s="54"/>
      <c r="F224" s="391"/>
      <c r="G224" s="393"/>
      <c r="H224" s="393"/>
      <c r="I224" s="393"/>
    </row>
    <row r="225" spans="1:9" ht="12.75" hidden="1" customHeight="1" x14ac:dyDescent="0.25">
      <c r="A225" s="391" t="str">
        <f>CONCATENATE([1]List1!$A$88)</f>
        <v xml:space="preserve"> 3 : 1 </v>
      </c>
      <c r="B225" s="392" t="str">
        <f>CONCATENATE([1]List1!$A$77)</f>
        <v>vítězství na body, poražený má technické body</v>
      </c>
      <c r="C225" s="392"/>
      <c r="D225" s="392"/>
      <c r="E225" s="54"/>
      <c r="F225" s="391" t="str">
        <f>CONCATENATE([1]List1!$A$89)</f>
        <v xml:space="preserve"> 0 : 0 </v>
      </c>
      <c r="G225" s="393" t="str">
        <f>CONCATENATE([1]List1!$A$83)</f>
        <v>oba soupeři jsou diskvalifikováni v celé soutěži</v>
      </c>
      <c r="H225" s="393"/>
      <c r="I225" s="393"/>
    </row>
    <row r="226" spans="1:9" ht="12.75" hidden="1" customHeight="1" x14ac:dyDescent="0.25">
      <c r="A226" s="391"/>
      <c r="B226" s="392"/>
      <c r="C226" s="392"/>
      <c r="D226" s="392"/>
      <c r="E226" s="54"/>
      <c r="F226" s="391"/>
      <c r="G226" s="393"/>
      <c r="H226" s="393"/>
      <c r="I226" s="393"/>
    </row>
    <row r="227" spans="1:9" hidden="1" x14ac:dyDescent="0.25">
      <c r="A227" s="391" t="str">
        <f>CONCATENATE([1]List1!$A$84)</f>
        <v xml:space="preserve"> 5 : 0</v>
      </c>
      <c r="B227" s="394" t="str">
        <f>CONCATENATE([1]List1!$A$78)</f>
        <v>vítězství pro zranění soupeře</v>
      </c>
      <c r="C227" s="395"/>
      <c r="D227" s="396"/>
      <c r="E227" s="54"/>
      <c r="F227" s="400" t="str">
        <f>CONCATENATE([1]List1!$A$90)</f>
        <v>Podpis:</v>
      </c>
      <c r="G227" s="401"/>
      <c r="H227" s="401"/>
      <c r="I227" s="402"/>
    </row>
    <row r="228" spans="1:9" hidden="1" x14ac:dyDescent="0.25">
      <c r="A228" s="391"/>
      <c r="B228" s="397"/>
      <c r="C228" s="398"/>
      <c r="D228" s="399"/>
      <c r="E228" s="54"/>
      <c r="F228" s="403"/>
      <c r="G228" s="404"/>
      <c r="H228" s="404"/>
      <c r="I228" s="405"/>
    </row>
    <row r="229" spans="1:9" hidden="1" x14ac:dyDescent="0.25">
      <c r="A229" s="282" t="str">
        <f>CONCATENATE([1]List1!$A$54)</f>
        <v>Bodovací lístek SZČR</v>
      </c>
      <c r="B229" s="282"/>
      <c r="C229" s="282"/>
      <c r="D229" s="282"/>
      <c r="E229" s="282"/>
      <c r="F229" s="282"/>
      <c r="G229" s="282"/>
      <c r="H229" s="282"/>
      <c r="I229" s="282"/>
    </row>
    <row r="230" spans="1:9" hidden="1" x14ac:dyDescent="0.25">
      <c r="A230" s="282"/>
      <c r="B230" s="282"/>
      <c r="C230" s="282"/>
      <c r="D230" s="282"/>
      <c r="E230" s="282"/>
      <c r="F230" s="282"/>
      <c r="G230" s="282"/>
      <c r="H230" s="282"/>
      <c r="I230" s="282"/>
    </row>
    <row r="231" spans="1:9" ht="23.4" hidden="1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hidden="1" thickTop="1" x14ac:dyDescent="0.25">
      <c r="A232" s="323" t="str">
        <f>CONCATENATE([1]List1!$A$56)</f>
        <v>Bodový rozhodčí:</v>
      </c>
      <c r="B232" s="324"/>
      <c r="C232" s="327"/>
      <c r="D232" s="328"/>
      <c r="E232" s="329"/>
      <c r="F232" s="44"/>
      <c r="G232" s="44"/>
      <c r="H232" s="44"/>
      <c r="I232" s="44"/>
    </row>
    <row r="233" spans="1:9" hidden="1" x14ac:dyDescent="0.25">
      <c r="A233" s="325"/>
      <c r="B233" s="326"/>
      <c r="C233" s="330"/>
      <c r="D233" s="331"/>
      <c r="E233" s="332"/>
      <c r="F233" s="44"/>
      <c r="G233" s="44"/>
      <c r="H233" s="44"/>
      <c r="I233" s="44"/>
    </row>
    <row r="234" spans="1:9" hidden="1" x14ac:dyDescent="0.25">
      <c r="A234" s="333" t="str">
        <f>CONCATENATE([1]List1!$A$57)</f>
        <v>Rozhodčí na žíněnce:</v>
      </c>
      <c r="B234" s="334"/>
      <c r="C234" s="335"/>
      <c r="D234" s="336"/>
      <c r="E234" s="337"/>
      <c r="F234" s="44"/>
      <c r="G234" s="44"/>
      <c r="H234" s="44"/>
      <c r="I234" s="44"/>
    </row>
    <row r="235" spans="1:9" hidden="1" x14ac:dyDescent="0.25">
      <c r="A235" s="325"/>
      <c r="B235" s="326"/>
      <c r="C235" s="330"/>
      <c r="D235" s="331"/>
      <c r="E235" s="332"/>
      <c r="F235" s="44"/>
      <c r="G235" s="44"/>
      <c r="H235" s="44"/>
      <c r="I235" s="44"/>
    </row>
    <row r="236" spans="1:9" hidden="1" x14ac:dyDescent="0.25">
      <c r="A236" s="333" t="str">
        <f>CONCATENATE([1]List1!$A$58)</f>
        <v>Předseda žíněnky</v>
      </c>
      <c r="B236" s="334"/>
      <c r="C236" s="335"/>
      <c r="D236" s="336"/>
      <c r="E236" s="337"/>
      <c r="F236" s="44"/>
      <c r="G236" s="44"/>
      <c r="H236" s="44"/>
      <c r="I236" s="44"/>
    </row>
    <row r="237" spans="1:9" ht="13.8" hidden="1" thickBot="1" x14ac:dyDescent="0.3">
      <c r="A237" s="338"/>
      <c r="B237" s="339"/>
      <c r="C237" s="340"/>
      <c r="D237" s="341"/>
      <c r="E237" s="342"/>
      <c r="F237" s="44"/>
      <c r="G237" s="44"/>
      <c r="H237" s="44"/>
      <c r="I237" s="44"/>
    </row>
    <row r="238" spans="1:9" ht="14.4" hidden="1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285" t="str">
        <f>CONCATENATE([1]List1!$A$40)</f>
        <v>soutěž</v>
      </c>
      <c r="B239" s="286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287" t="str">
        <f>CONCATENATE('Hlasatel '!A240)</f>
        <v>Brněnský dráček</v>
      </c>
      <c r="B240" s="288"/>
      <c r="C240" s="293" t="str">
        <f>CONCATENATE('Hlasatel '!C240)</f>
        <v xml:space="preserve"> 21.9.2024 </v>
      </c>
      <c r="D240" s="266" t="e">
        <f>ABS('Hlasatel '!D240)</f>
        <v>#REF!</v>
      </c>
      <c r="E240" s="293" t="str">
        <f>CONCATENATE('Hlasatel '!E240)</f>
        <v>U13 35</v>
      </c>
      <c r="F240" s="266" t="str">
        <f>CONCATENATE('Hlasatel '!F240)</f>
        <v>v.s.</v>
      </c>
      <c r="G240" s="266" t="e">
        <f>CONCATENATE('Hlasatel '!G240)</f>
        <v>#REF!</v>
      </c>
      <c r="H240" s="268" t="str">
        <f>CONCATENATE('Hlasatel '!H240)</f>
        <v/>
      </c>
      <c r="I240" s="283" t="str">
        <f>CONCATENATE('Hlasatel '!I240)</f>
        <v/>
      </c>
    </row>
    <row r="241" spans="1:9" ht="13.8" hidden="1" thickBot="1" x14ac:dyDescent="0.3">
      <c r="A241" s="289"/>
      <c r="B241" s="290"/>
      <c r="C241" s="292"/>
      <c r="D241" s="267"/>
      <c r="E241" s="292"/>
      <c r="F241" s="267"/>
      <c r="G241" s="267"/>
      <c r="H241" s="269"/>
      <c r="I241" s="284"/>
    </row>
    <row r="242" spans="1:9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hidden="1" thickTop="1" x14ac:dyDescent="0.25">
      <c r="A243" s="296" t="str">
        <f>CONCATENATE([1]List1!$A$48)</f>
        <v>červený</v>
      </c>
      <c r="B243" s="297"/>
      <c r="C243" s="297"/>
      <c r="D243" s="298"/>
      <c r="E243" s="299"/>
      <c r="F243" s="300" t="str">
        <f>CONCATENATE([1]List1!$A$49)</f>
        <v>modrý</v>
      </c>
      <c r="G243" s="301"/>
      <c r="H243" s="301"/>
      <c r="I243" s="302"/>
    </row>
    <row r="244" spans="1:9" hidden="1" x14ac:dyDescent="0.25">
      <c r="A244" s="270" t="str">
        <f>CONCATENATE([1]List1!$A$50)</f>
        <v>jméno</v>
      </c>
      <c r="B244" s="271"/>
      <c r="C244" s="85" t="str">
        <f>CONCATENATE([1]List1!$A$51)</f>
        <v>oddíl</v>
      </c>
      <c r="D244" s="63" t="str">
        <f>CONCATENATE([1]List1!$A$52)</f>
        <v>los</v>
      </c>
      <c r="E244" s="299"/>
      <c r="F244" s="272" t="str">
        <f>CONCATENATE([1]List1!$A$50)</f>
        <v>jméno</v>
      </c>
      <c r="G244" s="273"/>
      <c r="H244" s="62" t="str">
        <f>CONCATENATE([1]List1!$A$51)</f>
        <v>oddíl</v>
      </c>
      <c r="I244" s="63" t="str">
        <f>CONCATENATE([1]List1!$A$52)</f>
        <v>los</v>
      </c>
    </row>
    <row r="245" spans="1:9" hidden="1" x14ac:dyDescent="0.25">
      <c r="A245" s="274" t="str">
        <f>CONCATENATE('Hlasatel '!A245)</f>
        <v/>
      </c>
      <c r="B245" s="275"/>
      <c r="C245" s="278" t="str">
        <f>CONCATENATE('Hlasatel '!C245)</f>
        <v/>
      </c>
      <c r="D245" s="294" t="str">
        <f>CONCATENATE('Hlasatel '!D245)</f>
        <v/>
      </c>
      <c r="E245" s="299"/>
      <c r="F245" s="274" t="str">
        <f>CONCATENATE('Hlasatel '!F245)</f>
        <v/>
      </c>
      <c r="G245" s="275"/>
      <c r="H245" s="278" t="str">
        <f>CONCATENATE('Hlasatel '!H245)</f>
        <v/>
      </c>
      <c r="I245" s="294" t="str">
        <f>CONCATENATE('Hlasatel '!I245)</f>
        <v/>
      </c>
    </row>
    <row r="246" spans="1:9" ht="13.8" hidden="1" thickBot="1" x14ac:dyDescent="0.3">
      <c r="A246" s="276"/>
      <c r="B246" s="277"/>
      <c r="C246" s="279"/>
      <c r="D246" s="295"/>
      <c r="E246" s="299"/>
      <c r="F246" s="276"/>
      <c r="G246" s="277"/>
      <c r="H246" s="279"/>
      <c r="I246" s="295"/>
    </row>
    <row r="247" spans="1:9" ht="14.4" hidden="1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hidden="1" thickTop="1" x14ac:dyDescent="0.25">
      <c r="A248" s="84" t="str">
        <f>CONCATENATE([1]List1!$A$59)</f>
        <v>součet</v>
      </c>
      <c r="B248" s="301" t="str">
        <f>$B$20</f>
        <v>2 minuty</v>
      </c>
      <c r="C248" s="301"/>
      <c r="D248" s="91">
        <f>$D$20</f>
        <v>0</v>
      </c>
      <c r="E248" s="60" t="str">
        <f>CONCATENATE([1]List1!$A$60)</f>
        <v>body</v>
      </c>
      <c r="F248" s="301" t="str">
        <f>$F$20</f>
        <v>2 minuty</v>
      </c>
      <c r="G248" s="301"/>
      <c r="H248" s="91">
        <f>$H$20</f>
        <v>0</v>
      </c>
      <c r="I248" s="71" t="str">
        <f>CONCATENATE([1]List1!$A$59)</f>
        <v>součet</v>
      </c>
    </row>
    <row r="249" spans="1:9" hidden="1" x14ac:dyDescent="0.25">
      <c r="A249" s="374"/>
      <c r="B249" s="387"/>
      <c r="C249" s="387"/>
      <c r="D249" s="389"/>
      <c r="E249" s="346" t="str">
        <f>CONCATENATE([1]List1!$A$62)</f>
        <v>1</v>
      </c>
      <c r="F249" s="387"/>
      <c r="G249" s="387"/>
      <c r="H249" s="389"/>
      <c r="I249" s="347"/>
    </row>
    <row r="250" spans="1:9" hidden="1" x14ac:dyDescent="0.25">
      <c r="A250" s="375"/>
      <c r="B250" s="388"/>
      <c r="C250" s="388"/>
      <c r="D250" s="390"/>
      <c r="E250" s="346"/>
      <c r="F250" s="388"/>
      <c r="G250" s="388"/>
      <c r="H250" s="390"/>
      <c r="I250" s="347"/>
    </row>
    <row r="251" spans="1:9" hidden="1" x14ac:dyDescent="0.25">
      <c r="A251" s="413"/>
      <c r="B251" s="350"/>
      <c r="C251" s="350"/>
      <c r="D251" s="351"/>
      <c r="E251" s="346"/>
      <c r="F251" s="350"/>
      <c r="G251" s="350"/>
      <c r="H251" s="351"/>
      <c r="I251" s="347"/>
    </row>
    <row r="252" spans="1:9" hidden="1" x14ac:dyDescent="0.25">
      <c r="A252" s="272" t="str">
        <f>CONCATENATE([1]List1!$A$65)</f>
        <v>přestávka 30 sekund</v>
      </c>
      <c r="B252" s="273"/>
      <c r="C252" s="273"/>
      <c r="D252" s="347"/>
      <c r="E252" s="68"/>
      <c r="F252" s="272" t="str">
        <f>CONCATENATE([1]List1!$A$65)</f>
        <v>přestávka 30 sekund</v>
      </c>
      <c r="G252" s="273"/>
      <c r="H252" s="273"/>
      <c r="I252" s="347"/>
    </row>
    <row r="253" spans="1:9" hidden="1" x14ac:dyDescent="0.25">
      <c r="A253" s="374"/>
      <c r="B253" s="387"/>
      <c r="C253" s="387"/>
      <c r="D253" s="389"/>
      <c r="E253" s="346" t="str">
        <f>CONCATENATE([1]List1!$A$63)</f>
        <v>2</v>
      </c>
      <c r="F253" s="387"/>
      <c r="G253" s="387"/>
      <c r="H253" s="389"/>
      <c r="I253" s="347"/>
    </row>
    <row r="254" spans="1:9" hidden="1" x14ac:dyDescent="0.25">
      <c r="A254" s="375"/>
      <c r="B254" s="388"/>
      <c r="C254" s="388"/>
      <c r="D254" s="390"/>
      <c r="E254" s="346"/>
      <c r="F254" s="388"/>
      <c r="G254" s="388"/>
      <c r="H254" s="390"/>
      <c r="I254" s="347"/>
    </row>
    <row r="255" spans="1:9" hidden="1" x14ac:dyDescent="0.25">
      <c r="A255" s="413"/>
      <c r="B255" s="350"/>
      <c r="C255" s="350"/>
      <c r="D255" s="351"/>
      <c r="E255" s="346"/>
      <c r="F255" s="350"/>
      <c r="G255" s="350"/>
      <c r="H255" s="351"/>
      <c r="I255" s="347"/>
    </row>
    <row r="256" spans="1:9" hidden="1" x14ac:dyDescent="0.25">
      <c r="A256" s="272" t="str">
        <f>CONCATENATE([1]List1!$A$65)</f>
        <v>přestávka 30 sekund</v>
      </c>
      <c r="B256" s="273"/>
      <c r="C256" s="273"/>
      <c r="D256" s="347"/>
      <c r="E256" s="68"/>
      <c r="F256" s="272" t="str">
        <f>CONCATENATE([1]List1!$A$65)</f>
        <v>přestávka 30 sekund</v>
      </c>
      <c r="G256" s="273"/>
      <c r="H256" s="273"/>
      <c r="I256" s="347"/>
    </row>
    <row r="257" spans="1:9" hidden="1" x14ac:dyDescent="0.25">
      <c r="A257" s="374"/>
      <c r="B257" s="387"/>
      <c r="C257" s="387"/>
      <c r="D257" s="389"/>
      <c r="E257" s="346" t="str">
        <f>CONCATENATE([1]List1!$A$64)</f>
        <v>3</v>
      </c>
      <c r="F257" s="387"/>
      <c r="G257" s="387"/>
      <c r="H257" s="389"/>
      <c r="I257" s="347"/>
    </row>
    <row r="258" spans="1:9" hidden="1" x14ac:dyDescent="0.25">
      <c r="A258" s="375"/>
      <c r="B258" s="388"/>
      <c r="C258" s="388"/>
      <c r="D258" s="390"/>
      <c r="E258" s="346"/>
      <c r="F258" s="388"/>
      <c r="G258" s="388"/>
      <c r="H258" s="390"/>
      <c r="I258" s="347"/>
    </row>
    <row r="259" spans="1:9" ht="13.8" hidden="1" thickBot="1" x14ac:dyDescent="0.3">
      <c r="A259" s="376"/>
      <c r="B259" s="350"/>
      <c r="C259" s="350"/>
      <c r="D259" s="351"/>
      <c r="E259" s="346"/>
      <c r="F259" s="350"/>
      <c r="G259" s="350"/>
      <c r="H259" s="351"/>
      <c r="I259" s="348"/>
    </row>
    <row r="260" spans="1:9" ht="14.4" hidden="1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hidden="1" x14ac:dyDescent="0.25">
      <c r="A261" s="377"/>
      <c r="B261" s="380" t="str">
        <f>CONCATENATE([1]List1!$A$66)</f>
        <v>součet technických bodů červený ve všech kolech</v>
      </c>
      <c r="C261" s="381"/>
      <c r="D261" s="44"/>
      <c r="E261" s="54"/>
      <c r="F261" s="44"/>
      <c r="G261" s="382" t="str">
        <f>CONCATENATE([1]List1!$A$67)</f>
        <v>součet technických bodů modrý ve všech kolech</v>
      </c>
      <c r="H261" s="383"/>
      <c r="I261" s="384"/>
    </row>
    <row r="262" spans="1:9" hidden="1" x14ac:dyDescent="0.25">
      <c r="A262" s="378"/>
      <c r="B262" s="380"/>
      <c r="C262" s="381"/>
      <c r="D262" s="44"/>
      <c r="E262" s="54"/>
      <c r="F262" s="44"/>
      <c r="G262" s="382"/>
      <c r="H262" s="383"/>
      <c r="I262" s="385"/>
    </row>
    <row r="263" spans="1:9" ht="13.8" hidden="1" thickBot="1" x14ac:dyDescent="0.3">
      <c r="A263" s="379"/>
      <c r="B263" s="380"/>
      <c r="C263" s="381"/>
      <c r="D263" s="44"/>
      <c r="E263" s="54"/>
      <c r="F263" s="44"/>
      <c r="G263" s="382"/>
      <c r="H263" s="383"/>
      <c r="I263" s="386"/>
    </row>
    <row r="264" spans="1:9" hidden="1" x14ac:dyDescent="0.25">
      <c r="A264" s="54"/>
      <c r="B264" s="369" t="str">
        <f>CONCATENATE([1]List1!$A$68)</f>
        <v>kvalifikační body červený</v>
      </c>
      <c r="C264" s="369"/>
      <c r="D264" s="366"/>
      <c r="E264" s="54"/>
      <c r="F264" s="366"/>
      <c r="G264" s="370" t="str">
        <f>CONCATENATE([1]List1!$A$69)</f>
        <v>kvalifikační body modrý</v>
      </c>
      <c r="H264" s="370"/>
      <c r="I264" s="44"/>
    </row>
    <row r="265" spans="1:9" hidden="1" x14ac:dyDescent="0.25">
      <c r="A265" s="54"/>
      <c r="B265" s="369"/>
      <c r="C265" s="369"/>
      <c r="D265" s="366"/>
      <c r="E265" s="54"/>
      <c r="F265" s="366"/>
      <c r="G265" s="370"/>
      <c r="H265" s="370"/>
      <c r="I265" s="44"/>
    </row>
    <row r="266" spans="1:9" hidden="1" x14ac:dyDescent="0.25">
      <c r="A266" s="54"/>
      <c r="B266" s="369"/>
      <c r="C266" s="369"/>
      <c r="D266" s="366"/>
      <c r="E266" s="54"/>
      <c r="F266" s="366"/>
      <c r="G266" s="370"/>
      <c r="H266" s="370"/>
      <c r="I266" s="44"/>
    </row>
    <row r="267" spans="1:9" ht="13.8" hidden="1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hidden="1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371" t="str">
        <f>CONCATENATE([1]List1!$A$71)</f>
        <v>Skutečný čas:</v>
      </c>
      <c r="I268" s="372"/>
    </row>
    <row r="269" spans="1:9" hidden="1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hidden="1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hidden="1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hidden="1" x14ac:dyDescent="0.25">
      <c r="A272" s="373" t="str">
        <f>CONCATENATE([1]List1!$A$72)</f>
        <v>Kvalifikace do tabulky:</v>
      </c>
      <c r="B272" s="373"/>
      <c r="C272" s="373"/>
      <c r="D272" s="373"/>
      <c r="E272" s="373"/>
      <c r="F272" s="373"/>
      <c r="G272" s="373"/>
      <c r="H272" s="373"/>
      <c r="I272" s="373"/>
    </row>
    <row r="273" spans="1:9" hidden="1" x14ac:dyDescent="0.25">
      <c r="A273" s="373"/>
      <c r="B273" s="373"/>
      <c r="C273" s="373"/>
      <c r="D273" s="373"/>
      <c r="E273" s="373"/>
      <c r="F273" s="373"/>
      <c r="G273" s="373"/>
      <c r="H273" s="373"/>
      <c r="I273" s="373"/>
    </row>
    <row r="274" spans="1:9" hidden="1" x14ac:dyDescent="0.25">
      <c r="A274" s="391" t="str">
        <f>CONCATENATE([1]List1!$A$84)</f>
        <v xml:space="preserve"> 5 : 0</v>
      </c>
      <c r="B274" s="394" t="str">
        <f>CONCATENATE([1]List1!$A$73)</f>
        <v>vítězství na lopatky</v>
      </c>
      <c r="C274" s="395"/>
      <c r="D274" s="396"/>
      <c r="E274" s="54"/>
      <c r="F274" s="391" t="str">
        <f>CONCATENATE([1]List1!$A$84)</f>
        <v xml:space="preserve"> 5 : 0</v>
      </c>
      <c r="G274" s="406" t="str">
        <f>CONCATENATE([1]List1!$A$79)</f>
        <v>vítězství pro nenastoupení soupeře</v>
      </c>
      <c r="H274" s="407"/>
      <c r="I274" s="408"/>
    </row>
    <row r="275" spans="1:9" hidden="1" x14ac:dyDescent="0.25">
      <c r="A275" s="391"/>
      <c r="B275" s="397"/>
      <c r="C275" s="398"/>
      <c r="D275" s="399"/>
      <c r="E275" s="54"/>
      <c r="F275" s="391"/>
      <c r="G275" s="409"/>
      <c r="H275" s="410"/>
      <c r="I275" s="411"/>
    </row>
    <row r="276" spans="1:9" ht="12.75" hidden="1" customHeight="1" x14ac:dyDescent="0.25">
      <c r="A276" s="391" t="str">
        <f>CONCATENATE([1]List1!$A$85)</f>
        <v xml:space="preserve"> 4 : 0 </v>
      </c>
      <c r="B276" s="392" t="str">
        <f>CONCATENATE([1]List1!$A$74)</f>
        <v>technická převaha ve dvou kolech, poražený nemá technické body</v>
      </c>
      <c r="C276" s="392"/>
      <c r="D276" s="392"/>
      <c r="E276" s="54"/>
      <c r="F276" s="412" t="str">
        <f>[1]List1!$C$85</f>
        <v xml:space="preserve"> 5 : 0 </v>
      </c>
      <c r="G276" s="393" t="str">
        <f>CONCATENATE([1]List1!$A$80)</f>
        <v>diskvalifikace pro 3 "O"</v>
      </c>
      <c r="H276" s="393"/>
      <c r="I276" s="393"/>
    </row>
    <row r="277" spans="1:9" ht="12.75" hidden="1" customHeight="1" x14ac:dyDescent="0.25">
      <c r="A277" s="391"/>
      <c r="B277" s="392"/>
      <c r="C277" s="392"/>
      <c r="D277" s="392"/>
      <c r="E277" s="54"/>
      <c r="F277" s="391"/>
      <c r="G277" s="393"/>
      <c r="H277" s="393"/>
      <c r="I277" s="393"/>
    </row>
    <row r="278" spans="1:9" ht="12.75" hidden="1" customHeight="1" x14ac:dyDescent="0.25">
      <c r="A278" s="391" t="str">
        <f>CONCATENATE([1]List1!$A$86)</f>
        <v xml:space="preserve"> 4 : 1 </v>
      </c>
      <c r="B278" s="392" t="str">
        <f>CONCATENATE([1]List1!$A$75)</f>
        <v>technická převaha ve dvou kolech, poražený má technické body</v>
      </c>
      <c r="C278" s="392"/>
      <c r="D278" s="392"/>
      <c r="E278" s="54"/>
      <c r="F278" s="391" t="str">
        <f>CONCATENATE([1]List1!$A$84)</f>
        <v xml:space="preserve"> 5 : 0</v>
      </c>
      <c r="G278" s="393" t="str">
        <f>CONCATENATE([1]List1!$A$81)</f>
        <v>diskvalifikace z celé soutěže</v>
      </c>
      <c r="H278" s="393"/>
      <c r="I278" s="393"/>
    </row>
    <row r="279" spans="1:9" ht="12.75" hidden="1" customHeight="1" x14ac:dyDescent="0.25">
      <c r="A279" s="391"/>
      <c r="B279" s="392"/>
      <c r="C279" s="392"/>
      <c r="D279" s="392"/>
      <c r="E279" s="54"/>
      <c r="F279" s="391"/>
      <c r="G279" s="393"/>
      <c r="H279" s="393"/>
      <c r="I279" s="393"/>
    </row>
    <row r="280" spans="1:9" ht="12.75" hidden="1" customHeight="1" x14ac:dyDescent="0.25">
      <c r="A280" s="391" t="str">
        <f>CONCATENATE([1]List1!$A$87)</f>
        <v xml:space="preserve"> 3 : 0 </v>
      </c>
      <c r="B280" s="392" t="str">
        <f>CONCATENATE([1]List1!$A$76)</f>
        <v>vítězství na body, poražený nemá technické body</v>
      </c>
      <c r="C280" s="392"/>
      <c r="D280" s="392"/>
      <c r="E280" s="54"/>
      <c r="F280" s="391" t="str">
        <f>CONCATENATE([1]List1!$A$89)</f>
        <v xml:space="preserve"> 0 : 0 </v>
      </c>
      <c r="G280" s="393" t="str">
        <f>CONCATENATE([1]List1!$A$82)</f>
        <v>oba soupeři jsou diskvalifikováni v utkání</v>
      </c>
      <c r="H280" s="393"/>
      <c r="I280" s="393"/>
    </row>
    <row r="281" spans="1:9" ht="12.75" hidden="1" customHeight="1" x14ac:dyDescent="0.25">
      <c r="A281" s="391"/>
      <c r="B281" s="392"/>
      <c r="C281" s="392"/>
      <c r="D281" s="392"/>
      <c r="E281" s="54"/>
      <c r="F281" s="391"/>
      <c r="G281" s="393"/>
      <c r="H281" s="393"/>
      <c r="I281" s="393"/>
    </row>
    <row r="282" spans="1:9" ht="12.75" hidden="1" customHeight="1" x14ac:dyDescent="0.25">
      <c r="A282" s="391" t="str">
        <f>CONCATENATE([1]List1!$A$88)</f>
        <v xml:space="preserve"> 3 : 1 </v>
      </c>
      <c r="B282" s="392" t="str">
        <f>CONCATENATE([1]List1!$A$77)</f>
        <v>vítězství na body, poražený má technické body</v>
      </c>
      <c r="C282" s="392"/>
      <c r="D282" s="392"/>
      <c r="E282" s="54"/>
      <c r="F282" s="391" t="str">
        <f>CONCATENATE([1]List1!$A$89)</f>
        <v xml:space="preserve"> 0 : 0 </v>
      </c>
      <c r="G282" s="393" t="str">
        <f>CONCATENATE([1]List1!$A$83)</f>
        <v>oba soupeři jsou diskvalifikováni v celé soutěži</v>
      </c>
      <c r="H282" s="393"/>
      <c r="I282" s="393"/>
    </row>
    <row r="283" spans="1:9" ht="12.75" hidden="1" customHeight="1" x14ac:dyDescent="0.25">
      <c r="A283" s="391"/>
      <c r="B283" s="392"/>
      <c r="C283" s="392"/>
      <c r="D283" s="392"/>
      <c r="E283" s="54"/>
      <c r="F283" s="391"/>
      <c r="G283" s="393"/>
      <c r="H283" s="393"/>
      <c r="I283" s="393"/>
    </row>
    <row r="284" spans="1:9" hidden="1" x14ac:dyDescent="0.25">
      <c r="A284" s="391" t="str">
        <f>CONCATENATE([1]List1!$A$84)</f>
        <v xml:space="preserve"> 5 : 0</v>
      </c>
      <c r="B284" s="394" t="str">
        <f>CONCATENATE([1]List1!$A$78)</f>
        <v>vítězství pro zranění soupeře</v>
      </c>
      <c r="C284" s="395"/>
      <c r="D284" s="396"/>
      <c r="E284" s="54"/>
      <c r="F284" s="400" t="str">
        <f>CONCATENATE([1]List1!$A$90)</f>
        <v>Podpis:</v>
      </c>
      <c r="G284" s="401"/>
      <c r="H284" s="401"/>
      <c r="I284" s="402"/>
    </row>
    <row r="285" spans="1:9" hidden="1" x14ac:dyDescent="0.25">
      <c r="A285" s="391"/>
      <c r="B285" s="397"/>
      <c r="C285" s="398"/>
      <c r="D285" s="399"/>
      <c r="E285" s="54"/>
      <c r="F285" s="403"/>
      <c r="G285" s="404"/>
      <c r="H285" s="404"/>
      <c r="I285" s="405"/>
    </row>
    <row r="286" spans="1:9" hidden="1" x14ac:dyDescent="0.25">
      <c r="A286" s="282" t="str">
        <f>CONCATENATE([1]List1!$A$54)</f>
        <v>Bodovací lístek SZČR</v>
      </c>
      <c r="B286" s="282"/>
      <c r="C286" s="282"/>
      <c r="D286" s="282"/>
      <c r="E286" s="282"/>
      <c r="F286" s="282"/>
      <c r="G286" s="282"/>
      <c r="H286" s="282"/>
      <c r="I286" s="282"/>
    </row>
    <row r="287" spans="1:9" hidden="1" x14ac:dyDescent="0.25">
      <c r="A287" s="282"/>
      <c r="B287" s="282"/>
      <c r="C287" s="282"/>
      <c r="D287" s="282"/>
      <c r="E287" s="282"/>
      <c r="F287" s="282"/>
      <c r="G287" s="282"/>
      <c r="H287" s="282"/>
      <c r="I287" s="282"/>
    </row>
    <row r="288" spans="1:9" ht="23.4" hidden="1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hidden="1" thickTop="1" x14ac:dyDescent="0.25">
      <c r="A289" s="323" t="str">
        <f>CONCATENATE([1]List1!$A$56)</f>
        <v>Bodový rozhodčí:</v>
      </c>
      <c r="B289" s="324"/>
      <c r="C289" s="327"/>
      <c r="D289" s="328"/>
      <c r="E289" s="329"/>
      <c r="F289" s="44"/>
      <c r="G289" s="44"/>
      <c r="H289" s="44"/>
      <c r="I289" s="44"/>
    </row>
    <row r="290" spans="1:9" hidden="1" x14ac:dyDescent="0.25">
      <c r="A290" s="325"/>
      <c r="B290" s="326"/>
      <c r="C290" s="330"/>
      <c r="D290" s="331"/>
      <c r="E290" s="332"/>
      <c r="F290" s="44"/>
      <c r="G290" s="44"/>
      <c r="H290" s="44"/>
      <c r="I290" s="44"/>
    </row>
    <row r="291" spans="1:9" hidden="1" x14ac:dyDescent="0.25">
      <c r="A291" s="333" t="str">
        <f>CONCATENATE([1]List1!$A$57)</f>
        <v>Rozhodčí na žíněnce:</v>
      </c>
      <c r="B291" s="334"/>
      <c r="C291" s="335"/>
      <c r="D291" s="336"/>
      <c r="E291" s="337"/>
      <c r="F291" s="44"/>
      <c r="G291" s="44"/>
      <c r="H291" s="44"/>
      <c r="I291" s="44"/>
    </row>
    <row r="292" spans="1:9" hidden="1" x14ac:dyDescent="0.25">
      <c r="A292" s="325"/>
      <c r="B292" s="326"/>
      <c r="C292" s="330"/>
      <c r="D292" s="331"/>
      <c r="E292" s="332"/>
      <c r="F292" s="44"/>
      <c r="G292" s="44"/>
      <c r="H292" s="44"/>
      <c r="I292" s="44"/>
    </row>
    <row r="293" spans="1:9" hidden="1" x14ac:dyDescent="0.25">
      <c r="A293" s="333" t="str">
        <f>CONCATENATE([1]List1!$A$58)</f>
        <v>Předseda žíněnky</v>
      </c>
      <c r="B293" s="334"/>
      <c r="C293" s="335"/>
      <c r="D293" s="336"/>
      <c r="E293" s="337"/>
      <c r="F293" s="44"/>
      <c r="G293" s="44"/>
      <c r="H293" s="44"/>
      <c r="I293" s="44"/>
    </row>
    <row r="294" spans="1:9" ht="13.8" hidden="1" thickBot="1" x14ac:dyDescent="0.3">
      <c r="A294" s="338"/>
      <c r="B294" s="339"/>
      <c r="C294" s="340"/>
      <c r="D294" s="341"/>
      <c r="E294" s="342"/>
      <c r="F294" s="44"/>
      <c r="G294" s="44"/>
      <c r="H294" s="44"/>
      <c r="I294" s="44"/>
    </row>
    <row r="295" spans="1:9" ht="14.4" hidden="1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27" hidden="1" thickTop="1" x14ac:dyDescent="0.25">
      <c r="A296" s="285" t="str">
        <f>CONCATENATE([1]List1!$A$40)</f>
        <v>soutěž</v>
      </c>
      <c r="B296" s="286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hidden="1" x14ac:dyDescent="0.25">
      <c r="A297" s="287" t="str">
        <f>CONCATENATE('Hlasatel '!A297)</f>
        <v>Brněnský dráček</v>
      </c>
      <c r="B297" s="288"/>
      <c r="C297" s="293" t="str">
        <f>CONCATENATE('Hlasatel '!C297)</f>
        <v xml:space="preserve"> 21.9.2024 </v>
      </c>
      <c r="D297" s="266" t="e">
        <f>ABS('Hlasatel '!D297)</f>
        <v>#REF!</v>
      </c>
      <c r="E297" s="293" t="str">
        <f>CONCATENATE('Hlasatel '!E297)</f>
        <v>U13 35</v>
      </c>
      <c r="F297" s="266" t="str">
        <f>CONCATENATE('Hlasatel '!F297)</f>
        <v>v.s.</v>
      </c>
      <c r="G297" s="266" t="e">
        <f>CONCATENATE('Hlasatel '!G297)</f>
        <v>#REF!</v>
      </c>
      <c r="H297" s="268" t="str">
        <f>CONCATENATE('Hlasatel '!H297)</f>
        <v/>
      </c>
      <c r="I297" s="283" t="str">
        <f>CONCATENATE('Hlasatel '!I297)</f>
        <v/>
      </c>
    </row>
    <row r="298" spans="1:9" ht="13.8" hidden="1" thickBot="1" x14ac:dyDescent="0.3">
      <c r="A298" s="289"/>
      <c r="B298" s="290"/>
      <c r="C298" s="292"/>
      <c r="D298" s="267"/>
      <c r="E298" s="292"/>
      <c r="F298" s="267"/>
      <c r="G298" s="267"/>
      <c r="H298" s="269"/>
      <c r="I298" s="284"/>
    </row>
    <row r="299" spans="1:9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hidden="1" thickTop="1" x14ac:dyDescent="0.25">
      <c r="A300" s="296" t="str">
        <f>CONCATENATE([1]List1!$A$48)</f>
        <v>červený</v>
      </c>
      <c r="B300" s="297"/>
      <c r="C300" s="297"/>
      <c r="D300" s="298"/>
      <c r="E300" s="299"/>
      <c r="F300" s="300" t="str">
        <f>CONCATENATE([1]List1!$A$49)</f>
        <v>modrý</v>
      </c>
      <c r="G300" s="301"/>
      <c r="H300" s="301"/>
      <c r="I300" s="302"/>
    </row>
    <row r="301" spans="1:9" hidden="1" x14ac:dyDescent="0.25">
      <c r="A301" s="270" t="str">
        <f>CONCATENATE([1]List1!$A$50)</f>
        <v>jméno</v>
      </c>
      <c r="B301" s="271"/>
      <c r="C301" s="85" t="str">
        <f>CONCATENATE([1]List1!$A$51)</f>
        <v>oddíl</v>
      </c>
      <c r="D301" s="63" t="str">
        <f>CONCATENATE([1]List1!$A$52)</f>
        <v>los</v>
      </c>
      <c r="E301" s="299"/>
      <c r="F301" s="272" t="str">
        <f>CONCATENATE([1]List1!$A$50)</f>
        <v>jméno</v>
      </c>
      <c r="G301" s="273"/>
      <c r="H301" s="62" t="str">
        <f>CONCATENATE([1]List1!$A$51)</f>
        <v>oddíl</v>
      </c>
      <c r="I301" s="63" t="str">
        <f>CONCATENATE([1]List1!$A$52)</f>
        <v>los</v>
      </c>
    </row>
    <row r="302" spans="1:9" hidden="1" x14ac:dyDescent="0.25">
      <c r="A302" s="274" t="str">
        <f>CONCATENATE('Hlasatel '!A302)</f>
        <v/>
      </c>
      <c r="B302" s="275"/>
      <c r="C302" s="278" t="str">
        <f>CONCATENATE('Hlasatel '!C302)</f>
        <v/>
      </c>
      <c r="D302" s="294" t="str">
        <f>CONCATENATE('Hlasatel '!D302)</f>
        <v/>
      </c>
      <c r="E302" s="299"/>
      <c r="F302" s="274" t="str">
        <f>CONCATENATE('Hlasatel '!F302)</f>
        <v/>
      </c>
      <c r="G302" s="275"/>
      <c r="H302" s="278" t="str">
        <f>CONCATENATE('Hlasatel '!H302)</f>
        <v/>
      </c>
      <c r="I302" s="294" t="str">
        <f>CONCATENATE('Hlasatel '!I302)</f>
        <v/>
      </c>
    </row>
    <row r="303" spans="1:9" ht="13.8" hidden="1" thickBot="1" x14ac:dyDescent="0.3">
      <c r="A303" s="276"/>
      <c r="B303" s="277"/>
      <c r="C303" s="279"/>
      <c r="D303" s="295"/>
      <c r="E303" s="299"/>
      <c r="F303" s="276"/>
      <c r="G303" s="277"/>
      <c r="H303" s="279"/>
      <c r="I303" s="295"/>
    </row>
    <row r="304" spans="1:9" ht="14.4" hidden="1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hidden="1" thickTop="1" x14ac:dyDescent="0.25">
      <c r="A305" s="84" t="str">
        <f>CONCATENATE([1]List1!$A$59)</f>
        <v>součet</v>
      </c>
      <c r="B305" s="301" t="str">
        <f>$B$20</f>
        <v>2 minuty</v>
      </c>
      <c r="C305" s="301"/>
      <c r="D305" s="91">
        <f>$D$20</f>
        <v>0</v>
      </c>
      <c r="E305" s="60" t="str">
        <f>CONCATENATE([1]List1!$A$60)</f>
        <v>body</v>
      </c>
      <c r="F305" s="301" t="str">
        <f>$F$20</f>
        <v>2 minuty</v>
      </c>
      <c r="G305" s="301"/>
      <c r="H305" s="91">
        <f>$H$20</f>
        <v>0</v>
      </c>
      <c r="I305" s="71" t="str">
        <f>CONCATENATE([1]List1!$A$59)</f>
        <v>součet</v>
      </c>
    </row>
    <row r="306" spans="1:9" hidden="1" x14ac:dyDescent="0.25">
      <c r="A306" s="374"/>
      <c r="B306" s="387"/>
      <c r="C306" s="387"/>
      <c r="D306" s="389"/>
      <c r="E306" s="346" t="str">
        <f>CONCATENATE([1]List1!$A$62)</f>
        <v>1</v>
      </c>
      <c r="F306" s="387"/>
      <c r="G306" s="387"/>
      <c r="H306" s="389"/>
      <c r="I306" s="347"/>
    </row>
    <row r="307" spans="1:9" hidden="1" x14ac:dyDescent="0.25">
      <c r="A307" s="375"/>
      <c r="B307" s="388"/>
      <c r="C307" s="388"/>
      <c r="D307" s="390"/>
      <c r="E307" s="346"/>
      <c r="F307" s="388"/>
      <c r="G307" s="388"/>
      <c r="H307" s="390"/>
      <c r="I307" s="347"/>
    </row>
    <row r="308" spans="1:9" hidden="1" x14ac:dyDescent="0.25">
      <c r="A308" s="413"/>
      <c r="B308" s="350"/>
      <c r="C308" s="350"/>
      <c r="D308" s="351"/>
      <c r="E308" s="346"/>
      <c r="F308" s="350"/>
      <c r="G308" s="350"/>
      <c r="H308" s="351"/>
      <c r="I308" s="347"/>
    </row>
    <row r="309" spans="1:9" hidden="1" x14ac:dyDescent="0.25">
      <c r="A309" s="272" t="str">
        <f>CONCATENATE([1]List1!$A$65)</f>
        <v>přestávka 30 sekund</v>
      </c>
      <c r="B309" s="273"/>
      <c r="C309" s="273"/>
      <c r="D309" s="347"/>
      <c r="E309" s="68"/>
      <c r="F309" s="272" t="str">
        <f>CONCATENATE([1]List1!$A$65)</f>
        <v>přestávka 30 sekund</v>
      </c>
      <c r="G309" s="273"/>
      <c r="H309" s="273"/>
      <c r="I309" s="347"/>
    </row>
    <row r="310" spans="1:9" hidden="1" x14ac:dyDescent="0.25">
      <c r="A310" s="374"/>
      <c r="B310" s="387"/>
      <c r="C310" s="387"/>
      <c r="D310" s="389"/>
      <c r="E310" s="346" t="str">
        <f>CONCATENATE([1]List1!$A$63)</f>
        <v>2</v>
      </c>
      <c r="F310" s="387"/>
      <c r="G310" s="387"/>
      <c r="H310" s="389"/>
      <c r="I310" s="347"/>
    </row>
    <row r="311" spans="1:9" hidden="1" x14ac:dyDescent="0.25">
      <c r="A311" s="375"/>
      <c r="B311" s="388"/>
      <c r="C311" s="388"/>
      <c r="D311" s="390"/>
      <c r="E311" s="346"/>
      <c r="F311" s="388"/>
      <c r="G311" s="388"/>
      <c r="H311" s="390"/>
      <c r="I311" s="347"/>
    </row>
    <row r="312" spans="1:9" hidden="1" x14ac:dyDescent="0.25">
      <c r="A312" s="413"/>
      <c r="B312" s="350"/>
      <c r="C312" s="350"/>
      <c r="D312" s="351"/>
      <c r="E312" s="346"/>
      <c r="F312" s="350"/>
      <c r="G312" s="350"/>
      <c r="H312" s="351"/>
      <c r="I312" s="347"/>
    </row>
    <row r="313" spans="1:9" hidden="1" x14ac:dyDescent="0.25">
      <c r="A313" s="272" t="str">
        <f>CONCATENATE([1]List1!$A$65)</f>
        <v>přestávka 30 sekund</v>
      </c>
      <c r="B313" s="273"/>
      <c r="C313" s="273"/>
      <c r="D313" s="347"/>
      <c r="E313" s="68"/>
      <c r="F313" s="272" t="str">
        <f>CONCATENATE([1]List1!$A$65)</f>
        <v>přestávka 30 sekund</v>
      </c>
      <c r="G313" s="273"/>
      <c r="H313" s="273"/>
      <c r="I313" s="347"/>
    </row>
    <row r="314" spans="1:9" hidden="1" x14ac:dyDescent="0.25">
      <c r="A314" s="374"/>
      <c r="B314" s="387"/>
      <c r="C314" s="387"/>
      <c r="D314" s="389"/>
      <c r="E314" s="346" t="str">
        <f>CONCATENATE([1]List1!$A$64)</f>
        <v>3</v>
      </c>
      <c r="F314" s="387"/>
      <c r="G314" s="387"/>
      <c r="H314" s="389"/>
      <c r="I314" s="347"/>
    </row>
    <row r="315" spans="1:9" hidden="1" x14ac:dyDescent="0.25">
      <c r="A315" s="375"/>
      <c r="B315" s="388"/>
      <c r="C315" s="388"/>
      <c r="D315" s="390"/>
      <c r="E315" s="346"/>
      <c r="F315" s="388"/>
      <c r="G315" s="388"/>
      <c r="H315" s="390"/>
      <c r="I315" s="347"/>
    </row>
    <row r="316" spans="1:9" ht="13.8" hidden="1" thickBot="1" x14ac:dyDescent="0.3">
      <c r="A316" s="376"/>
      <c r="B316" s="350"/>
      <c r="C316" s="350"/>
      <c r="D316" s="351"/>
      <c r="E316" s="346"/>
      <c r="F316" s="350"/>
      <c r="G316" s="350"/>
      <c r="H316" s="351"/>
      <c r="I316" s="348"/>
    </row>
    <row r="317" spans="1:9" ht="14.4" hidden="1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hidden="1" x14ac:dyDescent="0.25">
      <c r="A318" s="377"/>
      <c r="B318" s="380" t="str">
        <f>CONCATENATE([1]List1!$A$66)</f>
        <v>součet technických bodů červený ve všech kolech</v>
      </c>
      <c r="C318" s="381"/>
      <c r="D318" s="44"/>
      <c r="E318" s="54"/>
      <c r="F318" s="44"/>
      <c r="G318" s="382" t="str">
        <f>CONCATENATE([1]List1!$A$67)</f>
        <v>součet technických bodů modrý ve všech kolech</v>
      </c>
      <c r="H318" s="383"/>
      <c r="I318" s="384"/>
    </row>
    <row r="319" spans="1:9" hidden="1" x14ac:dyDescent="0.25">
      <c r="A319" s="378"/>
      <c r="B319" s="380"/>
      <c r="C319" s="381"/>
      <c r="D319" s="44"/>
      <c r="E319" s="54"/>
      <c r="F319" s="44"/>
      <c r="G319" s="382"/>
      <c r="H319" s="383"/>
      <c r="I319" s="385"/>
    </row>
    <row r="320" spans="1:9" ht="13.8" hidden="1" thickBot="1" x14ac:dyDescent="0.3">
      <c r="A320" s="379"/>
      <c r="B320" s="380"/>
      <c r="C320" s="381"/>
      <c r="D320" s="44"/>
      <c r="E320" s="54"/>
      <c r="F320" s="44"/>
      <c r="G320" s="382"/>
      <c r="H320" s="383"/>
      <c r="I320" s="386"/>
    </row>
    <row r="321" spans="1:9" hidden="1" x14ac:dyDescent="0.25">
      <c r="A321" s="54"/>
      <c r="B321" s="369" t="str">
        <f>CONCATENATE([1]List1!$A$68)</f>
        <v>kvalifikační body červený</v>
      </c>
      <c r="C321" s="369"/>
      <c r="D321" s="366"/>
      <c r="E321" s="54"/>
      <c r="F321" s="366"/>
      <c r="G321" s="370" t="str">
        <f>CONCATENATE([1]List1!$A$69)</f>
        <v>kvalifikační body modrý</v>
      </c>
      <c r="H321" s="370"/>
      <c r="I321" s="44"/>
    </row>
    <row r="322" spans="1:9" hidden="1" x14ac:dyDescent="0.25">
      <c r="A322" s="54"/>
      <c r="B322" s="369"/>
      <c r="C322" s="369"/>
      <c r="D322" s="366"/>
      <c r="E322" s="54"/>
      <c r="F322" s="366"/>
      <c r="G322" s="370"/>
      <c r="H322" s="370"/>
      <c r="I322" s="44"/>
    </row>
    <row r="323" spans="1:9" hidden="1" x14ac:dyDescent="0.25">
      <c r="A323" s="54"/>
      <c r="B323" s="369"/>
      <c r="C323" s="369"/>
      <c r="D323" s="366"/>
      <c r="E323" s="54"/>
      <c r="F323" s="366"/>
      <c r="G323" s="370"/>
      <c r="H323" s="370"/>
      <c r="I323" s="44"/>
    </row>
    <row r="324" spans="1:9" ht="13.8" hidden="1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hidden="1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371" t="str">
        <f>CONCATENATE([1]List1!$A$71)</f>
        <v>Skutečný čas:</v>
      </c>
      <c r="I325" s="372"/>
    </row>
    <row r="326" spans="1:9" hidden="1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hidden="1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hidden="1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hidden="1" x14ac:dyDescent="0.25">
      <c r="A329" s="373" t="str">
        <f>CONCATENATE([1]List1!$A$72)</f>
        <v>Kvalifikace do tabulky:</v>
      </c>
      <c r="B329" s="373"/>
      <c r="C329" s="373"/>
      <c r="D329" s="373"/>
      <c r="E329" s="373"/>
      <c r="F329" s="373"/>
      <c r="G329" s="373"/>
      <c r="H329" s="373"/>
      <c r="I329" s="373"/>
    </row>
    <row r="330" spans="1:9" hidden="1" x14ac:dyDescent="0.25">
      <c r="A330" s="373"/>
      <c r="B330" s="373"/>
      <c r="C330" s="373"/>
      <c r="D330" s="373"/>
      <c r="E330" s="373"/>
      <c r="F330" s="373"/>
      <c r="G330" s="373"/>
      <c r="H330" s="373"/>
      <c r="I330" s="373"/>
    </row>
    <row r="331" spans="1:9" hidden="1" x14ac:dyDescent="0.25">
      <c r="A331" s="391" t="str">
        <f>CONCATENATE([1]List1!$A$84)</f>
        <v xml:space="preserve"> 5 : 0</v>
      </c>
      <c r="B331" s="394" t="str">
        <f>CONCATENATE([1]List1!$A$73)</f>
        <v>vítězství na lopatky</v>
      </c>
      <c r="C331" s="395"/>
      <c r="D331" s="396"/>
      <c r="E331" s="54"/>
      <c r="F331" s="391" t="str">
        <f>CONCATENATE([1]List1!$A$84)</f>
        <v xml:space="preserve"> 5 : 0</v>
      </c>
      <c r="G331" s="406" t="str">
        <f>CONCATENATE([1]List1!$A$79)</f>
        <v>vítězství pro nenastoupení soupeře</v>
      </c>
      <c r="H331" s="407"/>
      <c r="I331" s="408"/>
    </row>
    <row r="332" spans="1:9" hidden="1" x14ac:dyDescent="0.25">
      <c r="A332" s="391"/>
      <c r="B332" s="397"/>
      <c r="C332" s="398"/>
      <c r="D332" s="399"/>
      <c r="E332" s="54"/>
      <c r="F332" s="391"/>
      <c r="G332" s="409"/>
      <c r="H332" s="410"/>
      <c r="I332" s="411"/>
    </row>
    <row r="333" spans="1:9" ht="12.75" hidden="1" customHeight="1" x14ac:dyDescent="0.25">
      <c r="A333" s="391" t="str">
        <f>CONCATENATE([1]List1!$A$85)</f>
        <v xml:space="preserve"> 4 : 0 </v>
      </c>
      <c r="B333" s="392" t="str">
        <f>CONCATENATE([1]List1!$A$74)</f>
        <v>technická převaha ve dvou kolech, poražený nemá technické body</v>
      </c>
      <c r="C333" s="392"/>
      <c r="D333" s="392"/>
      <c r="E333" s="54"/>
      <c r="F333" s="412" t="str">
        <f>[1]List1!$C$85</f>
        <v xml:space="preserve"> 5 : 0 </v>
      </c>
      <c r="G333" s="393" t="str">
        <f>CONCATENATE([1]List1!$A$80)</f>
        <v>diskvalifikace pro 3 "O"</v>
      </c>
      <c r="H333" s="393"/>
      <c r="I333" s="393"/>
    </row>
    <row r="334" spans="1:9" ht="12.75" hidden="1" customHeight="1" x14ac:dyDescent="0.25">
      <c r="A334" s="391"/>
      <c r="B334" s="392"/>
      <c r="C334" s="392"/>
      <c r="D334" s="392"/>
      <c r="E334" s="54"/>
      <c r="F334" s="391"/>
      <c r="G334" s="393"/>
      <c r="H334" s="393"/>
      <c r="I334" s="393"/>
    </row>
    <row r="335" spans="1:9" ht="12.75" hidden="1" customHeight="1" x14ac:dyDescent="0.25">
      <c r="A335" s="391" t="str">
        <f>CONCATENATE([1]List1!$A$86)</f>
        <v xml:space="preserve"> 4 : 1 </v>
      </c>
      <c r="B335" s="392" t="str">
        <f>CONCATENATE([1]List1!$A$75)</f>
        <v>technická převaha ve dvou kolech, poražený má technické body</v>
      </c>
      <c r="C335" s="392"/>
      <c r="D335" s="392"/>
      <c r="E335" s="54"/>
      <c r="F335" s="391" t="str">
        <f>CONCATENATE([1]List1!$A$84)</f>
        <v xml:space="preserve"> 5 : 0</v>
      </c>
      <c r="G335" s="393" t="str">
        <f>CONCATENATE([1]List1!$A$81)</f>
        <v>diskvalifikace z celé soutěže</v>
      </c>
      <c r="H335" s="393"/>
      <c r="I335" s="393"/>
    </row>
    <row r="336" spans="1:9" ht="12.75" hidden="1" customHeight="1" x14ac:dyDescent="0.25">
      <c r="A336" s="391"/>
      <c r="B336" s="392"/>
      <c r="C336" s="392"/>
      <c r="D336" s="392"/>
      <c r="E336" s="54"/>
      <c r="F336" s="391"/>
      <c r="G336" s="393"/>
      <c r="H336" s="393"/>
      <c r="I336" s="393"/>
    </row>
    <row r="337" spans="1:9" ht="12.75" hidden="1" customHeight="1" x14ac:dyDescent="0.25">
      <c r="A337" s="391" t="str">
        <f>CONCATENATE([1]List1!$A$87)</f>
        <v xml:space="preserve"> 3 : 0 </v>
      </c>
      <c r="B337" s="392" t="str">
        <f>CONCATENATE([1]List1!$A$76)</f>
        <v>vítězství na body, poražený nemá technické body</v>
      </c>
      <c r="C337" s="392"/>
      <c r="D337" s="392"/>
      <c r="E337" s="54"/>
      <c r="F337" s="391" t="str">
        <f>CONCATENATE([1]List1!$A$89)</f>
        <v xml:space="preserve"> 0 : 0 </v>
      </c>
      <c r="G337" s="393" t="str">
        <f>CONCATENATE([1]List1!$A$82)</f>
        <v>oba soupeři jsou diskvalifikováni v utkání</v>
      </c>
      <c r="H337" s="393"/>
      <c r="I337" s="393"/>
    </row>
    <row r="338" spans="1:9" ht="12.75" hidden="1" customHeight="1" x14ac:dyDescent="0.25">
      <c r="A338" s="391"/>
      <c r="B338" s="392"/>
      <c r="C338" s="392"/>
      <c r="D338" s="392"/>
      <c r="E338" s="54"/>
      <c r="F338" s="391"/>
      <c r="G338" s="393"/>
      <c r="H338" s="393"/>
      <c r="I338" s="393"/>
    </row>
    <row r="339" spans="1:9" ht="12.75" hidden="1" customHeight="1" x14ac:dyDescent="0.25">
      <c r="A339" s="391" t="str">
        <f>CONCATENATE([1]List1!$A$88)</f>
        <v xml:space="preserve"> 3 : 1 </v>
      </c>
      <c r="B339" s="392" t="str">
        <f>CONCATENATE([1]List1!$A$77)</f>
        <v>vítězství na body, poražený má technické body</v>
      </c>
      <c r="C339" s="392"/>
      <c r="D339" s="392"/>
      <c r="E339" s="54"/>
      <c r="F339" s="391" t="str">
        <f>CONCATENATE([1]List1!$A$89)</f>
        <v xml:space="preserve"> 0 : 0 </v>
      </c>
      <c r="G339" s="393" t="str">
        <f>CONCATENATE([1]List1!$A$83)</f>
        <v>oba soupeři jsou diskvalifikováni v celé soutěži</v>
      </c>
      <c r="H339" s="393"/>
      <c r="I339" s="393"/>
    </row>
    <row r="340" spans="1:9" ht="12.75" hidden="1" customHeight="1" x14ac:dyDescent="0.25">
      <c r="A340" s="391"/>
      <c r="B340" s="392"/>
      <c r="C340" s="392"/>
      <c r="D340" s="392"/>
      <c r="E340" s="54"/>
      <c r="F340" s="391"/>
      <c r="G340" s="393"/>
      <c r="H340" s="393"/>
      <c r="I340" s="393"/>
    </row>
    <row r="341" spans="1:9" hidden="1" x14ac:dyDescent="0.25">
      <c r="A341" s="391" t="str">
        <f>CONCATENATE([1]List1!$A$84)</f>
        <v xml:space="preserve"> 5 : 0</v>
      </c>
      <c r="B341" s="394" t="str">
        <f>CONCATENATE([1]List1!$A$78)</f>
        <v>vítězství pro zranění soupeře</v>
      </c>
      <c r="C341" s="395"/>
      <c r="D341" s="396"/>
      <c r="E341" s="54"/>
      <c r="F341" s="400" t="str">
        <f>CONCATENATE([1]List1!$A$90)</f>
        <v>Podpis:</v>
      </c>
      <c r="G341" s="401"/>
      <c r="H341" s="401"/>
      <c r="I341" s="402"/>
    </row>
    <row r="342" spans="1:9" hidden="1" x14ac:dyDescent="0.25">
      <c r="A342" s="391"/>
      <c r="B342" s="397"/>
      <c r="C342" s="398"/>
      <c r="D342" s="399"/>
      <c r="E342" s="54"/>
      <c r="F342" s="403"/>
      <c r="G342" s="404"/>
      <c r="H342" s="404"/>
      <c r="I342" s="405"/>
    </row>
    <row r="343" spans="1:9" hidden="1" x14ac:dyDescent="0.25">
      <c r="A343" s="282" t="str">
        <f>CONCATENATE([1]List1!$A$54)</f>
        <v>Bodovací lístek SZČR</v>
      </c>
      <c r="B343" s="282"/>
      <c r="C343" s="282"/>
      <c r="D343" s="282"/>
      <c r="E343" s="282"/>
      <c r="F343" s="282"/>
      <c r="G343" s="282"/>
      <c r="H343" s="282"/>
      <c r="I343" s="282"/>
    </row>
    <row r="344" spans="1:9" hidden="1" x14ac:dyDescent="0.25">
      <c r="A344" s="282"/>
      <c r="B344" s="282"/>
      <c r="C344" s="282"/>
      <c r="D344" s="282"/>
      <c r="E344" s="282"/>
      <c r="F344" s="282"/>
      <c r="G344" s="282"/>
      <c r="H344" s="282"/>
      <c r="I344" s="282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23" t="str">
        <f>CONCATENATE([1]List1!$A$56)</f>
        <v>Bodový rozhodčí:</v>
      </c>
      <c r="B346" s="324"/>
      <c r="C346" s="327"/>
      <c r="D346" s="328"/>
      <c r="E346" s="329"/>
      <c r="F346" s="44"/>
      <c r="G346" s="44"/>
      <c r="H346" s="44"/>
      <c r="I346" s="44"/>
    </row>
    <row r="347" spans="1:9" hidden="1" x14ac:dyDescent="0.25">
      <c r="A347" s="325"/>
      <c r="B347" s="326"/>
      <c r="C347" s="330"/>
      <c r="D347" s="331"/>
      <c r="E347" s="332"/>
      <c r="F347" s="44"/>
      <c r="G347" s="44"/>
      <c r="H347" s="44"/>
      <c r="I347" s="44"/>
    </row>
    <row r="348" spans="1:9" hidden="1" x14ac:dyDescent="0.25">
      <c r="A348" s="333" t="str">
        <f>CONCATENATE([1]List1!$A$57)</f>
        <v>Rozhodčí na žíněnce:</v>
      </c>
      <c r="B348" s="334"/>
      <c r="C348" s="335"/>
      <c r="D348" s="336"/>
      <c r="E348" s="337"/>
      <c r="F348" s="44"/>
      <c r="G348" s="44"/>
      <c r="H348" s="44"/>
      <c r="I348" s="44"/>
    </row>
    <row r="349" spans="1:9" hidden="1" x14ac:dyDescent="0.25">
      <c r="A349" s="325"/>
      <c r="B349" s="326"/>
      <c r="C349" s="330"/>
      <c r="D349" s="331"/>
      <c r="E349" s="332"/>
      <c r="F349" s="44"/>
      <c r="G349" s="44"/>
      <c r="H349" s="44"/>
      <c r="I349" s="44"/>
    </row>
    <row r="350" spans="1:9" hidden="1" x14ac:dyDescent="0.25">
      <c r="A350" s="333" t="str">
        <f>CONCATENATE([1]List1!$A$58)</f>
        <v>Předseda žíněnky</v>
      </c>
      <c r="B350" s="334"/>
      <c r="C350" s="335"/>
      <c r="D350" s="336"/>
      <c r="E350" s="337"/>
      <c r="F350" s="44"/>
      <c r="G350" s="44"/>
      <c r="H350" s="44"/>
      <c r="I350" s="44"/>
    </row>
    <row r="351" spans="1:9" ht="13.8" hidden="1" thickBot="1" x14ac:dyDescent="0.3">
      <c r="A351" s="338"/>
      <c r="B351" s="339"/>
      <c r="C351" s="340"/>
      <c r="D351" s="341"/>
      <c r="E351" s="342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285" t="str">
        <f>CONCATENATE([1]List1!$A$40)</f>
        <v>soutěž</v>
      </c>
      <c r="B353" s="286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287" t="str">
        <f>CONCATENATE('Hlasatel '!A354)</f>
        <v>Brněnský dráček</v>
      </c>
      <c r="B354" s="288"/>
      <c r="C354" s="293" t="str">
        <f>CONCATENATE('Hlasatel '!C354)</f>
        <v xml:space="preserve"> 21.9.2024 </v>
      </c>
      <c r="D354" s="266" t="e">
        <f>ABS('Hlasatel '!D354)</f>
        <v>#REF!</v>
      </c>
      <c r="E354" s="293" t="str">
        <f>CONCATENATE('Hlasatel '!E354)</f>
        <v>U13 35</v>
      </c>
      <c r="F354" s="266" t="str">
        <f>CONCATENATE('Hlasatel '!F354)</f>
        <v>v.s.</v>
      </c>
      <c r="G354" s="266" t="e">
        <f>CONCATENATE('Hlasatel '!G354)</f>
        <v>#REF!</v>
      </c>
      <c r="H354" s="268" t="str">
        <f>CONCATENATE('Hlasatel '!H354)</f>
        <v/>
      </c>
      <c r="I354" s="283" t="str">
        <f>CONCATENATE('Hlasatel '!I354)</f>
        <v/>
      </c>
    </row>
    <row r="355" spans="1:9" ht="13.8" hidden="1" thickBot="1" x14ac:dyDescent="0.3">
      <c r="A355" s="289"/>
      <c r="B355" s="290"/>
      <c r="C355" s="292"/>
      <c r="D355" s="267"/>
      <c r="E355" s="292"/>
      <c r="F355" s="267"/>
      <c r="G355" s="267"/>
      <c r="H355" s="269"/>
      <c r="I355" s="284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296" t="str">
        <f>CONCATENATE([1]List1!$A$48)</f>
        <v>červený</v>
      </c>
      <c r="B357" s="297"/>
      <c r="C357" s="297"/>
      <c r="D357" s="298"/>
      <c r="E357" s="299"/>
      <c r="F357" s="300" t="str">
        <f>CONCATENATE([1]List1!$A$49)</f>
        <v>modrý</v>
      </c>
      <c r="G357" s="301"/>
      <c r="H357" s="301"/>
      <c r="I357" s="302"/>
    </row>
    <row r="358" spans="1:9" hidden="1" x14ac:dyDescent="0.25">
      <c r="A358" s="270" t="str">
        <f>CONCATENATE([1]List1!$A$50)</f>
        <v>jméno</v>
      </c>
      <c r="B358" s="271"/>
      <c r="C358" s="85" t="str">
        <f>CONCATENATE([1]List1!$A$51)</f>
        <v>oddíl</v>
      </c>
      <c r="D358" s="63" t="str">
        <f>CONCATENATE([1]List1!$A$52)</f>
        <v>los</v>
      </c>
      <c r="E358" s="299"/>
      <c r="F358" s="272" t="str">
        <f>CONCATENATE([1]List1!$A$50)</f>
        <v>jméno</v>
      </c>
      <c r="G358" s="273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274" t="str">
        <f>CONCATENATE('Hlasatel '!A359)</f>
        <v/>
      </c>
      <c r="B359" s="275"/>
      <c r="C359" s="278" t="str">
        <f>CONCATENATE('Hlasatel '!C359)</f>
        <v/>
      </c>
      <c r="D359" s="294" t="str">
        <f>CONCATENATE('Hlasatel '!D359)</f>
        <v>3</v>
      </c>
      <c r="E359" s="299"/>
      <c r="F359" s="274" t="str">
        <f>CONCATENATE('Hlasatel '!F359)</f>
        <v xml:space="preserve">Baran David </v>
      </c>
      <c r="G359" s="275"/>
      <c r="H359" s="278" t="str">
        <f>CONCATENATE('Hlasatel '!H359)</f>
        <v>TJ Sokol Vítkovice</v>
      </c>
      <c r="I359" s="294" t="str">
        <f>CONCATENATE('Hlasatel '!I359)</f>
        <v>1</v>
      </c>
    </row>
    <row r="360" spans="1:9" ht="13.8" hidden="1" thickBot="1" x14ac:dyDescent="0.3">
      <c r="A360" s="276"/>
      <c r="B360" s="277"/>
      <c r="C360" s="279"/>
      <c r="D360" s="295"/>
      <c r="E360" s="299"/>
      <c r="F360" s="276"/>
      <c r="G360" s="277"/>
      <c r="H360" s="279"/>
      <c r="I360" s="295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301" t="str">
        <f>$B$20</f>
        <v>2 minuty</v>
      </c>
      <c r="C362" s="301"/>
      <c r="D362" s="91">
        <f>$D$20</f>
        <v>0</v>
      </c>
      <c r="E362" s="60" t="str">
        <f>CONCATENATE([1]List1!$A$60)</f>
        <v>body</v>
      </c>
      <c r="F362" s="301" t="str">
        <f>$F$20</f>
        <v>2 minuty</v>
      </c>
      <c r="G362" s="301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74"/>
      <c r="B363" s="387"/>
      <c r="C363" s="387"/>
      <c r="D363" s="389"/>
      <c r="E363" s="346" t="str">
        <f>CONCATENATE([1]List1!$A$62)</f>
        <v>1</v>
      </c>
      <c r="F363" s="387"/>
      <c r="G363" s="387"/>
      <c r="H363" s="389"/>
      <c r="I363" s="347"/>
    </row>
    <row r="364" spans="1:9" hidden="1" x14ac:dyDescent="0.25">
      <c r="A364" s="375"/>
      <c r="B364" s="388"/>
      <c r="C364" s="388"/>
      <c r="D364" s="390"/>
      <c r="E364" s="346"/>
      <c r="F364" s="388"/>
      <c r="G364" s="388"/>
      <c r="H364" s="390"/>
      <c r="I364" s="347"/>
    </row>
    <row r="365" spans="1:9" hidden="1" x14ac:dyDescent="0.25">
      <c r="A365" s="413"/>
      <c r="B365" s="350"/>
      <c r="C365" s="350"/>
      <c r="D365" s="351"/>
      <c r="E365" s="346"/>
      <c r="F365" s="350"/>
      <c r="G365" s="350"/>
      <c r="H365" s="351"/>
      <c r="I365" s="347"/>
    </row>
    <row r="366" spans="1:9" hidden="1" x14ac:dyDescent="0.25">
      <c r="A366" s="272" t="str">
        <f>CONCATENATE([1]List1!$A$65)</f>
        <v>přestávka 30 sekund</v>
      </c>
      <c r="B366" s="273"/>
      <c r="C366" s="273"/>
      <c r="D366" s="347"/>
      <c r="E366" s="68"/>
      <c r="F366" s="272" t="str">
        <f>CONCATENATE([1]List1!$A$65)</f>
        <v>přestávka 30 sekund</v>
      </c>
      <c r="G366" s="273"/>
      <c r="H366" s="273"/>
      <c r="I366" s="347"/>
    </row>
    <row r="367" spans="1:9" hidden="1" x14ac:dyDescent="0.25">
      <c r="A367" s="374"/>
      <c r="B367" s="387"/>
      <c r="C367" s="387"/>
      <c r="D367" s="389"/>
      <c r="E367" s="346" t="str">
        <f>CONCATENATE([1]List1!$A$63)</f>
        <v>2</v>
      </c>
      <c r="F367" s="387"/>
      <c r="G367" s="387"/>
      <c r="H367" s="389"/>
      <c r="I367" s="347"/>
    </row>
    <row r="368" spans="1:9" hidden="1" x14ac:dyDescent="0.25">
      <c r="A368" s="375"/>
      <c r="B368" s="388"/>
      <c r="C368" s="388"/>
      <c r="D368" s="390"/>
      <c r="E368" s="346"/>
      <c r="F368" s="388"/>
      <c r="G368" s="388"/>
      <c r="H368" s="390"/>
      <c r="I368" s="347"/>
    </row>
    <row r="369" spans="1:9" hidden="1" x14ac:dyDescent="0.25">
      <c r="A369" s="413"/>
      <c r="B369" s="350"/>
      <c r="C369" s="350"/>
      <c r="D369" s="351"/>
      <c r="E369" s="346"/>
      <c r="F369" s="350"/>
      <c r="G369" s="350"/>
      <c r="H369" s="351"/>
      <c r="I369" s="347"/>
    </row>
    <row r="370" spans="1:9" hidden="1" x14ac:dyDescent="0.25">
      <c r="A370" s="272" t="str">
        <f>CONCATENATE([1]List1!$A$65)</f>
        <v>přestávka 30 sekund</v>
      </c>
      <c r="B370" s="273"/>
      <c r="C370" s="273"/>
      <c r="D370" s="347"/>
      <c r="E370" s="68"/>
      <c r="F370" s="272" t="str">
        <f>CONCATENATE([1]List1!$A$65)</f>
        <v>přestávka 30 sekund</v>
      </c>
      <c r="G370" s="273"/>
      <c r="H370" s="273"/>
      <c r="I370" s="347"/>
    </row>
    <row r="371" spans="1:9" hidden="1" x14ac:dyDescent="0.25">
      <c r="A371" s="374"/>
      <c r="B371" s="387"/>
      <c r="C371" s="387"/>
      <c r="D371" s="389"/>
      <c r="E371" s="346" t="str">
        <f>CONCATENATE([1]List1!$A$64)</f>
        <v>3</v>
      </c>
      <c r="F371" s="387"/>
      <c r="G371" s="387"/>
      <c r="H371" s="389"/>
      <c r="I371" s="347"/>
    </row>
    <row r="372" spans="1:9" hidden="1" x14ac:dyDescent="0.25">
      <c r="A372" s="375"/>
      <c r="B372" s="388"/>
      <c r="C372" s="388"/>
      <c r="D372" s="390"/>
      <c r="E372" s="346"/>
      <c r="F372" s="388"/>
      <c r="G372" s="388"/>
      <c r="H372" s="390"/>
      <c r="I372" s="347"/>
    </row>
    <row r="373" spans="1:9" ht="13.8" hidden="1" thickBot="1" x14ac:dyDescent="0.3">
      <c r="A373" s="376"/>
      <c r="B373" s="350"/>
      <c r="C373" s="350"/>
      <c r="D373" s="351"/>
      <c r="E373" s="346"/>
      <c r="F373" s="350"/>
      <c r="G373" s="350"/>
      <c r="H373" s="351"/>
      <c r="I373" s="348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377"/>
      <c r="B375" s="380" t="str">
        <f>CONCATENATE([1]List1!$A$66)</f>
        <v>součet technických bodů červený ve všech kolech</v>
      </c>
      <c r="C375" s="381"/>
      <c r="D375" s="44"/>
      <c r="E375" s="54"/>
      <c r="F375" s="44"/>
      <c r="G375" s="382" t="str">
        <f>CONCATENATE([1]List1!$A$67)</f>
        <v>součet technických bodů modrý ve všech kolech</v>
      </c>
      <c r="H375" s="383"/>
      <c r="I375" s="384"/>
    </row>
    <row r="376" spans="1:9" hidden="1" x14ac:dyDescent="0.25">
      <c r="A376" s="378"/>
      <c r="B376" s="380"/>
      <c r="C376" s="381"/>
      <c r="D376" s="44"/>
      <c r="E376" s="54"/>
      <c r="F376" s="44"/>
      <c r="G376" s="382"/>
      <c r="H376" s="383"/>
      <c r="I376" s="385"/>
    </row>
    <row r="377" spans="1:9" ht="13.8" hidden="1" thickBot="1" x14ac:dyDescent="0.3">
      <c r="A377" s="379"/>
      <c r="B377" s="380"/>
      <c r="C377" s="381"/>
      <c r="D377" s="44"/>
      <c r="E377" s="54"/>
      <c r="F377" s="44"/>
      <c r="G377" s="382"/>
      <c r="H377" s="383"/>
      <c r="I377" s="386"/>
    </row>
    <row r="378" spans="1:9" hidden="1" x14ac:dyDescent="0.25">
      <c r="A378" s="54"/>
      <c r="B378" s="369" t="str">
        <f>CONCATENATE([1]List1!$A$68)</f>
        <v>kvalifikační body červený</v>
      </c>
      <c r="C378" s="369"/>
      <c r="D378" s="366"/>
      <c r="E378" s="54"/>
      <c r="F378" s="366"/>
      <c r="G378" s="370" t="str">
        <f>CONCATENATE([1]List1!$A$69)</f>
        <v>kvalifikační body modrý</v>
      </c>
      <c r="H378" s="370"/>
      <c r="I378" s="44"/>
    </row>
    <row r="379" spans="1:9" hidden="1" x14ac:dyDescent="0.25">
      <c r="A379" s="54"/>
      <c r="B379" s="369"/>
      <c r="C379" s="369"/>
      <c r="D379" s="366"/>
      <c r="E379" s="54"/>
      <c r="F379" s="366"/>
      <c r="G379" s="370"/>
      <c r="H379" s="370"/>
      <c r="I379" s="44"/>
    </row>
    <row r="380" spans="1:9" hidden="1" x14ac:dyDescent="0.25">
      <c r="A380" s="54"/>
      <c r="B380" s="369"/>
      <c r="C380" s="369"/>
      <c r="D380" s="366"/>
      <c r="E380" s="54"/>
      <c r="F380" s="366"/>
      <c r="G380" s="370"/>
      <c r="H380" s="370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371" t="str">
        <f>CONCATENATE([1]List1!$A$71)</f>
        <v>Skutečný čas:</v>
      </c>
      <c r="I382" s="372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373" t="str">
        <f>CONCATENATE([1]List1!$A$72)</f>
        <v>Kvalifikace do tabulky:</v>
      </c>
      <c r="B386" s="373"/>
      <c r="C386" s="373"/>
      <c r="D386" s="373"/>
      <c r="E386" s="373"/>
      <c r="F386" s="373"/>
      <c r="G386" s="373"/>
      <c r="H386" s="373"/>
      <c r="I386" s="373"/>
    </row>
    <row r="387" spans="1:9" hidden="1" x14ac:dyDescent="0.25">
      <c r="A387" s="373"/>
      <c r="B387" s="373"/>
      <c r="C387" s="373"/>
      <c r="D387" s="373"/>
      <c r="E387" s="373"/>
      <c r="F387" s="373"/>
      <c r="G387" s="373"/>
      <c r="H387" s="373"/>
      <c r="I387" s="373"/>
    </row>
    <row r="388" spans="1:9" hidden="1" x14ac:dyDescent="0.25">
      <c r="A388" s="391" t="str">
        <f>CONCATENATE([1]List1!$A$84)</f>
        <v xml:space="preserve"> 5 : 0</v>
      </c>
      <c r="B388" s="394" t="str">
        <f>CONCATENATE([1]List1!$A$73)</f>
        <v>vítězství na lopatky</v>
      </c>
      <c r="C388" s="395"/>
      <c r="D388" s="396"/>
      <c r="E388" s="54"/>
      <c r="F388" s="391" t="str">
        <f>CONCATENATE([1]List1!$A$84)</f>
        <v xml:space="preserve"> 5 : 0</v>
      </c>
      <c r="G388" s="406" t="str">
        <f>CONCATENATE([1]List1!$A$79)</f>
        <v>vítězství pro nenastoupení soupeře</v>
      </c>
      <c r="H388" s="407"/>
      <c r="I388" s="408"/>
    </row>
    <row r="389" spans="1:9" hidden="1" x14ac:dyDescent="0.25">
      <c r="A389" s="391"/>
      <c r="B389" s="397"/>
      <c r="C389" s="398"/>
      <c r="D389" s="399"/>
      <c r="E389" s="54"/>
      <c r="F389" s="391"/>
      <c r="G389" s="409"/>
      <c r="H389" s="410"/>
      <c r="I389" s="411"/>
    </row>
    <row r="390" spans="1:9" ht="12.75" hidden="1" customHeight="1" x14ac:dyDescent="0.25">
      <c r="A390" s="391" t="str">
        <f>CONCATENATE([1]List1!$A$85)</f>
        <v xml:space="preserve"> 4 : 0 </v>
      </c>
      <c r="B390" s="392" t="str">
        <f>CONCATENATE([1]List1!$A$74)</f>
        <v>technická převaha ve dvou kolech, poražený nemá technické body</v>
      </c>
      <c r="C390" s="392"/>
      <c r="D390" s="392"/>
      <c r="E390" s="54"/>
      <c r="F390" s="412" t="str">
        <f>[1]List1!$C$85</f>
        <v xml:space="preserve"> 5 : 0 </v>
      </c>
      <c r="G390" s="393" t="str">
        <f>CONCATENATE([1]List1!$A$80)</f>
        <v>diskvalifikace pro 3 "O"</v>
      </c>
      <c r="H390" s="393"/>
      <c r="I390" s="393"/>
    </row>
    <row r="391" spans="1:9" ht="12.75" hidden="1" customHeight="1" x14ac:dyDescent="0.25">
      <c r="A391" s="391"/>
      <c r="B391" s="392"/>
      <c r="C391" s="392"/>
      <c r="D391" s="392"/>
      <c r="E391" s="54"/>
      <c r="F391" s="391"/>
      <c r="G391" s="393"/>
      <c r="H391" s="393"/>
      <c r="I391" s="393"/>
    </row>
    <row r="392" spans="1:9" ht="12.75" hidden="1" customHeight="1" x14ac:dyDescent="0.25">
      <c r="A392" s="391" t="str">
        <f>CONCATENATE([1]List1!$A$86)</f>
        <v xml:space="preserve"> 4 : 1 </v>
      </c>
      <c r="B392" s="392" t="str">
        <f>CONCATENATE([1]List1!$A$75)</f>
        <v>technická převaha ve dvou kolech, poražený má technické body</v>
      </c>
      <c r="C392" s="392"/>
      <c r="D392" s="392"/>
      <c r="E392" s="54"/>
      <c r="F392" s="391" t="str">
        <f>CONCATENATE([1]List1!$A$84)</f>
        <v xml:space="preserve"> 5 : 0</v>
      </c>
      <c r="G392" s="393" t="str">
        <f>CONCATENATE([1]List1!$A$81)</f>
        <v>diskvalifikace z celé soutěže</v>
      </c>
      <c r="H392" s="393"/>
      <c r="I392" s="393"/>
    </row>
    <row r="393" spans="1:9" ht="12.75" hidden="1" customHeight="1" x14ac:dyDescent="0.25">
      <c r="A393" s="391"/>
      <c r="B393" s="392"/>
      <c r="C393" s="392"/>
      <c r="D393" s="392"/>
      <c r="E393" s="54"/>
      <c r="F393" s="391"/>
      <c r="G393" s="393"/>
      <c r="H393" s="393"/>
      <c r="I393" s="393"/>
    </row>
    <row r="394" spans="1:9" ht="12.75" hidden="1" customHeight="1" x14ac:dyDescent="0.25">
      <c r="A394" s="391" t="str">
        <f>CONCATENATE([1]List1!$A$87)</f>
        <v xml:space="preserve"> 3 : 0 </v>
      </c>
      <c r="B394" s="392" t="str">
        <f>CONCATENATE([1]List1!$A$76)</f>
        <v>vítězství na body, poražený nemá technické body</v>
      </c>
      <c r="C394" s="392"/>
      <c r="D394" s="392"/>
      <c r="E394" s="54"/>
      <c r="F394" s="391" t="str">
        <f>CONCATENATE([1]List1!$A$89)</f>
        <v xml:space="preserve"> 0 : 0 </v>
      </c>
      <c r="G394" s="393" t="str">
        <f>CONCATENATE([1]List1!$A$82)</f>
        <v>oba soupeři jsou diskvalifikováni v utkání</v>
      </c>
      <c r="H394" s="393"/>
      <c r="I394" s="393"/>
    </row>
    <row r="395" spans="1:9" ht="12.75" hidden="1" customHeight="1" x14ac:dyDescent="0.25">
      <c r="A395" s="391"/>
      <c r="B395" s="392"/>
      <c r="C395" s="392"/>
      <c r="D395" s="392"/>
      <c r="E395" s="54"/>
      <c r="F395" s="391"/>
      <c r="G395" s="393"/>
      <c r="H395" s="393"/>
      <c r="I395" s="393"/>
    </row>
    <row r="396" spans="1:9" ht="12.75" hidden="1" customHeight="1" x14ac:dyDescent="0.25">
      <c r="A396" s="391" t="str">
        <f>CONCATENATE([1]List1!$A$88)</f>
        <v xml:space="preserve"> 3 : 1 </v>
      </c>
      <c r="B396" s="392" t="str">
        <f>CONCATENATE([1]List1!$A$77)</f>
        <v>vítězství na body, poražený má technické body</v>
      </c>
      <c r="C396" s="392"/>
      <c r="D396" s="392"/>
      <c r="E396" s="54"/>
      <c r="F396" s="391" t="str">
        <f>CONCATENATE([1]List1!$A$89)</f>
        <v xml:space="preserve"> 0 : 0 </v>
      </c>
      <c r="G396" s="393" t="str">
        <f>CONCATENATE([1]List1!$A$83)</f>
        <v>oba soupeři jsou diskvalifikováni v celé soutěži</v>
      </c>
      <c r="H396" s="393"/>
      <c r="I396" s="393"/>
    </row>
    <row r="397" spans="1:9" ht="12.75" hidden="1" customHeight="1" x14ac:dyDescent="0.25">
      <c r="A397" s="391"/>
      <c r="B397" s="392"/>
      <c r="C397" s="392"/>
      <c r="D397" s="392"/>
      <c r="E397" s="54"/>
      <c r="F397" s="391"/>
      <c r="G397" s="393"/>
      <c r="H397" s="393"/>
      <c r="I397" s="393"/>
    </row>
    <row r="398" spans="1:9" hidden="1" x14ac:dyDescent="0.25">
      <c r="A398" s="391" t="str">
        <f>CONCATENATE([1]List1!$A$84)</f>
        <v xml:space="preserve"> 5 : 0</v>
      </c>
      <c r="B398" s="394" t="str">
        <f>CONCATENATE([1]List1!$A$78)</f>
        <v>vítězství pro zranění soupeře</v>
      </c>
      <c r="C398" s="395"/>
      <c r="D398" s="396"/>
      <c r="E398" s="54"/>
      <c r="F398" s="400" t="str">
        <f>CONCATENATE([1]List1!$A$90)</f>
        <v>Podpis:</v>
      </c>
      <c r="G398" s="401"/>
      <c r="H398" s="401"/>
      <c r="I398" s="402"/>
    </row>
    <row r="399" spans="1:9" hidden="1" x14ac:dyDescent="0.25">
      <c r="A399" s="391"/>
      <c r="B399" s="397"/>
      <c r="C399" s="398"/>
      <c r="D399" s="399"/>
      <c r="E399" s="54"/>
      <c r="F399" s="403"/>
      <c r="G399" s="404"/>
      <c r="H399" s="404"/>
      <c r="I399" s="405"/>
    </row>
    <row r="400" spans="1:9" hidden="1" x14ac:dyDescent="0.25">
      <c r="A400" s="282" t="str">
        <f>CONCATENATE([1]List1!$A$54)</f>
        <v>Bodovací lístek SZČR</v>
      </c>
      <c r="B400" s="282"/>
      <c r="C400" s="282"/>
      <c r="D400" s="282"/>
      <c r="E400" s="282"/>
      <c r="F400" s="282"/>
      <c r="G400" s="282"/>
      <c r="H400" s="282"/>
      <c r="I400" s="282"/>
    </row>
    <row r="401" spans="1:9" hidden="1" x14ac:dyDescent="0.25">
      <c r="A401" s="282"/>
      <c r="B401" s="282"/>
      <c r="C401" s="282"/>
      <c r="D401" s="282"/>
      <c r="E401" s="282"/>
      <c r="F401" s="282"/>
      <c r="G401" s="282"/>
      <c r="H401" s="282"/>
      <c r="I401" s="282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23" t="str">
        <f>CONCATENATE([1]List1!$A$56)</f>
        <v>Bodový rozhodčí:</v>
      </c>
      <c r="B403" s="324"/>
      <c r="C403" s="327"/>
      <c r="D403" s="328"/>
      <c r="E403" s="329"/>
      <c r="F403" s="44"/>
      <c r="G403" s="44"/>
      <c r="H403" s="44"/>
      <c r="I403" s="44"/>
    </row>
    <row r="404" spans="1:9" hidden="1" x14ac:dyDescent="0.25">
      <c r="A404" s="325"/>
      <c r="B404" s="326"/>
      <c r="C404" s="330"/>
      <c r="D404" s="331"/>
      <c r="E404" s="332"/>
      <c r="F404" s="44"/>
      <c r="G404" s="44"/>
      <c r="H404" s="44"/>
      <c r="I404" s="44"/>
    </row>
    <row r="405" spans="1:9" hidden="1" x14ac:dyDescent="0.25">
      <c r="A405" s="333" t="str">
        <f>CONCATENATE([1]List1!$A$57)</f>
        <v>Rozhodčí na žíněnce:</v>
      </c>
      <c r="B405" s="334"/>
      <c r="C405" s="335"/>
      <c r="D405" s="336"/>
      <c r="E405" s="337"/>
      <c r="F405" s="44"/>
      <c r="G405" s="44"/>
      <c r="H405" s="44"/>
      <c r="I405" s="44"/>
    </row>
    <row r="406" spans="1:9" hidden="1" x14ac:dyDescent="0.25">
      <c r="A406" s="325"/>
      <c r="B406" s="326"/>
      <c r="C406" s="330"/>
      <c r="D406" s="331"/>
      <c r="E406" s="332"/>
      <c r="F406" s="44"/>
      <c r="G406" s="44"/>
      <c r="H406" s="44"/>
      <c r="I406" s="44"/>
    </row>
    <row r="407" spans="1:9" hidden="1" x14ac:dyDescent="0.25">
      <c r="A407" s="333" t="str">
        <f>CONCATENATE([1]List1!$A$58)</f>
        <v>Předseda žíněnky</v>
      </c>
      <c r="B407" s="334"/>
      <c r="C407" s="335"/>
      <c r="D407" s="336"/>
      <c r="E407" s="337"/>
      <c r="F407" s="44"/>
      <c r="G407" s="44"/>
      <c r="H407" s="44"/>
      <c r="I407" s="44"/>
    </row>
    <row r="408" spans="1:9" ht="13.8" hidden="1" thickBot="1" x14ac:dyDescent="0.3">
      <c r="A408" s="338"/>
      <c r="B408" s="339"/>
      <c r="C408" s="340"/>
      <c r="D408" s="341"/>
      <c r="E408" s="342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285" t="str">
        <f>CONCATENATE([1]List1!$A$40)</f>
        <v>soutěž</v>
      </c>
      <c r="B410" s="286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287" t="str">
        <f>CONCATENATE('Hlasatel '!A411)</f>
        <v>Brněnský dráček</v>
      </c>
      <c r="B411" s="288"/>
      <c r="C411" s="293" t="str">
        <f>CONCATENATE('Hlasatel '!C411)</f>
        <v xml:space="preserve"> 21.9.2024 </v>
      </c>
      <c r="D411" s="266" t="e">
        <f>ABS('Hlasatel '!D411)</f>
        <v>#REF!</v>
      </c>
      <c r="E411" s="293" t="str">
        <f>CONCATENATE('Hlasatel '!E411)</f>
        <v>U13 35</v>
      </c>
      <c r="F411" s="266" t="str">
        <f>CONCATENATE('Hlasatel '!F411)</f>
        <v>v.s.</v>
      </c>
      <c r="G411" s="266" t="e">
        <f>CONCATENATE('Hlasatel '!G411)</f>
        <v>#REF!</v>
      </c>
      <c r="H411" s="268" t="str">
        <f>CONCATENATE('Hlasatel '!H411)</f>
        <v/>
      </c>
      <c r="I411" s="283" t="str">
        <f>CONCATENATE('Hlasatel '!I411)</f>
        <v/>
      </c>
    </row>
    <row r="412" spans="1:9" ht="13.8" hidden="1" thickBot="1" x14ac:dyDescent="0.3">
      <c r="A412" s="289"/>
      <c r="B412" s="290"/>
      <c r="C412" s="292"/>
      <c r="D412" s="267"/>
      <c r="E412" s="292"/>
      <c r="F412" s="267"/>
      <c r="G412" s="267"/>
      <c r="H412" s="269"/>
      <c r="I412" s="284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296" t="str">
        <f>CONCATENATE([1]List1!$A$48)</f>
        <v>červený</v>
      </c>
      <c r="B414" s="297"/>
      <c r="C414" s="297"/>
      <c r="D414" s="298"/>
      <c r="E414" s="299"/>
      <c r="F414" s="300" t="str">
        <f>CONCATENATE([1]List1!$A$49)</f>
        <v>modrý</v>
      </c>
      <c r="G414" s="301"/>
      <c r="H414" s="301"/>
      <c r="I414" s="302"/>
    </row>
    <row r="415" spans="1:9" hidden="1" x14ac:dyDescent="0.25">
      <c r="A415" s="270" t="str">
        <f>CONCATENATE([1]List1!$A$50)</f>
        <v>jméno</v>
      </c>
      <c r="B415" s="271"/>
      <c r="C415" s="85" t="str">
        <f>CONCATENATE([1]List1!$A$51)</f>
        <v>oddíl</v>
      </c>
      <c r="D415" s="63" t="str">
        <f>CONCATENATE([1]List1!$A$52)</f>
        <v>los</v>
      </c>
      <c r="E415" s="299"/>
      <c r="F415" s="272" t="str">
        <f>CONCATENATE([1]List1!$A$50)</f>
        <v>jméno</v>
      </c>
      <c r="G415" s="273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274" t="str">
        <f>CONCATENATE('Hlasatel '!A416)</f>
        <v/>
      </c>
      <c r="B416" s="275"/>
      <c r="C416" s="278" t="str">
        <f>CONCATENATE('Hlasatel '!C416)</f>
        <v/>
      </c>
      <c r="D416" s="294" t="str">
        <f>CONCATENATE('Hlasatel '!D416)</f>
        <v>4</v>
      </c>
      <c r="E416" s="299"/>
      <c r="F416" s="274" t="str">
        <f>CONCATENATE('Hlasatel '!F416)</f>
        <v/>
      </c>
      <c r="G416" s="275"/>
      <c r="H416" s="278" t="str">
        <f>CONCATENATE('Hlasatel '!H416)</f>
        <v/>
      </c>
      <c r="I416" s="294" t="str">
        <f>CONCATENATE('Hlasatel '!I416)</f>
        <v>5</v>
      </c>
    </row>
    <row r="417" spans="1:9" ht="13.8" hidden="1" thickBot="1" x14ac:dyDescent="0.3">
      <c r="A417" s="276"/>
      <c r="B417" s="277"/>
      <c r="C417" s="279"/>
      <c r="D417" s="295"/>
      <c r="E417" s="299"/>
      <c r="F417" s="276"/>
      <c r="G417" s="277"/>
      <c r="H417" s="279"/>
      <c r="I417" s="295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301" t="str">
        <f>$B$20</f>
        <v>2 minuty</v>
      </c>
      <c r="C419" s="301"/>
      <c r="D419" s="91">
        <f>$D$20</f>
        <v>0</v>
      </c>
      <c r="E419" s="60" t="str">
        <f>CONCATENATE([1]List1!$A$60)</f>
        <v>body</v>
      </c>
      <c r="F419" s="301" t="str">
        <f>$F$20</f>
        <v>2 minuty</v>
      </c>
      <c r="G419" s="301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74"/>
      <c r="B420" s="387"/>
      <c r="C420" s="387"/>
      <c r="D420" s="389"/>
      <c r="E420" s="346" t="str">
        <f>CONCATENATE([1]List1!$A$62)</f>
        <v>1</v>
      </c>
      <c r="F420" s="387"/>
      <c r="G420" s="387"/>
      <c r="H420" s="389"/>
      <c r="I420" s="347"/>
    </row>
    <row r="421" spans="1:9" hidden="1" x14ac:dyDescent="0.25">
      <c r="A421" s="375"/>
      <c r="B421" s="388"/>
      <c r="C421" s="388"/>
      <c r="D421" s="390"/>
      <c r="E421" s="346"/>
      <c r="F421" s="388"/>
      <c r="G421" s="388"/>
      <c r="H421" s="390"/>
      <c r="I421" s="347"/>
    </row>
    <row r="422" spans="1:9" hidden="1" x14ac:dyDescent="0.25">
      <c r="A422" s="413"/>
      <c r="B422" s="350"/>
      <c r="C422" s="350"/>
      <c r="D422" s="351"/>
      <c r="E422" s="346"/>
      <c r="F422" s="350"/>
      <c r="G422" s="350"/>
      <c r="H422" s="351"/>
      <c r="I422" s="347"/>
    </row>
    <row r="423" spans="1:9" hidden="1" x14ac:dyDescent="0.25">
      <c r="A423" s="272" t="str">
        <f>CONCATENATE([1]List1!$A$65)</f>
        <v>přestávka 30 sekund</v>
      </c>
      <c r="B423" s="273"/>
      <c r="C423" s="273"/>
      <c r="D423" s="347"/>
      <c r="E423" s="68"/>
      <c r="F423" s="272" t="str">
        <f>CONCATENATE([1]List1!$A$65)</f>
        <v>přestávka 30 sekund</v>
      </c>
      <c r="G423" s="273"/>
      <c r="H423" s="273"/>
      <c r="I423" s="347"/>
    </row>
    <row r="424" spans="1:9" hidden="1" x14ac:dyDescent="0.25">
      <c r="A424" s="374"/>
      <c r="B424" s="387"/>
      <c r="C424" s="387"/>
      <c r="D424" s="389"/>
      <c r="E424" s="346" t="str">
        <f>CONCATENATE([1]List1!$A$63)</f>
        <v>2</v>
      </c>
      <c r="F424" s="387"/>
      <c r="G424" s="387"/>
      <c r="H424" s="389"/>
      <c r="I424" s="347"/>
    </row>
    <row r="425" spans="1:9" hidden="1" x14ac:dyDescent="0.25">
      <c r="A425" s="375"/>
      <c r="B425" s="388"/>
      <c r="C425" s="388"/>
      <c r="D425" s="390"/>
      <c r="E425" s="346"/>
      <c r="F425" s="388"/>
      <c r="G425" s="388"/>
      <c r="H425" s="390"/>
      <c r="I425" s="347"/>
    </row>
    <row r="426" spans="1:9" hidden="1" x14ac:dyDescent="0.25">
      <c r="A426" s="413"/>
      <c r="B426" s="350"/>
      <c r="C426" s="350"/>
      <c r="D426" s="351"/>
      <c r="E426" s="346"/>
      <c r="F426" s="350"/>
      <c r="G426" s="350"/>
      <c r="H426" s="351"/>
      <c r="I426" s="347"/>
    </row>
    <row r="427" spans="1:9" hidden="1" x14ac:dyDescent="0.25">
      <c r="A427" s="272" t="str">
        <f>CONCATENATE([1]List1!$A$65)</f>
        <v>přestávka 30 sekund</v>
      </c>
      <c r="B427" s="273"/>
      <c r="C427" s="273"/>
      <c r="D427" s="347"/>
      <c r="E427" s="68"/>
      <c r="F427" s="272" t="str">
        <f>CONCATENATE([1]List1!$A$65)</f>
        <v>přestávka 30 sekund</v>
      </c>
      <c r="G427" s="273"/>
      <c r="H427" s="273"/>
      <c r="I427" s="347"/>
    </row>
    <row r="428" spans="1:9" hidden="1" x14ac:dyDescent="0.25">
      <c r="A428" s="374"/>
      <c r="B428" s="387"/>
      <c r="C428" s="387"/>
      <c r="D428" s="389"/>
      <c r="E428" s="346" t="str">
        <f>CONCATENATE([1]List1!$A$64)</f>
        <v>3</v>
      </c>
      <c r="F428" s="387"/>
      <c r="G428" s="387"/>
      <c r="H428" s="389"/>
      <c r="I428" s="347"/>
    </row>
    <row r="429" spans="1:9" hidden="1" x14ac:dyDescent="0.25">
      <c r="A429" s="375"/>
      <c r="B429" s="388"/>
      <c r="C429" s="388"/>
      <c r="D429" s="390"/>
      <c r="E429" s="346"/>
      <c r="F429" s="388"/>
      <c r="G429" s="388"/>
      <c r="H429" s="390"/>
      <c r="I429" s="347"/>
    </row>
    <row r="430" spans="1:9" ht="13.8" hidden="1" thickBot="1" x14ac:dyDescent="0.3">
      <c r="A430" s="376"/>
      <c r="B430" s="350"/>
      <c r="C430" s="350"/>
      <c r="D430" s="351"/>
      <c r="E430" s="346"/>
      <c r="F430" s="350"/>
      <c r="G430" s="350"/>
      <c r="H430" s="351"/>
      <c r="I430" s="348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377"/>
      <c r="B432" s="380" t="str">
        <f>CONCATENATE([1]List1!$A$66)</f>
        <v>součet technických bodů červený ve všech kolech</v>
      </c>
      <c r="C432" s="381"/>
      <c r="D432" s="44"/>
      <c r="E432" s="54"/>
      <c r="F432" s="44"/>
      <c r="G432" s="382" t="str">
        <f>CONCATENATE([1]List1!$A$67)</f>
        <v>součet technických bodů modrý ve všech kolech</v>
      </c>
      <c r="H432" s="383"/>
      <c r="I432" s="384"/>
    </row>
    <row r="433" spans="1:9" hidden="1" x14ac:dyDescent="0.25">
      <c r="A433" s="378"/>
      <c r="B433" s="380"/>
      <c r="C433" s="381"/>
      <c r="D433" s="44"/>
      <c r="E433" s="54"/>
      <c r="F433" s="44"/>
      <c r="G433" s="382"/>
      <c r="H433" s="383"/>
      <c r="I433" s="385"/>
    </row>
    <row r="434" spans="1:9" ht="13.8" hidden="1" thickBot="1" x14ac:dyDescent="0.3">
      <c r="A434" s="379"/>
      <c r="B434" s="380"/>
      <c r="C434" s="381"/>
      <c r="D434" s="44"/>
      <c r="E434" s="54"/>
      <c r="F434" s="44"/>
      <c r="G434" s="382"/>
      <c r="H434" s="383"/>
      <c r="I434" s="386"/>
    </row>
    <row r="435" spans="1:9" hidden="1" x14ac:dyDescent="0.25">
      <c r="A435" s="54"/>
      <c r="B435" s="369" t="str">
        <f>CONCATENATE([1]List1!$A$68)</f>
        <v>kvalifikační body červený</v>
      </c>
      <c r="C435" s="369"/>
      <c r="D435" s="366"/>
      <c r="E435" s="54"/>
      <c r="F435" s="366"/>
      <c r="G435" s="370" t="str">
        <f>CONCATENATE([1]List1!$A$69)</f>
        <v>kvalifikační body modrý</v>
      </c>
      <c r="H435" s="370"/>
      <c r="I435" s="44"/>
    </row>
    <row r="436" spans="1:9" hidden="1" x14ac:dyDescent="0.25">
      <c r="A436" s="54"/>
      <c r="B436" s="369"/>
      <c r="C436" s="369"/>
      <c r="D436" s="366"/>
      <c r="E436" s="54"/>
      <c r="F436" s="366"/>
      <c r="G436" s="370"/>
      <c r="H436" s="370"/>
      <c r="I436" s="44"/>
    </row>
    <row r="437" spans="1:9" hidden="1" x14ac:dyDescent="0.25">
      <c r="A437" s="54"/>
      <c r="B437" s="369"/>
      <c r="C437" s="369"/>
      <c r="D437" s="366"/>
      <c r="E437" s="54"/>
      <c r="F437" s="366"/>
      <c r="G437" s="370"/>
      <c r="H437" s="370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371" t="str">
        <f>CONCATENATE([1]List1!$A$71)</f>
        <v>Skutečný čas:</v>
      </c>
      <c r="I439" s="372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373" t="str">
        <f>CONCATENATE([1]List1!$A$72)</f>
        <v>Kvalifikace do tabulky:</v>
      </c>
      <c r="B443" s="373"/>
      <c r="C443" s="373"/>
      <c r="D443" s="373"/>
      <c r="E443" s="373"/>
      <c r="F443" s="373"/>
      <c r="G443" s="373"/>
      <c r="H443" s="373"/>
      <c r="I443" s="373"/>
    </row>
    <row r="444" spans="1:9" hidden="1" x14ac:dyDescent="0.25">
      <c r="A444" s="373"/>
      <c r="B444" s="373"/>
      <c r="C444" s="373"/>
      <c r="D444" s="373"/>
      <c r="E444" s="373"/>
      <c r="F444" s="373"/>
      <c r="G444" s="373"/>
      <c r="H444" s="373"/>
      <c r="I444" s="373"/>
    </row>
    <row r="445" spans="1:9" hidden="1" x14ac:dyDescent="0.25">
      <c r="A445" s="391" t="str">
        <f>CONCATENATE([1]List1!$A$84)</f>
        <v xml:space="preserve"> 5 : 0</v>
      </c>
      <c r="B445" s="394" t="str">
        <f>CONCATENATE([1]List1!$A$73)</f>
        <v>vítězství na lopatky</v>
      </c>
      <c r="C445" s="395"/>
      <c r="D445" s="396"/>
      <c r="E445" s="54"/>
      <c r="F445" s="391" t="str">
        <f>CONCATENATE([1]List1!$A$84)</f>
        <v xml:space="preserve"> 5 : 0</v>
      </c>
      <c r="G445" s="406" t="str">
        <f>CONCATENATE([1]List1!$A$79)</f>
        <v>vítězství pro nenastoupení soupeře</v>
      </c>
      <c r="H445" s="407"/>
      <c r="I445" s="408"/>
    </row>
    <row r="446" spans="1:9" hidden="1" x14ac:dyDescent="0.25">
      <c r="A446" s="391"/>
      <c r="B446" s="397"/>
      <c r="C446" s="398"/>
      <c r="D446" s="399"/>
      <c r="E446" s="54"/>
      <c r="F446" s="391"/>
      <c r="G446" s="409"/>
      <c r="H446" s="410"/>
      <c r="I446" s="411"/>
    </row>
    <row r="447" spans="1:9" ht="12.75" hidden="1" customHeight="1" x14ac:dyDescent="0.25">
      <c r="A447" s="391" t="str">
        <f>CONCATENATE([1]List1!$A$85)</f>
        <v xml:space="preserve"> 4 : 0 </v>
      </c>
      <c r="B447" s="392" t="str">
        <f>CONCATENATE([1]List1!$A$74)</f>
        <v>technická převaha ve dvou kolech, poražený nemá technické body</v>
      </c>
      <c r="C447" s="392"/>
      <c r="D447" s="392"/>
      <c r="E447" s="54"/>
      <c r="F447" s="412" t="str">
        <f>[1]List1!$C$85</f>
        <v xml:space="preserve"> 5 : 0 </v>
      </c>
      <c r="G447" s="393" t="str">
        <f>CONCATENATE([1]List1!$A$80)</f>
        <v>diskvalifikace pro 3 "O"</v>
      </c>
      <c r="H447" s="393"/>
      <c r="I447" s="393"/>
    </row>
    <row r="448" spans="1:9" ht="12.75" hidden="1" customHeight="1" x14ac:dyDescent="0.25">
      <c r="A448" s="391"/>
      <c r="B448" s="392"/>
      <c r="C448" s="392"/>
      <c r="D448" s="392"/>
      <c r="E448" s="54"/>
      <c r="F448" s="391"/>
      <c r="G448" s="393"/>
      <c r="H448" s="393"/>
      <c r="I448" s="393"/>
    </row>
    <row r="449" spans="1:9" ht="12.75" hidden="1" customHeight="1" x14ac:dyDescent="0.25">
      <c r="A449" s="391" t="str">
        <f>CONCATENATE([1]List1!$A$86)</f>
        <v xml:space="preserve"> 4 : 1 </v>
      </c>
      <c r="B449" s="392" t="str">
        <f>CONCATENATE([1]List1!$A$75)</f>
        <v>technická převaha ve dvou kolech, poražený má technické body</v>
      </c>
      <c r="C449" s="392"/>
      <c r="D449" s="392"/>
      <c r="E449" s="54"/>
      <c r="F449" s="391" t="str">
        <f>CONCATENATE([1]List1!$A$84)</f>
        <v xml:space="preserve"> 5 : 0</v>
      </c>
      <c r="G449" s="393" t="str">
        <f>CONCATENATE([1]List1!$A$81)</f>
        <v>diskvalifikace z celé soutěže</v>
      </c>
      <c r="H449" s="393"/>
      <c r="I449" s="393"/>
    </row>
    <row r="450" spans="1:9" ht="12.75" hidden="1" customHeight="1" x14ac:dyDescent="0.25">
      <c r="A450" s="391"/>
      <c r="B450" s="392"/>
      <c r="C450" s="392"/>
      <c r="D450" s="392"/>
      <c r="E450" s="54"/>
      <c r="F450" s="391"/>
      <c r="G450" s="393"/>
      <c r="H450" s="393"/>
      <c r="I450" s="393"/>
    </row>
    <row r="451" spans="1:9" ht="12.75" hidden="1" customHeight="1" x14ac:dyDescent="0.25">
      <c r="A451" s="391" t="str">
        <f>CONCATENATE([1]List1!$A$87)</f>
        <v xml:space="preserve"> 3 : 0 </v>
      </c>
      <c r="B451" s="392" t="str">
        <f>CONCATENATE([1]List1!$A$76)</f>
        <v>vítězství na body, poražený nemá technické body</v>
      </c>
      <c r="C451" s="392"/>
      <c r="D451" s="392"/>
      <c r="E451" s="54"/>
      <c r="F451" s="391" t="str">
        <f>CONCATENATE([1]List1!$A$89)</f>
        <v xml:space="preserve"> 0 : 0 </v>
      </c>
      <c r="G451" s="393" t="str">
        <f>CONCATENATE([1]List1!$A$82)</f>
        <v>oba soupeři jsou diskvalifikováni v utkání</v>
      </c>
      <c r="H451" s="393"/>
      <c r="I451" s="393"/>
    </row>
    <row r="452" spans="1:9" ht="12.75" hidden="1" customHeight="1" x14ac:dyDescent="0.25">
      <c r="A452" s="391"/>
      <c r="B452" s="392"/>
      <c r="C452" s="392"/>
      <c r="D452" s="392"/>
      <c r="E452" s="54"/>
      <c r="F452" s="391"/>
      <c r="G452" s="393"/>
      <c r="H452" s="393"/>
      <c r="I452" s="393"/>
    </row>
    <row r="453" spans="1:9" ht="12.75" hidden="1" customHeight="1" x14ac:dyDescent="0.25">
      <c r="A453" s="391" t="str">
        <f>CONCATENATE([1]List1!$A$88)</f>
        <v xml:space="preserve"> 3 : 1 </v>
      </c>
      <c r="B453" s="392" t="str">
        <f>CONCATENATE([1]List1!$A$77)</f>
        <v>vítězství na body, poražený má technické body</v>
      </c>
      <c r="C453" s="392"/>
      <c r="D453" s="392"/>
      <c r="E453" s="54"/>
      <c r="F453" s="391" t="str">
        <f>CONCATENATE([1]List1!$A$89)</f>
        <v xml:space="preserve"> 0 : 0 </v>
      </c>
      <c r="G453" s="393" t="str">
        <f>CONCATENATE([1]List1!$A$83)</f>
        <v>oba soupeři jsou diskvalifikováni v celé soutěži</v>
      </c>
      <c r="H453" s="393"/>
      <c r="I453" s="393"/>
    </row>
    <row r="454" spans="1:9" ht="12.75" hidden="1" customHeight="1" x14ac:dyDescent="0.25">
      <c r="A454" s="391"/>
      <c r="B454" s="392"/>
      <c r="C454" s="392"/>
      <c r="D454" s="392"/>
      <c r="E454" s="54"/>
      <c r="F454" s="391"/>
      <c r="G454" s="393"/>
      <c r="H454" s="393"/>
      <c r="I454" s="393"/>
    </row>
    <row r="455" spans="1:9" hidden="1" x14ac:dyDescent="0.25">
      <c r="A455" s="391" t="str">
        <f>CONCATENATE([1]List1!$A$84)</f>
        <v xml:space="preserve"> 5 : 0</v>
      </c>
      <c r="B455" s="394" t="str">
        <f>CONCATENATE([1]List1!$A$78)</f>
        <v>vítězství pro zranění soupeře</v>
      </c>
      <c r="C455" s="395"/>
      <c r="D455" s="396"/>
      <c r="E455" s="54"/>
      <c r="F455" s="400" t="str">
        <f>CONCATENATE([1]List1!$A$90)</f>
        <v>Podpis:</v>
      </c>
      <c r="G455" s="401"/>
      <c r="H455" s="401"/>
      <c r="I455" s="402"/>
    </row>
    <row r="456" spans="1:9" hidden="1" x14ac:dyDescent="0.25">
      <c r="A456" s="391"/>
      <c r="B456" s="397"/>
      <c r="C456" s="398"/>
      <c r="D456" s="399"/>
      <c r="E456" s="54"/>
      <c r="F456" s="403"/>
      <c r="G456" s="404"/>
      <c r="H456" s="404"/>
      <c r="I456" s="405"/>
    </row>
    <row r="457" spans="1:9" hidden="1" x14ac:dyDescent="0.25">
      <c r="A457" s="282" t="str">
        <f>A400</f>
        <v>Bodovací lístek SZČR</v>
      </c>
      <c r="B457" s="282"/>
      <c r="C457" s="282"/>
      <c r="D457" s="282"/>
      <c r="E457" s="282"/>
      <c r="F457" s="282"/>
      <c r="G457" s="282"/>
      <c r="H457" s="282"/>
      <c r="I457" s="282"/>
    </row>
    <row r="458" spans="1:9" hidden="1" x14ac:dyDescent="0.25">
      <c r="A458" s="282"/>
      <c r="B458" s="282"/>
      <c r="C458" s="282"/>
      <c r="D458" s="282"/>
      <c r="E458" s="282"/>
      <c r="F458" s="282"/>
      <c r="G458" s="282"/>
      <c r="H458" s="282"/>
      <c r="I458" s="282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23" t="str">
        <f>A403</f>
        <v>Bodový rozhodčí:</v>
      </c>
      <c r="B460" s="324"/>
      <c r="C460" s="327"/>
      <c r="D460" s="328"/>
      <c r="E460" s="329"/>
      <c r="F460" s="44"/>
      <c r="G460" s="44"/>
      <c r="H460" s="44"/>
      <c r="I460" s="44"/>
    </row>
    <row r="461" spans="1:9" hidden="1" x14ac:dyDescent="0.25">
      <c r="A461" s="325"/>
      <c r="B461" s="326"/>
      <c r="C461" s="330"/>
      <c r="D461" s="331"/>
      <c r="E461" s="332"/>
      <c r="F461" s="44"/>
      <c r="G461" s="44"/>
      <c r="H461" s="44"/>
      <c r="I461" s="44"/>
    </row>
    <row r="462" spans="1:9" hidden="1" x14ac:dyDescent="0.25">
      <c r="A462" s="333" t="str">
        <f>A405</f>
        <v>Rozhodčí na žíněnce:</v>
      </c>
      <c r="B462" s="334"/>
      <c r="C462" s="335"/>
      <c r="D462" s="336"/>
      <c r="E462" s="337"/>
      <c r="F462" s="44"/>
      <c r="G462" s="44"/>
      <c r="H462" s="44"/>
      <c r="I462" s="44"/>
    </row>
    <row r="463" spans="1:9" hidden="1" x14ac:dyDescent="0.25">
      <c r="A463" s="325"/>
      <c r="B463" s="326"/>
      <c r="C463" s="330"/>
      <c r="D463" s="331"/>
      <c r="E463" s="332"/>
      <c r="F463" s="44"/>
      <c r="G463" s="44"/>
      <c r="H463" s="44"/>
      <c r="I463" s="44"/>
    </row>
    <row r="464" spans="1:9" hidden="1" x14ac:dyDescent="0.25">
      <c r="A464" s="333" t="str">
        <f>A407</f>
        <v>Předseda žíněnky</v>
      </c>
      <c r="B464" s="334"/>
      <c r="C464" s="335"/>
      <c r="D464" s="336"/>
      <c r="E464" s="337"/>
      <c r="F464" s="44"/>
      <c r="G464" s="44"/>
      <c r="H464" s="44"/>
      <c r="I464" s="44"/>
    </row>
    <row r="465" spans="1:9" ht="13.8" hidden="1" thickBot="1" x14ac:dyDescent="0.3">
      <c r="A465" s="338"/>
      <c r="B465" s="339"/>
      <c r="C465" s="340"/>
      <c r="D465" s="341"/>
      <c r="E465" s="342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285" t="str">
        <f>CONCATENATE([1]List1!$A$40)</f>
        <v>soutěž</v>
      </c>
      <c r="B467" s="286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287" t="str">
        <f>CONCATENATE('Hlasatel '!A468)</f>
        <v>Brněnský dráček</v>
      </c>
      <c r="B468" s="288"/>
      <c r="C468" s="293" t="str">
        <f>CONCATENATE('Hlasatel '!C468)</f>
        <v xml:space="preserve"> 21.9.2024 </v>
      </c>
      <c r="D468" s="266" t="e">
        <f>ABS('Hlasatel '!D468)</f>
        <v>#REF!</v>
      </c>
      <c r="E468" s="293" t="str">
        <f>CONCATENATE('Hlasatel '!E468)</f>
        <v>U13 35</v>
      </c>
      <c r="F468" s="266" t="str">
        <f>CONCATENATE('Hlasatel '!F468)</f>
        <v>v.s.</v>
      </c>
      <c r="G468" s="266" t="e">
        <f>CONCATENATE('Hlasatel '!G468)</f>
        <v>#REF!</v>
      </c>
      <c r="H468" s="268" t="str">
        <f>CONCATENATE('Hlasatel '!H468)</f>
        <v/>
      </c>
      <c r="I468" s="283" t="str">
        <f>CONCATENATE('Hlasatel '!I468)</f>
        <v/>
      </c>
    </row>
    <row r="469" spans="1:9" ht="13.8" hidden="1" thickBot="1" x14ac:dyDescent="0.3">
      <c r="A469" s="289"/>
      <c r="B469" s="290"/>
      <c r="C469" s="292"/>
      <c r="D469" s="267"/>
      <c r="E469" s="292"/>
      <c r="F469" s="267"/>
      <c r="G469" s="267"/>
      <c r="H469" s="269"/>
      <c r="I469" s="284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296" t="str">
        <f>CONCATENATE([1]List1!$A$48)</f>
        <v>červený</v>
      </c>
      <c r="B471" s="297"/>
      <c r="C471" s="297"/>
      <c r="D471" s="298"/>
      <c r="E471" s="299"/>
      <c r="F471" s="300" t="str">
        <f>CONCATENATE([1]List1!$A$49)</f>
        <v>modrý</v>
      </c>
      <c r="G471" s="301"/>
      <c r="H471" s="301"/>
      <c r="I471" s="302"/>
    </row>
    <row r="472" spans="1:9" hidden="1" x14ac:dyDescent="0.25">
      <c r="A472" s="270" t="str">
        <f>CONCATENATE([1]List1!$A$50)</f>
        <v>jméno</v>
      </c>
      <c r="B472" s="271"/>
      <c r="C472" s="85" t="str">
        <f>CONCATENATE([1]List1!$A$51)</f>
        <v>oddíl</v>
      </c>
      <c r="D472" s="63" t="str">
        <f>CONCATENATE([1]List1!$A$52)</f>
        <v>los</v>
      </c>
      <c r="E472" s="299"/>
      <c r="F472" s="272" t="str">
        <f>CONCATENATE([1]List1!$A$50)</f>
        <v>jméno</v>
      </c>
      <c r="G472" s="273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307" t="str">
        <f>CONCATENATE('Hlasatel '!A473)</f>
        <v>Hudec Patrik</v>
      </c>
      <c r="B473" s="308"/>
      <c r="C473" s="311" t="str">
        <f>CONCATENATE('Hlasatel '!C473)</f>
        <v>TAK Hellas Brno</v>
      </c>
      <c r="D473" s="294" t="str">
        <f>CONCATENATE('Hlasatel '!D473)</f>
        <v>2</v>
      </c>
      <c r="E473" s="299"/>
      <c r="F473" s="307" t="str">
        <f>CONCATENATE('Hlasatel '!F473)</f>
        <v/>
      </c>
      <c r="G473" s="308"/>
      <c r="H473" s="311" t="str">
        <f>CONCATENATE('Hlasatel '!H473)</f>
        <v/>
      </c>
      <c r="I473" s="294" t="str">
        <f>CONCATENATE('Hlasatel '!I473)</f>
        <v>4</v>
      </c>
    </row>
    <row r="474" spans="1:9" ht="13.8" hidden="1" thickBot="1" x14ac:dyDescent="0.3">
      <c r="A474" s="309"/>
      <c r="B474" s="310"/>
      <c r="C474" s="312"/>
      <c r="D474" s="295"/>
      <c r="E474" s="299"/>
      <c r="F474" s="309"/>
      <c r="G474" s="310"/>
      <c r="H474" s="312"/>
      <c r="I474" s="295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301" t="str">
        <f>$B$20</f>
        <v>2 minuty</v>
      </c>
      <c r="C476" s="301"/>
      <c r="D476" s="91">
        <f>$D$20</f>
        <v>0</v>
      </c>
      <c r="E476" s="60" t="str">
        <f>CONCATENATE([1]List1!$A$60)</f>
        <v>body</v>
      </c>
      <c r="F476" s="301" t="str">
        <f>$F$20</f>
        <v>2 minuty</v>
      </c>
      <c r="G476" s="301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74"/>
      <c r="B477" s="387"/>
      <c r="C477" s="387"/>
      <c r="D477" s="389"/>
      <c r="E477" s="346" t="str">
        <f>CONCATENATE([1]List1!$A$62)</f>
        <v>1</v>
      </c>
      <c r="F477" s="387"/>
      <c r="G477" s="387"/>
      <c r="H477" s="389"/>
      <c r="I477" s="347"/>
    </row>
    <row r="478" spans="1:9" hidden="1" x14ac:dyDescent="0.25">
      <c r="A478" s="375"/>
      <c r="B478" s="388"/>
      <c r="C478" s="388"/>
      <c r="D478" s="390"/>
      <c r="E478" s="346"/>
      <c r="F478" s="388"/>
      <c r="G478" s="388"/>
      <c r="H478" s="390"/>
      <c r="I478" s="347"/>
    </row>
    <row r="479" spans="1:9" hidden="1" x14ac:dyDescent="0.25">
      <c r="A479" s="413"/>
      <c r="B479" s="350"/>
      <c r="C479" s="350"/>
      <c r="D479" s="351"/>
      <c r="E479" s="346"/>
      <c r="F479" s="350"/>
      <c r="G479" s="350"/>
      <c r="H479" s="351"/>
      <c r="I479" s="347"/>
    </row>
    <row r="480" spans="1:9" hidden="1" x14ac:dyDescent="0.25">
      <c r="A480" s="272" t="str">
        <f>CONCATENATE([1]List1!$A$65)</f>
        <v>přestávka 30 sekund</v>
      </c>
      <c r="B480" s="273"/>
      <c r="C480" s="273"/>
      <c r="D480" s="347"/>
      <c r="E480" s="68"/>
      <c r="F480" s="272" t="str">
        <f>CONCATENATE([1]List1!$A$65)</f>
        <v>přestávka 30 sekund</v>
      </c>
      <c r="G480" s="273"/>
      <c r="H480" s="273"/>
      <c r="I480" s="347"/>
    </row>
    <row r="481" spans="1:9" hidden="1" x14ac:dyDescent="0.25">
      <c r="A481" s="374"/>
      <c r="B481" s="387"/>
      <c r="C481" s="387"/>
      <c r="D481" s="389"/>
      <c r="E481" s="346" t="str">
        <f>CONCATENATE([1]List1!$A$63)</f>
        <v>2</v>
      </c>
      <c r="F481" s="387"/>
      <c r="G481" s="387"/>
      <c r="H481" s="389"/>
      <c r="I481" s="347"/>
    </row>
    <row r="482" spans="1:9" hidden="1" x14ac:dyDescent="0.25">
      <c r="A482" s="375"/>
      <c r="B482" s="388"/>
      <c r="C482" s="388"/>
      <c r="D482" s="390"/>
      <c r="E482" s="346"/>
      <c r="F482" s="388"/>
      <c r="G482" s="388"/>
      <c r="H482" s="390"/>
      <c r="I482" s="347"/>
    </row>
    <row r="483" spans="1:9" hidden="1" x14ac:dyDescent="0.25">
      <c r="A483" s="413"/>
      <c r="B483" s="350"/>
      <c r="C483" s="350"/>
      <c r="D483" s="351"/>
      <c r="E483" s="346"/>
      <c r="F483" s="350"/>
      <c r="G483" s="350"/>
      <c r="H483" s="351"/>
      <c r="I483" s="347"/>
    </row>
    <row r="484" spans="1:9" hidden="1" x14ac:dyDescent="0.25">
      <c r="A484" s="272" t="str">
        <f>CONCATENATE([1]List1!$A$65)</f>
        <v>přestávka 30 sekund</v>
      </c>
      <c r="B484" s="273"/>
      <c r="C484" s="273"/>
      <c r="D484" s="347"/>
      <c r="E484" s="68"/>
      <c r="F484" s="272" t="str">
        <f>CONCATENATE([1]List1!$A$65)</f>
        <v>přestávka 30 sekund</v>
      </c>
      <c r="G484" s="273"/>
      <c r="H484" s="273"/>
      <c r="I484" s="347"/>
    </row>
    <row r="485" spans="1:9" hidden="1" x14ac:dyDescent="0.25">
      <c r="A485" s="374"/>
      <c r="B485" s="387"/>
      <c r="C485" s="387"/>
      <c r="D485" s="389"/>
      <c r="E485" s="346" t="str">
        <f>CONCATENATE([1]List1!$A$64)</f>
        <v>3</v>
      </c>
      <c r="F485" s="387"/>
      <c r="G485" s="387"/>
      <c r="H485" s="389"/>
      <c r="I485" s="347"/>
    </row>
    <row r="486" spans="1:9" hidden="1" x14ac:dyDescent="0.25">
      <c r="A486" s="375"/>
      <c r="B486" s="388"/>
      <c r="C486" s="388"/>
      <c r="D486" s="390"/>
      <c r="E486" s="346"/>
      <c r="F486" s="388"/>
      <c r="G486" s="388"/>
      <c r="H486" s="390"/>
      <c r="I486" s="347"/>
    </row>
    <row r="487" spans="1:9" ht="13.8" hidden="1" thickBot="1" x14ac:dyDescent="0.3">
      <c r="A487" s="376"/>
      <c r="B487" s="350"/>
      <c r="C487" s="350"/>
      <c r="D487" s="351"/>
      <c r="E487" s="346"/>
      <c r="F487" s="350"/>
      <c r="G487" s="350"/>
      <c r="H487" s="351"/>
      <c r="I487" s="348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377"/>
      <c r="B489" s="380" t="str">
        <f>CONCATENATE([1]List1!$A$66)</f>
        <v>součet technických bodů červený ve všech kolech</v>
      </c>
      <c r="C489" s="381"/>
      <c r="D489" s="44"/>
      <c r="E489" s="54"/>
      <c r="F489" s="44"/>
      <c r="G489" s="382" t="str">
        <f>CONCATENATE([1]List1!$A$67)</f>
        <v>součet technických bodů modrý ve všech kolech</v>
      </c>
      <c r="H489" s="383"/>
      <c r="I489" s="384"/>
    </row>
    <row r="490" spans="1:9" hidden="1" x14ac:dyDescent="0.25">
      <c r="A490" s="378"/>
      <c r="B490" s="380"/>
      <c r="C490" s="381"/>
      <c r="D490" s="44"/>
      <c r="E490" s="54"/>
      <c r="F490" s="44"/>
      <c r="G490" s="382"/>
      <c r="H490" s="383"/>
      <c r="I490" s="385"/>
    </row>
    <row r="491" spans="1:9" ht="13.8" hidden="1" thickBot="1" x14ac:dyDescent="0.3">
      <c r="A491" s="379"/>
      <c r="B491" s="380"/>
      <c r="C491" s="381"/>
      <c r="D491" s="44"/>
      <c r="E491" s="54"/>
      <c r="F491" s="44"/>
      <c r="G491" s="382"/>
      <c r="H491" s="383"/>
      <c r="I491" s="386"/>
    </row>
    <row r="492" spans="1:9" hidden="1" x14ac:dyDescent="0.25">
      <c r="A492" s="54"/>
      <c r="B492" s="369" t="str">
        <f>CONCATENATE([1]List1!$A$68)</f>
        <v>kvalifikační body červený</v>
      </c>
      <c r="C492" s="369"/>
      <c r="D492" s="366"/>
      <c r="E492" s="54"/>
      <c r="F492" s="366"/>
      <c r="G492" s="370" t="str">
        <f>CONCATENATE([1]List1!$A$69)</f>
        <v>kvalifikační body modrý</v>
      </c>
      <c r="H492" s="370"/>
      <c r="I492" s="44"/>
    </row>
    <row r="493" spans="1:9" hidden="1" x14ac:dyDescent="0.25">
      <c r="A493" s="54"/>
      <c r="B493" s="369"/>
      <c r="C493" s="369"/>
      <c r="D493" s="366"/>
      <c r="E493" s="54"/>
      <c r="F493" s="366"/>
      <c r="G493" s="370"/>
      <c r="H493" s="370"/>
      <c r="I493" s="44"/>
    </row>
    <row r="494" spans="1:9" hidden="1" x14ac:dyDescent="0.25">
      <c r="A494" s="54"/>
      <c r="B494" s="369"/>
      <c r="C494" s="369"/>
      <c r="D494" s="366"/>
      <c r="E494" s="54"/>
      <c r="F494" s="366"/>
      <c r="G494" s="370"/>
      <c r="H494" s="370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371" t="str">
        <f>CONCATENATE([1]List1!$A$71)</f>
        <v>Skutečný čas:</v>
      </c>
      <c r="I496" s="372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373" t="str">
        <f>CONCATENATE([1]List1!$A$72)</f>
        <v>Kvalifikace do tabulky:</v>
      </c>
      <c r="B500" s="373"/>
      <c r="C500" s="373"/>
      <c r="D500" s="373"/>
      <c r="E500" s="373"/>
      <c r="F500" s="373"/>
      <c r="G500" s="373"/>
      <c r="H500" s="373"/>
      <c r="I500" s="373"/>
    </row>
    <row r="501" spans="1:9" hidden="1" x14ac:dyDescent="0.25">
      <c r="A501" s="373"/>
      <c r="B501" s="373"/>
      <c r="C501" s="373"/>
      <c r="D501" s="373"/>
      <c r="E501" s="373"/>
      <c r="F501" s="373"/>
      <c r="G501" s="373"/>
      <c r="H501" s="373"/>
      <c r="I501" s="373"/>
    </row>
    <row r="502" spans="1:9" hidden="1" x14ac:dyDescent="0.25">
      <c r="A502" s="391" t="str">
        <f>CONCATENATE([1]List1!$A$84)</f>
        <v xml:space="preserve"> 5 : 0</v>
      </c>
      <c r="B502" s="394" t="str">
        <f>CONCATENATE([1]List1!$A$73)</f>
        <v>vítězství na lopatky</v>
      </c>
      <c r="C502" s="395"/>
      <c r="D502" s="396"/>
      <c r="E502" s="54"/>
      <c r="F502" s="391" t="str">
        <f>CONCATENATE([1]List1!$A$84)</f>
        <v xml:space="preserve"> 5 : 0</v>
      </c>
      <c r="G502" s="406" t="str">
        <f>CONCATENATE([1]List1!$A$79)</f>
        <v>vítězství pro nenastoupení soupeře</v>
      </c>
      <c r="H502" s="407"/>
      <c r="I502" s="408"/>
    </row>
    <row r="503" spans="1:9" hidden="1" x14ac:dyDescent="0.25">
      <c r="A503" s="391"/>
      <c r="B503" s="397"/>
      <c r="C503" s="398"/>
      <c r="D503" s="399"/>
      <c r="E503" s="54"/>
      <c r="F503" s="391"/>
      <c r="G503" s="409"/>
      <c r="H503" s="410"/>
      <c r="I503" s="411"/>
    </row>
    <row r="504" spans="1:9" ht="12.75" hidden="1" customHeight="1" x14ac:dyDescent="0.25">
      <c r="A504" s="391" t="str">
        <f>CONCATENATE([1]List1!$A$85)</f>
        <v xml:space="preserve"> 4 : 0 </v>
      </c>
      <c r="B504" s="392" t="str">
        <f>CONCATENATE([1]List1!$A$74)</f>
        <v>technická převaha ve dvou kolech, poražený nemá technické body</v>
      </c>
      <c r="C504" s="392"/>
      <c r="D504" s="392"/>
      <c r="E504" s="54"/>
      <c r="F504" s="412" t="str">
        <f>[1]List1!$C$85</f>
        <v xml:space="preserve"> 5 : 0 </v>
      </c>
      <c r="G504" s="393" t="str">
        <f>CONCATENATE([1]List1!$A$80)</f>
        <v>diskvalifikace pro 3 "O"</v>
      </c>
      <c r="H504" s="393"/>
      <c r="I504" s="393"/>
    </row>
    <row r="505" spans="1:9" ht="12.75" hidden="1" customHeight="1" x14ac:dyDescent="0.25">
      <c r="A505" s="391"/>
      <c r="B505" s="392"/>
      <c r="C505" s="392"/>
      <c r="D505" s="392"/>
      <c r="E505" s="54"/>
      <c r="F505" s="391"/>
      <c r="G505" s="393"/>
      <c r="H505" s="393"/>
      <c r="I505" s="393"/>
    </row>
    <row r="506" spans="1:9" ht="12.75" hidden="1" customHeight="1" x14ac:dyDescent="0.25">
      <c r="A506" s="391" t="str">
        <f>CONCATENATE([1]List1!$A$86)</f>
        <v xml:space="preserve"> 4 : 1 </v>
      </c>
      <c r="B506" s="392" t="str">
        <f>CONCATENATE([1]List1!$A$75)</f>
        <v>technická převaha ve dvou kolech, poražený má technické body</v>
      </c>
      <c r="C506" s="392"/>
      <c r="D506" s="392"/>
      <c r="E506" s="54"/>
      <c r="F506" s="391" t="str">
        <f>CONCATENATE([1]List1!$A$84)</f>
        <v xml:space="preserve"> 5 : 0</v>
      </c>
      <c r="G506" s="393" t="str">
        <f>CONCATENATE([1]List1!$A$81)</f>
        <v>diskvalifikace z celé soutěže</v>
      </c>
      <c r="H506" s="393"/>
      <c r="I506" s="393"/>
    </row>
    <row r="507" spans="1:9" ht="12.75" hidden="1" customHeight="1" x14ac:dyDescent="0.25">
      <c r="A507" s="391"/>
      <c r="B507" s="392"/>
      <c r="C507" s="392"/>
      <c r="D507" s="392"/>
      <c r="E507" s="54"/>
      <c r="F507" s="391"/>
      <c r="G507" s="393"/>
      <c r="H507" s="393"/>
      <c r="I507" s="393"/>
    </row>
    <row r="508" spans="1:9" ht="12.75" hidden="1" customHeight="1" x14ac:dyDescent="0.25">
      <c r="A508" s="391" t="str">
        <f>CONCATENATE([1]List1!$A$87)</f>
        <v xml:space="preserve"> 3 : 0 </v>
      </c>
      <c r="B508" s="392" t="str">
        <f>CONCATENATE([1]List1!$A$76)</f>
        <v>vítězství na body, poražený nemá technické body</v>
      </c>
      <c r="C508" s="392"/>
      <c r="D508" s="392"/>
      <c r="E508" s="54"/>
      <c r="F508" s="391" t="str">
        <f>CONCATENATE([1]List1!$A$89)</f>
        <v xml:space="preserve"> 0 : 0 </v>
      </c>
      <c r="G508" s="393" t="str">
        <f>CONCATENATE([1]List1!$A$82)</f>
        <v>oba soupeři jsou diskvalifikováni v utkání</v>
      </c>
      <c r="H508" s="393"/>
      <c r="I508" s="393"/>
    </row>
    <row r="509" spans="1:9" ht="12.75" hidden="1" customHeight="1" x14ac:dyDescent="0.25">
      <c r="A509" s="391"/>
      <c r="B509" s="392"/>
      <c r="C509" s="392"/>
      <c r="D509" s="392"/>
      <c r="E509" s="54"/>
      <c r="F509" s="391"/>
      <c r="G509" s="393"/>
      <c r="H509" s="393"/>
      <c r="I509" s="393"/>
    </row>
    <row r="510" spans="1:9" ht="12.75" hidden="1" customHeight="1" x14ac:dyDescent="0.25">
      <c r="A510" s="391" t="str">
        <f>CONCATENATE([1]List1!$A$88)</f>
        <v xml:space="preserve"> 3 : 1 </v>
      </c>
      <c r="B510" s="392" t="str">
        <f>CONCATENATE([1]List1!$A$77)</f>
        <v>vítězství na body, poražený má technické body</v>
      </c>
      <c r="C510" s="392"/>
      <c r="D510" s="392"/>
      <c r="E510" s="54"/>
      <c r="F510" s="391" t="str">
        <f>CONCATENATE([1]List1!$A$89)</f>
        <v xml:space="preserve"> 0 : 0 </v>
      </c>
      <c r="G510" s="393" t="str">
        <f>CONCATENATE([1]List1!$A$83)</f>
        <v>oba soupeři jsou diskvalifikováni v celé soutěži</v>
      </c>
      <c r="H510" s="393"/>
      <c r="I510" s="393"/>
    </row>
    <row r="511" spans="1:9" ht="12.75" hidden="1" customHeight="1" x14ac:dyDescent="0.25">
      <c r="A511" s="391"/>
      <c r="B511" s="392"/>
      <c r="C511" s="392"/>
      <c r="D511" s="392"/>
      <c r="E511" s="54"/>
      <c r="F511" s="391"/>
      <c r="G511" s="393"/>
      <c r="H511" s="393"/>
      <c r="I511" s="393"/>
    </row>
    <row r="512" spans="1:9" hidden="1" x14ac:dyDescent="0.25">
      <c r="A512" s="391" t="str">
        <f>CONCATENATE([1]List1!$A$84)</f>
        <v xml:space="preserve"> 5 : 0</v>
      </c>
      <c r="B512" s="394" t="str">
        <f>CONCATENATE([1]List1!$A$78)</f>
        <v>vítězství pro zranění soupeře</v>
      </c>
      <c r="C512" s="395"/>
      <c r="D512" s="396"/>
      <c r="E512" s="54"/>
      <c r="F512" s="400" t="str">
        <f>CONCATENATE([1]List1!$A$90)</f>
        <v>Podpis:</v>
      </c>
      <c r="G512" s="401"/>
      <c r="H512" s="401"/>
      <c r="I512" s="402"/>
    </row>
    <row r="513" spans="1:9" hidden="1" x14ac:dyDescent="0.25">
      <c r="A513" s="391"/>
      <c r="B513" s="397"/>
      <c r="C513" s="398"/>
      <c r="D513" s="399"/>
      <c r="E513" s="54"/>
      <c r="F513" s="403"/>
      <c r="G513" s="404"/>
      <c r="H513" s="404"/>
      <c r="I513" s="405"/>
    </row>
    <row r="514" spans="1:9" hidden="1" x14ac:dyDescent="0.25">
      <c r="A514" s="282" t="str">
        <f>A457</f>
        <v>Bodovací lístek SZČR</v>
      </c>
      <c r="B514" s="282"/>
      <c r="C514" s="282"/>
      <c r="D514" s="282"/>
      <c r="E514" s="282"/>
      <c r="F514" s="282"/>
      <c r="G514" s="282"/>
      <c r="H514" s="282"/>
      <c r="I514" s="282"/>
    </row>
    <row r="515" spans="1:9" hidden="1" x14ac:dyDescent="0.25">
      <c r="A515" s="282"/>
      <c r="B515" s="282"/>
      <c r="C515" s="282"/>
      <c r="D515" s="282"/>
      <c r="E515" s="282"/>
      <c r="F515" s="282"/>
      <c r="G515" s="282"/>
      <c r="H515" s="282"/>
      <c r="I515" s="282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23" t="str">
        <f>A460</f>
        <v>Bodový rozhodčí:</v>
      </c>
      <c r="B517" s="324"/>
      <c r="C517" s="327"/>
      <c r="D517" s="328"/>
      <c r="E517" s="329"/>
      <c r="F517" s="44"/>
      <c r="G517" s="44"/>
      <c r="H517" s="44"/>
      <c r="I517" s="44"/>
    </row>
    <row r="518" spans="1:9" hidden="1" x14ac:dyDescent="0.25">
      <c r="A518" s="325"/>
      <c r="B518" s="326"/>
      <c r="C518" s="330"/>
      <c r="D518" s="331"/>
      <c r="E518" s="332"/>
      <c r="F518" s="44"/>
      <c r="G518" s="44"/>
      <c r="H518" s="44"/>
      <c r="I518" s="44"/>
    </row>
    <row r="519" spans="1:9" hidden="1" x14ac:dyDescent="0.25">
      <c r="A519" s="333" t="str">
        <f>A462</f>
        <v>Rozhodčí na žíněnce:</v>
      </c>
      <c r="B519" s="334"/>
      <c r="C519" s="335"/>
      <c r="D519" s="336"/>
      <c r="E519" s="337"/>
      <c r="F519" s="44"/>
      <c r="G519" s="44"/>
      <c r="H519" s="44"/>
      <c r="I519" s="44"/>
    </row>
    <row r="520" spans="1:9" hidden="1" x14ac:dyDescent="0.25">
      <c r="A520" s="325"/>
      <c r="B520" s="326"/>
      <c r="C520" s="330"/>
      <c r="D520" s="331"/>
      <c r="E520" s="332"/>
      <c r="F520" s="44"/>
      <c r="G520" s="44"/>
      <c r="H520" s="44"/>
      <c r="I520" s="44"/>
    </row>
    <row r="521" spans="1:9" hidden="1" x14ac:dyDescent="0.25">
      <c r="A521" s="333" t="str">
        <f>A464</f>
        <v>Předseda žíněnky</v>
      </c>
      <c r="B521" s="334"/>
      <c r="C521" s="335"/>
      <c r="D521" s="336"/>
      <c r="E521" s="337"/>
      <c r="F521" s="44"/>
      <c r="G521" s="44"/>
      <c r="H521" s="44"/>
      <c r="I521" s="44"/>
    </row>
    <row r="522" spans="1:9" ht="13.8" hidden="1" thickBot="1" x14ac:dyDescent="0.3">
      <c r="A522" s="338"/>
      <c r="B522" s="339"/>
      <c r="C522" s="340"/>
      <c r="D522" s="341"/>
      <c r="E522" s="342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285" t="str">
        <f>CONCATENATE([1]List1!$A$40)</f>
        <v>soutěž</v>
      </c>
      <c r="B524" s="286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287" t="str">
        <f>CONCATENATE('Hlasatel '!A525)</f>
        <v>Brněnský dráček</v>
      </c>
      <c r="B525" s="288"/>
      <c r="C525" s="293" t="str">
        <f>CONCATENATE('Hlasatel '!C525)</f>
        <v xml:space="preserve"> 21.9.2024 </v>
      </c>
      <c r="D525" s="266" t="e">
        <f>ABS('Hlasatel '!D525)</f>
        <v>#REF!</v>
      </c>
      <c r="E525" s="293" t="str">
        <f>CONCATENATE('Hlasatel '!E525)</f>
        <v>U13 35</v>
      </c>
      <c r="F525" s="266" t="str">
        <f>CONCATENATE('Hlasatel '!F525)</f>
        <v>v.s.</v>
      </c>
      <c r="G525" s="266" t="e">
        <f>CONCATENATE('Hlasatel '!G525)</f>
        <v>#REF!</v>
      </c>
      <c r="H525" s="268" t="str">
        <f>CONCATENATE('Hlasatel '!H525)</f>
        <v/>
      </c>
      <c r="I525" s="283" t="str">
        <f>CONCATENATE('Hlasatel '!I525)</f>
        <v/>
      </c>
    </row>
    <row r="526" spans="1:9" ht="13.8" hidden="1" thickBot="1" x14ac:dyDescent="0.3">
      <c r="A526" s="289"/>
      <c r="B526" s="290"/>
      <c r="C526" s="292"/>
      <c r="D526" s="267"/>
      <c r="E526" s="292"/>
      <c r="F526" s="267"/>
      <c r="G526" s="267"/>
      <c r="H526" s="269"/>
      <c r="I526" s="284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96" t="str">
        <f>CONCATENATE([1]List1!$A$48)</f>
        <v>červený</v>
      </c>
      <c r="B528" s="297"/>
      <c r="C528" s="297"/>
      <c r="D528" s="298"/>
      <c r="E528" s="299"/>
      <c r="F528" s="300" t="str">
        <f>CONCATENATE([1]List1!$A$49)</f>
        <v>modrý</v>
      </c>
      <c r="G528" s="301"/>
      <c r="H528" s="301"/>
      <c r="I528" s="302"/>
    </row>
    <row r="529" spans="1:9" hidden="1" x14ac:dyDescent="0.25">
      <c r="A529" s="270" t="str">
        <f>CONCATENATE([1]List1!$A$50)</f>
        <v>jméno</v>
      </c>
      <c r="B529" s="271"/>
      <c r="C529" s="85" t="str">
        <f>CONCATENATE([1]List1!$A$51)</f>
        <v>oddíl</v>
      </c>
      <c r="D529" s="63" t="str">
        <f>CONCATENATE([1]List1!$A$52)</f>
        <v>los</v>
      </c>
      <c r="E529" s="299"/>
      <c r="F529" s="272" t="str">
        <f>CONCATENATE([1]List1!$A$50)</f>
        <v>jméno</v>
      </c>
      <c r="G529" s="273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307" t="str">
        <f>CONCATENATE('Hlasatel '!A530)</f>
        <v/>
      </c>
      <c r="B530" s="308"/>
      <c r="C530" s="311" t="str">
        <f>CONCATENATE('Hlasatel '!C530)</f>
        <v/>
      </c>
      <c r="D530" s="294" t="str">
        <f>CONCATENATE('Hlasatel '!D530)</f>
        <v>3</v>
      </c>
      <c r="E530" s="299"/>
      <c r="F530" s="307" t="str">
        <f>CONCATENATE('Hlasatel '!F530)</f>
        <v/>
      </c>
      <c r="G530" s="308"/>
      <c r="H530" s="311" t="str">
        <f>CONCATENATE('Hlasatel '!H530)</f>
        <v/>
      </c>
      <c r="I530" s="294" t="str">
        <f>CONCATENATE('Hlasatel '!I530)</f>
        <v>5</v>
      </c>
    </row>
    <row r="531" spans="1:9" ht="13.8" hidden="1" thickBot="1" x14ac:dyDescent="0.3">
      <c r="A531" s="309"/>
      <c r="B531" s="310"/>
      <c r="C531" s="312"/>
      <c r="D531" s="295"/>
      <c r="E531" s="299"/>
      <c r="F531" s="309"/>
      <c r="G531" s="310"/>
      <c r="H531" s="312"/>
      <c r="I531" s="295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301" t="str">
        <f>$B$20</f>
        <v>2 minuty</v>
      </c>
      <c r="C533" s="301"/>
      <c r="D533" s="91">
        <f>$D$20</f>
        <v>0</v>
      </c>
      <c r="E533" s="60" t="str">
        <f>CONCATENATE([1]List1!$A$60)</f>
        <v>body</v>
      </c>
      <c r="F533" s="301" t="str">
        <f>$F$20</f>
        <v>2 minuty</v>
      </c>
      <c r="G533" s="301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74"/>
      <c r="B534" s="387"/>
      <c r="C534" s="387"/>
      <c r="D534" s="389"/>
      <c r="E534" s="346" t="str">
        <f>CONCATENATE([1]List1!$A$62)</f>
        <v>1</v>
      </c>
      <c r="F534" s="387"/>
      <c r="G534" s="387"/>
      <c r="H534" s="389"/>
      <c r="I534" s="347"/>
    </row>
    <row r="535" spans="1:9" hidden="1" x14ac:dyDescent="0.25">
      <c r="A535" s="375"/>
      <c r="B535" s="388"/>
      <c r="C535" s="388"/>
      <c r="D535" s="390"/>
      <c r="E535" s="346"/>
      <c r="F535" s="388"/>
      <c r="G535" s="388"/>
      <c r="H535" s="390"/>
      <c r="I535" s="347"/>
    </row>
    <row r="536" spans="1:9" hidden="1" x14ac:dyDescent="0.25">
      <c r="A536" s="413"/>
      <c r="B536" s="350"/>
      <c r="C536" s="350"/>
      <c r="D536" s="351"/>
      <c r="E536" s="346"/>
      <c r="F536" s="350"/>
      <c r="G536" s="350"/>
      <c r="H536" s="351"/>
      <c r="I536" s="347"/>
    </row>
    <row r="537" spans="1:9" hidden="1" x14ac:dyDescent="0.25">
      <c r="A537" s="272" t="str">
        <f>CONCATENATE([1]List1!$A$65)</f>
        <v>přestávka 30 sekund</v>
      </c>
      <c r="B537" s="273"/>
      <c r="C537" s="273"/>
      <c r="D537" s="347"/>
      <c r="E537" s="68"/>
      <c r="F537" s="272" t="str">
        <f>CONCATENATE([1]List1!$A$65)</f>
        <v>přestávka 30 sekund</v>
      </c>
      <c r="G537" s="273"/>
      <c r="H537" s="273"/>
      <c r="I537" s="347"/>
    </row>
    <row r="538" spans="1:9" hidden="1" x14ac:dyDescent="0.25">
      <c r="A538" s="374"/>
      <c r="B538" s="387"/>
      <c r="C538" s="387"/>
      <c r="D538" s="389"/>
      <c r="E538" s="346" t="str">
        <f>CONCATENATE([1]List1!$A$63)</f>
        <v>2</v>
      </c>
      <c r="F538" s="387"/>
      <c r="G538" s="387"/>
      <c r="H538" s="389"/>
      <c r="I538" s="347"/>
    </row>
    <row r="539" spans="1:9" hidden="1" x14ac:dyDescent="0.25">
      <c r="A539" s="375"/>
      <c r="B539" s="388"/>
      <c r="C539" s="388"/>
      <c r="D539" s="390"/>
      <c r="E539" s="346"/>
      <c r="F539" s="388"/>
      <c r="G539" s="388"/>
      <c r="H539" s="390"/>
      <c r="I539" s="347"/>
    </row>
    <row r="540" spans="1:9" hidden="1" x14ac:dyDescent="0.25">
      <c r="A540" s="413"/>
      <c r="B540" s="350"/>
      <c r="C540" s="350"/>
      <c r="D540" s="351"/>
      <c r="E540" s="346"/>
      <c r="F540" s="350"/>
      <c r="G540" s="350"/>
      <c r="H540" s="351"/>
      <c r="I540" s="347"/>
    </row>
    <row r="541" spans="1:9" hidden="1" x14ac:dyDescent="0.25">
      <c r="A541" s="272" t="str">
        <f>CONCATENATE([1]List1!$A$65)</f>
        <v>přestávka 30 sekund</v>
      </c>
      <c r="B541" s="273"/>
      <c r="C541" s="273"/>
      <c r="D541" s="347"/>
      <c r="E541" s="68"/>
      <c r="F541" s="272" t="str">
        <f>CONCATENATE([1]List1!$A$65)</f>
        <v>přestávka 30 sekund</v>
      </c>
      <c r="G541" s="273"/>
      <c r="H541" s="273"/>
      <c r="I541" s="347"/>
    </row>
    <row r="542" spans="1:9" hidden="1" x14ac:dyDescent="0.25">
      <c r="A542" s="374"/>
      <c r="B542" s="387"/>
      <c r="C542" s="387"/>
      <c r="D542" s="389"/>
      <c r="E542" s="346" t="str">
        <f>CONCATENATE([1]List1!$A$64)</f>
        <v>3</v>
      </c>
      <c r="F542" s="387"/>
      <c r="G542" s="387"/>
      <c r="H542" s="389"/>
      <c r="I542" s="347"/>
    </row>
    <row r="543" spans="1:9" hidden="1" x14ac:dyDescent="0.25">
      <c r="A543" s="375"/>
      <c r="B543" s="388"/>
      <c r="C543" s="388"/>
      <c r="D543" s="390"/>
      <c r="E543" s="346"/>
      <c r="F543" s="388"/>
      <c r="G543" s="388"/>
      <c r="H543" s="390"/>
      <c r="I543" s="347"/>
    </row>
    <row r="544" spans="1:9" ht="13.8" hidden="1" thickBot="1" x14ac:dyDescent="0.3">
      <c r="A544" s="376"/>
      <c r="B544" s="350"/>
      <c r="C544" s="350"/>
      <c r="D544" s="351"/>
      <c r="E544" s="346"/>
      <c r="F544" s="350"/>
      <c r="G544" s="350"/>
      <c r="H544" s="351"/>
      <c r="I544" s="348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377"/>
      <c r="B546" s="380" t="str">
        <f>CONCATENATE([1]List1!$A$66)</f>
        <v>součet technických bodů červený ve všech kolech</v>
      </c>
      <c r="C546" s="381"/>
      <c r="D546" s="44"/>
      <c r="E546" s="54"/>
      <c r="F546" s="44"/>
      <c r="G546" s="382" t="str">
        <f>CONCATENATE([1]List1!$A$67)</f>
        <v>součet technických bodů modrý ve všech kolech</v>
      </c>
      <c r="H546" s="383"/>
      <c r="I546" s="384"/>
    </row>
    <row r="547" spans="1:9" hidden="1" x14ac:dyDescent="0.25">
      <c r="A547" s="378"/>
      <c r="B547" s="380"/>
      <c r="C547" s="381"/>
      <c r="D547" s="44"/>
      <c r="E547" s="54"/>
      <c r="F547" s="44"/>
      <c r="G547" s="382"/>
      <c r="H547" s="383"/>
      <c r="I547" s="385"/>
    </row>
    <row r="548" spans="1:9" ht="13.8" hidden="1" thickBot="1" x14ac:dyDescent="0.3">
      <c r="A548" s="379"/>
      <c r="B548" s="380"/>
      <c r="C548" s="381"/>
      <c r="D548" s="44"/>
      <c r="E548" s="54"/>
      <c r="F548" s="44"/>
      <c r="G548" s="382"/>
      <c r="H548" s="383"/>
      <c r="I548" s="386"/>
    </row>
    <row r="549" spans="1:9" hidden="1" x14ac:dyDescent="0.25">
      <c r="A549" s="54"/>
      <c r="B549" s="369" t="str">
        <f>CONCATENATE([1]List1!$A$68)</f>
        <v>kvalifikační body červený</v>
      </c>
      <c r="C549" s="369"/>
      <c r="D549" s="366"/>
      <c r="E549" s="54"/>
      <c r="F549" s="366"/>
      <c r="G549" s="370" t="str">
        <f>CONCATENATE([1]List1!$A$69)</f>
        <v>kvalifikační body modrý</v>
      </c>
      <c r="H549" s="370"/>
      <c r="I549" s="44"/>
    </row>
    <row r="550" spans="1:9" hidden="1" x14ac:dyDescent="0.25">
      <c r="A550" s="54"/>
      <c r="B550" s="369"/>
      <c r="C550" s="369"/>
      <c r="D550" s="366"/>
      <c r="E550" s="54"/>
      <c r="F550" s="366"/>
      <c r="G550" s="370"/>
      <c r="H550" s="370"/>
      <c r="I550" s="44"/>
    </row>
    <row r="551" spans="1:9" hidden="1" x14ac:dyDescent="0.25">
      <c r="A551" s="54"/>
      <c r="B551" s="369"/>
      <c r="C551" s="369"/>
      <c r="D551" s="366"/>
      <c r="E551" s="54"/>
      <c r="F551" s="366"/>
      <c r="G551" s="370"/>
      <c r="H551" s="370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371" t="str">
        <f>CONCATENATE([1]List1!$A$71)</f>
        <v>Skutečný čas:</v>
      </c>
      <c r="I553" s="372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373" t="str">
        <f>CONCATENATE([1]List1!$A$72)</f>
        <v>Kvalifikace do tabulky:</v>
      </c>
      <c r="B557" s="373"/>
      <c r="C557" s="373"/>
      <c r="D557" s="373"/>
      <c r="E557" s="373"/>
      <c r="F557" s="373"/>
      <c r="G557" s="373"/>
      <c r="H557" s="373"/>
      <c r="I557" s="373"/>
    </row>
    <row r="558" spans="1:9" hidden="1" x14ac:dyDescent="0.25">
      <c r="A558" s="373"/>
      <c r="B558" s="373"/>
      <c r="C558" s="373"/>
      <c r="D558" s="373"/>
      <c r="E558" s="373"/>
      <c r="F558" s="373"/>
      <c r="G558" s="373"/>
      <c r="H558" s="373"/>
      <c r="I558" s="373"/>
    </row>
    <row r="559" spans="1:9" hidden="1" x14ac:dyDescent="0.25">
      <c r="A559" s="391" t="str">
        <f>CONCATENATE([1]List1!$A$84)</f>
        <v xml:space="preserve"> 5 : 0</v>
      </c>
      <c r="B559" s="394" t="str">
        <f>CONCATENATE([1]List1!$A$73)</f>
        <v>vítězství na lopatky</v>
      </c>
      <c r="C559" s="395"/>
      <c r="D559" s="396"/>
      <c r="E559" s="54"/>
      <c r="F559" s="391" t="str">
        <f>CONCATENATE([1]List1!$A$84)</f>
        <v xml:space="preserve"> 5 : 0</v>
      </c>
      <c r="G559" s="406" t="str">
        <f>CONCATENATE([1]List1!$A$79)</f>
        <v>vítězství pro nenastoupení soupeře</v>
      </c>
      <c r="H559" s="407"/>
      <c r="I559" s="408"/>
    </row>
    <row r="560" spans="1:9" hidden="1" x14ac:dyDescent="0.25">
      <c r="A560" s="391"/>
      <c r="B560" s="397"/>
      <c r="C560" s="398"/>
      <c r="D560" s="399"/>
      <c r="E560" s="54"/>
      <c r="F560" s="391"/>
      <c r="G560" s="409"/>
      <c r="H560" s="410"/>
      <c r="I560" s="411"/>
    </row>
    <row r="561" spans="1:9" ht="12.75" hidden="1" customHeight="1" x14ac:dyDescent="0.25">
      <c r="A561" s="391" t="str">
        <f>CONCATENATE([1]List1!$A$85)</f>
        <v xml:space="preserve"> 4 : 0 </v>
      </c>
      <c r="B561" s="392" t="str">
        <f>CONCATENATE([1]List1!$A$74)</f>
        <v>technická převaha ve dvou kolech, poražený nemá technické body</v>
      </c>
      <c r="C561" s="392"/>
      <c r="D561" s="392"/>
      <c r="E561" s="54"/>
      <c r="F561" s="412" t="str">
        <f>[1]List1!$C$85</f>
        <v xml:space="preserve"> 5 : 0 </v>
      </c>
      <c r="G561" s="393" t="str">
        <f>CONCATENATE([1]List1!$A$80)</f>
        <v>diskvalifikace pro 3 "O"</v>
      </c>
      <c r="H561" s="393"/>
      <c r="I561" s="393"/>
    </row>
    <row r="562" spans="1:9" ht="12.75" hidden="1" customHeight="1" x14ac:dyDescent="0.25">
      <c r="A562" s="391"/>
      <c r="B562" s="392"/>
      <c r="C562" s="392"/>
      <c r="D562" s="392"/>
      <c r="E562" s="54"/>
      <c r="F562" s="391"/>
      <c r="G562" s="393"/>
      <c r="H562" s="393"/>
      <c r="I562" s="393"/>
    </row>
    <row r="563" spans="1:9" ht="12.75" hidden="1" customHeight="1" x14ac:dyDescent="0.25">
      <c r="A563" s="391" t="str">
        <f>CONCATENATE([1]List1!$A$86)</f>
        <v xml:space="preserve"> 4 : 1 </v>
      </c>
      <c r="B563" s="392" t="str">
        <f>CONCATENATE([1]List1!$A$75)</f>
        <v>technická převaha ve dvou kolech, poražený má technické body</v>
      </c>
      <c r="C563" s="392"/>
      <c r="D563" s="392"/>
      <c r="E563" s="54"/>
      <c r="F563" s="391" t="str">
        <f>CONCATENATE([1]List1!$A$84)</f>
        <v xml:space="preserve"> 5 : 0</v>
      </c>
      <c r="G563" s="393" t="str">
        <f>CONCATENATE([1]List1!$A$81)</f>
        <v>diskvalifikace z celé soutěže</v>
      </c>
      <c r="H563" s="393"/>
      <c r="I563" s="393"/>
    </row>
    <row r="564" spans="1:9" ht="12.75" hidden="1" customHeight="1" x14ac:dyDescent="0.25">
      <c r="A564" s="391"/>
      <c r="B564" s="392"/>
      <c r="C564" s="392"/>
      <c r="D564" s="392"/>
      <c r="E564" s="54"/>
      <c r="F564" s="391"/>
      <c r="G564" s="393"/>
      <c r="H564" s="393"/>
      <c r="I564" s="393"/>
    </row>
    <row r="565" spans="1:9" ht="12.75" hidden="1" customHeight="1" x14ac:dyDescent="0.25">
      <c r="A565" s="391" t="str">
        <f>CONCATENATE([1]List1!$A$87)</f>
        <v xml:space="preserve"> 3 : 0 </v>
      </c>
      <c r="B565" s="392" t="str">
        <f>CONCATENATE([1]List1!$A$76)</f>
        <v>vítězství na body, poražený nemá technické body</v>
      </c>
      <c r="C565" s="392"/>
      <c r="D565" s="392"/>
      <c r="E565" s="54"/>
      <c r="F565" s="391" t="str">
        <f>CONCATENATE([1]List1!$A$89)</f>
        <v xml:space="preserve"> 0 : 0 </v>
      </c>
      <c r="G565" s="393" t="str">
        <f>CONCATENATE([1]List1!$A$82)</f>
        <v>oba soupeři jsou diskvalifikováni v utkání</v>
      </c>
      <c r="H565" s="393"/>
      <c r="I565" s="393"/>
    </row>
    <row r="566" spans="1:9" ht="12.75" hidden="1" customHeight="1" x14ac:dyDescent="0.25">
      <c r="A566" s="391"/>
      <c r="B566" s="392"/>
      <c r="C566" s="392"/>
      <c r="D566" s="392"/>
      <c r="E566" s="54"/>
      <c r="F566" s="391"/>
      <c r="G566" s="393"/>
      <c r="H566" s="393"/>
      <c r="I566" s="393"/>
    </row>
    <row r="567" spans="1:9" ht="12.75" hidden="1" customHeight="1" x14ac:dyDescent="0.25">
      <c r="A567" s="391" t="str">
        <f>CONCATENATE([1]List1!$A$88)</f>
        <v xml:space="preserve"> 3 : 1 </v>
      </c>
      <c r="B567" s="392" t="str">
        <f>CONCATENATE([1]List1!$A$77)</f>
        <v>vítězství na body, poražený má technické body</v>
      </c>
      <c r="C567" s="392"/>
      <c r="D567" s="392"/>
      <c r="E567" s="54"/>
      <c r="F567" s="391" t="str">
        <f>CONCATENATE([1]List1!$A$89)</f>
        <v xml:space="preserve"> 0 : 0 </v>
      </c>
      <c r="G567" s="393" t="str">
        <f>CONCATENATE([1]List1!$A$83)</f>
        <v>oba soupeři jsou diskvalifikováni v celé soutěži</v>
      </c>
      <c r="H567" s="393"/>
      <c r="I567" s="393"/>
    </row>
    <row r="568" spans="1:9" ht="12.75" hidden="1" customHeight="1" x14ac:dyDescent="0.25">
      <c r="A568" s="391"/>
      <c r="B568" s="392"/>
      <c r="C568" s="392"/>
      <c r="D568" s="392"/>
      <c r="E568" s="54"/>
      <c r="F568" s="391"/>
      <c r="G568" s="393"/>
      <c r="H568" s="393"/>
      <c r="I568" s="393"/>
    </row>
    <row r="569" spans="1:9" hidden="1" x14ac:dyDescent="0.25">
      <c r="A569" s="391" t="str">
        <f>CONCATENATE([1]List1!$A$84)</f>
        <v xml:space="preserve"> 5 : 0</v>
      </c>
      <c r="B569" s="394" t="str">
        <f>CONCATENATE([1]List1!$A$78)</f>
        <v>vítězství pro zranění soupeře</v>
      </c>
      <c r="C569" s="395"/>
      <c r="D569" s="396"/>
      <c r="E569" s="54"/>
      <c r="F569" s="400" t="str">
        <f>CONCATENATE([1]List1!$A$90)</f>
        <v>Podpis:</v>
      </c>
      <c r="G569" s="401"/>
      <c r="H569" s="401"/>
      <c r="I569" s="402"/>
    </row>
    <row r="570" spans="1:9" hidden="1" x14ac:dyDescent="0.25">
      <c r="A570" s="391"/>
      <c r="B570" s="397"/>
      <c r="C570" s="398"/>
      <c r="D570" s="399"/>
      <c r="E570" s="54"/>
      <c r="F570" s="403"/>
      <c r="G570" s="404"/>
      <c r="H570" s="404"/>
      <c r="I570" s="405"/>
    </row>
    <row r="571" spans="1:9" hidden="1" x14ac:dyDescent="0.25">
      <c r="A571" s="282" t="str">
        <f>A514</f>
        <v>Bodovací lístek SZČR</v>
      </c>
      <c r="B571" s="282"/>
      <c r="C571" s="282"/>
      <c r="D571" s="282"/>
      <c r="E571" s="282"/>
      <c r="F571" s="282"/>
      <c r="G571" s="282"/>
      <c r="H571" s="282"/>
      <c r="I571" s="282"/>
    </row>
    <row r="572" spans="1:9" hidden="1" x14ac:dyDescent="0.25">
      <c r="A572" s="282"/>
      <c r="B572" s="282"/>
      <c r="C572" s="282"/>
      <c r="D572" s="282"/>
      <c r="E572" s="282"/>
      <c r="F572" s="282"/>
      <c r="G572" s="282"/>
      <c r="H572" s="282"/>
      <c r="I572" s="282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23" t="str">
        <f>A517</f>
        <v>Bodový rozhodčí:</v>
      </c>
      <c r="B574" s="324"/>
      <c r="C574" s="327"/>
      <c r="D574" s="328"/>
      <c r="E574" s="329"/>
      <c r="F574" s="44"/>
      <c r="G574" s="44"/>
      <c r="H574" s="44"/>
      <c r="I574" s="44"/>
    </row>
    <row r="575" spans="1:9" hidden="1" x14ac:dyDescent="0.25">
      <c r="A575" s="325"/>
      <c r="B575" s="326"/>
      <c r="C575" s="330"/>
      <c r="D575" s="331"/>
      <c r="E575" s="332"/>
      <c r="F575" s="44"/>
      <c r="G575" s="44"/>
      <c r="H575" s="44"/>
      <c r="I575" s="44"/>
    </row>
    <row r="576" spans="1:9" hidden="1" x14ac:dyDescent="0.25">
      <c r="A576" s="333" t="str">
        <f>A519</f>
        <v>Rozhodčí na žíněnce:</v>
      </c>
      <c r="B576" s="334"/>
      <c r="C576" s="335"/>
      <c r="D576" s="336"/>
      <c r="E576" s="337"/>
      <c r="F576" s="44"/>
      <c r="G576" s="44"/>
      <c r="H576" s="44"/>
      <c r="I576" s="44"/>
    </row>
    <row r="577" spans="1:9" hidden="1" x14ac:dyDescent="0.25">
      <c r="A577" s="325"/>
      <c r="B577" s="326"/>
      <c r="C577" s="330"/>
      <c r="D577" s="331"/>
      <c r="E577" s="332"/>
      <c r="F577" s="44"/>
      <c r="G577" s="44"/>
      <c r="H577" s="44"/>
      <c r="I577" s="44"/>
    </row>
    <row r="578" spans="1:9" hidden="1" x14ac:dyDescent="0.25">
      <c r="A578" s="333" t="str">
        <f>A521</f>
        <v>Předseda žíněnky</v>
      </c>
      <c r="B578" s="334"/>
      <c r="C578" s="335"/>
      <c r="D578" s="336"/>
      <c r="E578" s="337"/>
      <c r="F578" s="44"/>
      <c r="G578" s="44"/>
      <c r="H578" s="44"/>
      <c r="I578" s="44"/>
    </row>
    <row r="579" spans="1:9" ht="13.8" hidden="1" thickBot="1" x14ac:dyDescent="0.3">
      <c r="A579" s="338"/>
      <c r="B579" s="339"/>
      <c r="C579" s="340"/>
      <c r="D579" s="341"/>
      <c r="E579" s="342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285" t="str">
        <f>CONCATENATE([1]List1!$A$40)</f>
        <v>soutěž</v>
      </c>
      <c r="B581" s="286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287" t="str">
        <f>CONCATENATE('Hlasatel '!A582)</f>
        <v>Brněnský dráček</v>
      </c>
      <c r="B582" s="288"/>
      <c r="C582" s="293" t="str">
        <f>CONCATENATE('Hlasatel '!C582)</f>
        <v xml:space="preserve"> 21.9.2024 </v>
      </c>
      <c r="D582" s="266" t="e">
        <f>ABS('Hlasatel '!D582)</f>
        <v>#REF!</v>
      </c>
      <c r="E582" s="293" t="str">
        <f>CONCATENATE('Hlasatel '!E582)</f>
        <v>U13 35</v>
      </c>
      <c r="F582" s="266" t="str">
        <f>CONCATENATE('Hlasatel '!F582)</f>
        <v>v.s.</v>
      </c>
      <c r="G582" s="266" t="e">
        <f>CONCATENATE('Hlasatel '!G582)</f>
        <v>#REF!</v>
      </c>
      <c r="H582" s="268" t="str">
        <f>CONCATENATE('Hlasatel '!H582)</f>
        <v/>
      </c>
      <c r="I582" s="283" t="str">
        <f>CONCATENATE('Hlasatel '!I582)</f>
        <v/>
      </c>
    </row>
    <row r="583" spans="1:9" ht="13.8" hidden="1" thickBot="1" x14ac:dyDescent="0.3">
      <c r="A583" s="289"/>
      <c r="B583" s="290"/>
      <c r="C583" s="292"/>
      <c r="D583" s="267"/>
      <c r="E583" s="292"/>
      <c r="F583" s="267"/>
      <c r="G583" s="267"/>
      <c r="H583" s="269"/>
      <c r="I583" s="284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296" t="str">
        <f>CONCATENATE([1]List1!$A$48)</f>
        <v>červený</v>
      </c>
      <c r="B585" s="297"/>
      <c r="C585" s="297"/>
      <c r="D585" s="298"/>
      <c r="E585" s="299"/>
      <c r="F585" s="300" t="str">
        <f>CONCATENATE([1]List1!$A$49)</f>
        <v>modrý</v>
      </c>
      <c r="G585" s="301"/>
      <c r="H585" s="301"/>
      <c r="I585" s="302"/>
    </row>
    <row r="586" spans="1:9" hidden="1" x14ac:dyDescent="0.25">
      <c r="A586" s="270" t="str">
        <f>CONCATENATE([1]List1!$A$50)</f>
        <v>jméno</v>
      </c>
      <c r="B586" s="271"/>
      <c r="C586" s="85" t="str">
        <f>CONCATENATE([1]List1!$A$51)</f>
        <v>oddíl</v>
      </c>
      <c r="D586" s="63" t="str">
        <f>CONCATENATE([1]List1!$A$52)</f>
        <v>los</v>
      </c>
      <c r="E586" s="299"/>
      <c r="F586" s="272" t="str">
        <f>CONCATENATE([1]List1!$A$50)</f>
        <v>jméno</v>
      </c>
      <c r="G586" s="273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307" t="str">
        <f>CONCATENATE('Hlasatel '!A587)</f>
        <v>00000</v>
      </c>
      <c r="B587" s="308"/>
      <c r="C587" s="311" t="str">
        <f>CONCATENATE('Hlasatel '!C587)</f>
        <v>00000</v>
      </c>
      <c r="D587" s="294" t="str">
        <f>CONCATENATE('Hlasatel '!D587)</f>
        <v/>
      </c>
      <c r="E587" s="299"/>
      <c r="F587" s="307" t="str">
        <f>CONCATENATE('Hlasatel '!F587)</f>
        <v>00000</v>
      </c>
      <c r="G587" s="308"/>
      <c r="H587" s="311" t="str">
        <f>CONCATENATE('Hlasatel '!H587)</f>
        <v>00000</v>
      </c>
      <c r="I587" s="294" t="str">
        <f>CONCATENATE('Hlasatel '!I587)</f>
        <v/>
      </c>
    </row>
    <row r="588" spans="1:9" ht="13.8" hidden="1" thickBot="1" x14ac:dyDescent="0.3">
      <c r="A588" s="309"/>
      <c r="B588" s="310"/>
      <c r="C588" s="312"/>
      <c r="D588" s="295"/>
      <c r="E588" s="299"/>
      <c r="F588" s="309"/>
      <c r="G588" s="310"/>
      <c r="H588" s="312"/>
      <c r="I588" s="295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301" t="str">
        <f>$B$20</f>
        <v>2 minuty</v>
      </c>
      <c r="C590" s="301"/>
      <c r="D590" s="91">
        <f>$D$20</f>
        <v>0</v>
      </c>
      <c r="E590" s="60" t="str">
        <f>CONCATENATE([1]List1!$A$60)</f>
        <v>body</v>
      </c>
      <c r="F590" s="301" t="str">
        <f>$F$20</f>
        <v>2 minuty</v>
      </c>
      <c r="G590" s="301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74"/>
      <c r="B591" s="387"/>
      <c r="C591" s="387"/>
      <c r="D591" s="389"/>
      <c r="E591" s="346" t="str">
        <f>CONCATENATE([1]List1!$A$62)</f>
        <v>1</v>
      </c>
      <c r="F591" s="387"/>
      <c r="G591" s="387"/>
      <c r="H591" s="389"/>
      <c r="I591" s="347"/>
    </row>
    <row r="592" spans="1:9" hidden="1" x14ac:dyDescent="0.25">
      <c r="A592" s="375"/>
      <c r="B592" s="388"/>
      <c r="C592" s="388"/>
      <c r="D592" s="390"/>
      <c r="E592" s="346"/>
      <c r="F592" s="388"/>
      <c r="G592" s="388"/>
      <c r="H592" s="390"/>
      <c r="I592" s="347"/>
    </row>
    <row r="593" spans="1:9" hidden="1" x14ac:dyDescent="0.25">
      <c r="A593" s="413"/>
      <c r="B593" s="350"/>
      <c r="C593" s="350"/>
      <c r="D593" s="351"/>
      <c r="E593" s="346"/>
      <c r="F593" s="350"/>
      <c r="G593" s="350"/>
      <c r="H593" s="351"/>
      <c r="I593" s="347"/>
    </row>
    <row r="594" spans="1:9" hidden="1" x14ac:dyDescent="0.25">
      <c r="A594" s="272" t="str">
        <f>CONCATENATE([1]List1!$A$65)</f>
        <v>přestávka 30 sekund</v>
      </c>
      <c r="B594" s="273"/>
      <c r="C594" s="273"/>
      <c r="D594" s="347"/>
      <c r="E594" s="68"/>
      <c r="F594" s="272" t="str">
        <f>CONCATENATE([1]List1!$A$65)</f>
        <v>přestávka 30 sekund</v>
      </c>
      <c r="G594" s="273"/>
      <c r="H594" s="273"/>
      <c r="I594" s="347"/>
    </row>
    <row r="595" spans="1:9" hidden="1" x14ac:dyDescent="0.25">
      <c r="A595" s="374"/>
      <c r="B595" s="387"/>
      <c r="C595" s="387"/>
      <c r="D595" s="389"/>
      <c r="E595" s="346" t="str">
        <f>CONCATENATE([1]List1!$A$63)</f>
        <v>2</v>
      </c>
      <c r="F595" s="387"/>
      <c r="G595" s="387"/>
      <c r="H595" s="389"/>
      <c r="I595" s="347"/>
    </row>
    <row r="596" spans="1:9" hidden="1" x14ac:dyDescent="0.25">
      <c r="A596" s="375"/>
      <c r="B596" s="388"/>
      <c r="C596" s="388"/>
      <c r="D596" s="390"/>
      <c r="E596" s="346"/>
      <c r="F596" s="388"/>
      <c r="G596" s="388"/>
      <c r="H596" s="390"/>
      <c r="I596" s="347"/>
    </row>
    <row r="597" spans="1:9" hidden="1" x14ac:dyDescent="0.25">
      <c r="A597" s="413"/>
      <c r="B597" s="350"/>
      <c r="C597" s="350"/>
      <c r="D597" s="351"/>
      <c r="E597" s="346"/>
      <c r="F597" s="350"/>
      <c r="G597" s="350"/>
      <c r="H597" s="351"/>
      <c r="I597" s="347"/>
    </row>
    <row r="598" spans="1:9" hidden="1" x14ac:dyDescent="0.25">
      <c r="A598" s="272" t="str">
        <f>CONCATENATE([1]List1!$A$65)</f>
        <v>přestávka 30 sekund</v>
      </c>
      <c r="B598" s="273"/>
      <c r="C598" s="273"/>
      <c r="D598" s="347"/>
      <c r="E598" s="68"/>
      <c r="F598" s="272" t="str">
        <f>CONCATENATE([1]List1!$A$65)</f>
        <v>přestávka 30 sekund</v>
      </c>
      <c r="G598" s="273"/>
      <c r="H598" s="273"/>
      <c r="I598" s="347"/>
    </row>
    <row r="599" spans="1:9" hidden="1" x14ac:dyDescent="0.25">
      <c r="A599" s="374"/>
      <c r="B599" s="387"/>
      <c r="C599" s="387"/>
      <c r="D599" s="389"/>
      <c r="E599" s="346" t="str">
        <f>CONCATENATE([1]List1!$A$64)</f>
        <v>3</v>
      </c>
      <c r="F599" s="387"/>
      <c r="G599" s="387"/>
      <c r="H599" s="389"/>
      <c r="I599" s="347"/>
    </row>
    <row r="600" spans="1:9" hidden="1" x14ac:dyDescent="0.25">
      <c r="A600" s="375"/>
      <c r="B600" s="388"/>
      <c r="C600" s="388"/>
      <c r="D600" s="390"/>
      <c r="E600" s="346"/>
      <c r="F600" s="388"/>
      <c r="G600" s="388"/>
      <c r="H600" s="390"/>
      <c r="I600" s="347"/>
    </row>
    <row r="601" spans="1:9" ht="13.8" hidden="1" thickBot="1" x14ac:dyDescent="0.3">
      <c r="A601" s="376"/>
      <c r="B601" s="350"/>
      <c r="C601" s="350"/>
      <c r="D601" s="351"/>
      <c r="E601" s="346"/>
      <c r="F601" s="350"/>
      <c r="G601" s="350"/>
      <c r="H601" s="351"/>
      <c r="I601" s="348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377"/>
      <c r="B603" s="380" t="s">
        <v>26</v>
      </c>
      <c r="C603" s="381"/>
      <c r="D603" s="44"/>
      <c r="E603" s="54"/>
      <c r="F603" s="44"/>
      <c r="G603" s="382" t="s">
        <v>27</v>
      </c>
      <c r="H603" s="383"/>
      <c r="I603" s="384"/>
    </row>
    <row r="604" spans="1:9" hidden="1" x14ac:dyDescent="0.25">
      <c r="A604" s="378"/>
      <c r="B604" s="380"/>
      <c r="C604" s="381"/>
      <c r="D604" s="44"/>
      <c r="E604" s="54"/>
      <c r="F604" s="44"/>
      <c r="G604" s="382"/>
      <c r="H604" s="383"/>
      <c r="I604" s="385"/>
    </row>
    <row r="605" spans="1:9" ht="13.8" hidden="1" thickBot="1" x14ac:dyDescent="0.3">
      <c r="A605" s="379"/>
      <c r="B605" s="380"/>
      <c r="C605" s="381"/>
      <c r="D605" s="44"/>
      <c r="E605" s="54"/>
      <c r="F605" s="44"/>
      <c r="G605" s="382"/>
      <c r="H605" s="383"/>
      <c r="I605" s="386"/>
    </row>
    <row r="606" spans="1:9" hidden="1" x14ac:dyDescent="0.25">
      <c r="A606" s="54"/>
      <c r="B606" s="369" t="s">
        <v>28</v>
      </c>
      <c r="C606" s="369"/>
      <c r="D606" s="366"/>
      <c r="E606" s="54"/>
      <c r="F606" s="366"/>
      <c r="G606" s="370" t="s">
        <v>29</v>
      </c>
      <c r="H606" s="370"/>
      <c r="I606" s="44"/>
    </row>
    <row r="607" spans="1:9" hidden="1" x14ac:dyDescent="0.25">
      <c r="A607" s="54"/>
      <c r="B607" s="369"/>
      <c r="C607" s="369"/>
      <c r="D607" s="366"/>
      <c r="E607" s="54"/>
      <c r="F607" s="366"/>
      <c r="G607" s="370"/>
      <c r="H607" s="370"/>
      <c r="I607" s="44"/>
    </row>
    <row r="608" spans="1:9" hidden="1" x14ac:dyDescent="0.25">
      <c r="A608" s="54"/>
      <c r="B608" s="369"/>
      <c r="C608" s="369"/>
      <c r="D608" s="366"/>
      <c r="E608" s="54"/>
      <c r="F608" s="366"/>
      <c r="G608" s="370"/>
      <c r="H608" s="370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371" t="str">
        <f>H553</f>
        <v>Skutečný čas:</v>
      </c>
      <c r="I610" s="372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373" t="str">
        <f>A557</f>
        <v>Kvalifikace do tabulky:</v>
      </c>
      <c r="B614" s="373"/>
      <c r="C614" s="373"/>
      <c r="D614" s="373"/>
      <c r="E614" s="373"/>
      <c r="F614" s="373"/>
      <c r="G614" s="373"/>
      <c r="H614" s="373"/>
      <c r="I614" s="373"/>
    </row>
    <row r="615" spans="1:9" hidden="1" x14ac:dyDescent="0.25">
      <c r="A615" s="373"/>
      <c r="B615" s="373"/>
      <c r="C615" s="373"/>
      <c r="D615" s="373"/>
      <c r="E615" s="373"/>
      <c r="F615" s="373"/>
      <c r="G615" s="373"/>
      <c r="H615" s="373"/>
      <c r="I615" s="373"/>
    </row>
    <row r="616" spans="1:9" ht="12.75" hidden="1" customHeight="1" x14ac:dyDescent="0.25">
      <c r="A616" s="412" t="s">
        <v>33</v>
      </c>
      <c r="B616" s="394" t="str">
        <f>B559</f>
        <v>vítězství na lopatky</v>
      </c>
      <c r="C616" s="395"/>
      <c r="D616" s="396"/>
      <c r="E616" s="54"/>
      <c r="F616" s="412" t="s">
        <v>47</v>
      </c>
      <c r="G616" s="420" t="str">
        <f>G559</f>
        <v>vítězství pro nenastoupení soupeře</v>
      </c>
      <c r="H616" s="421"/>
      <c r="I616" s="422"/>
    </row>
    <row r="617" spans="1:9" hidden="1" x14ac:dyDescent="0.25">
      <c r="A617" s="412"/>
      <c r="B617" s="397"/>
      <c r="C617" s="398"/>
      <c r="D617" s="399"/>
      <c r="E617" s="54"/>
      <c r="F617" s="412"/>
      <c r="G617" s="423"/>
      <c r="H617" s="424"/>
      <c r="I617" s="425"/>
    </row>
    <row r="618" spans="1:9" ht="12.75" hidden="1" customHeight="1" x14ac:dyDescent="0.25">
      <c r="A618" s="412" t="s">
        <v>48</v>
      </c>
      <c r="B618" s="394" t="str">
        <f>B561</f>
        <v>technická převaha ve dvou kolech, poražený nemá technické body</v>
      </c>
      <c r="C618" s="395"/>
      <c r="D618" s="396"/>
      <c r="E618" s="54"/>
      <c r="F618" s="412" t="str">
        <f>[1]List1!$C$85</f>
        <v xml:space="preserve"> 5 : 0 </v>
      </c>
      <c r="G618" s="420" t="str">
        <f>G561</f>
        <v>diskvalifikace pro 3 "O"</v>
      </c>
      <c r="H618" s="421"/>
      <c r="I618" s="422"/>
    </row>
    <row r="619" spans="1:9" ht="12.75" hidden="1" customHeight="1" x14ac:dyDescent="0.25">
      <c r="A619" s="412"/>
      <c r="B619" s="397"/>
      <c r="C619" s="398"/>
      <c r="D619" s="399"/>
      <c r="E619" s="54"/>
      <c r="F619" s="391"/>
      <c r="G619" s="423"/>
      <c r="H619" s="424"/>
      <c r="I619" s="425"/>
    </row>
    <row r="620" spans="1:9" ht="12.75" hidden="1" customHeight="1" x14ac:dyDescent="0.25">
      <c r="A620" s="412" t="s">
        <v>49</v>
      </c>
      <c r="B620" s="394" t="str">
        <f>B563</f>
        <v>technická převaha ve dvou kolech, poražený má technické body</v>
      </c>
      <c r="C620" s="395"/>
      <c r="D620" s="396"/>
      <c r="E620" s="54"/>
      <c r="F620" s="412" t="s">
        <v>47</v>
      </c>
      <c r="G620" s="414" t="str">
        <f>G563</f>
        <v>diskvalifikace z celé soutěže</v>
      </c>
      <c r="H620" s="415"/>
      <c r="I620" s="416"/>
    </row>
    <row r="621" spans="1:9" ht="12.75" hidden="1" customHeight="1" x14ac:dyDescent="0.25">
      <c r="A621" s="412"/>
      <c r="B621" s="397"/>
      <c r="C621" s="398"/>
      <c r="D621" s="399"/>
      <c r="E621" s="54"/>
      <c r="F621" s="412"/>
      <c r="G621" s="417"/>
      <c r="H621" s="418"/>
      <c r="I621" s="419"/>
    </row>
    <row r="622" spans="1:9" ht="12.75" hidden="1" customHeight="1" x14ac:dyDescent="0.25">
      <c r="A622" s="412" t="s">
        <v>50</v>
      </c>
      <c r="B622" s="394" t="str">
        <f>B565</f>
        <v>vítězství na body, poražený nemá technické body</v>
      </c>
      <c r="C622" s="395"/>
      <c r="D622" s="396"/>
      <c r="E622" s="54"/>
      <c r="F622" s="412" t="s">
        <v>41</v>
      </c>
      <c r="G622" s="420" t="str">
        <f>G565</f>
        <v>oba soupeři jsou diskvalifikováni v utkání</v>
      </c>
      <c r="H622" s="421"/>
      <c r="I622" s="422"/>
    </row>
    <row r="623" spans="1:9" hidden="1" x14ac:dyDescent="0.25">
      <c r="A623" s="412"/>
      <c r="B623" s="397"/>
      <c r="C623" s="398"/>
      <c r="D623" s="399"/>
      <c r="E623" s="54"/>
      <c r="F623" s="412"/>
      <c r="G623" s="423"/>
      <c r="H623" s="424"/>
      <c r="I623" s="425"/>
    </row>
    <row r="624" spans="1:9" ht="12.75" hidden="1" customHeight="1" x14ac:dyDescent="0.25">
      <c r="A624" s="412" t="s">
        <v>51</v>
      </c>
      <c r="B624" s="394" t="str">
        <f>B567</f>
        <v>vítězství na body, poražený má technické body</v>
      </c>
      <c r="C624" s="395"/>
      <c r="D624" s="396"/>
      <c r="E624" s="54"/>
      <c r="F624" s="412" t="s">
        <v>41</v>
      </c>
      <c r="G624" s="414" t="str">
        <f>G567</f>
        <v>oba soupeři jsou diskvalifikováni v celé soutěži</v>
      </c>
      <c r="H624" s="415"/>
      <c r="I624" s="416"/>
    </row>
    <row r="625" spans="1:9" hidden="1" x14ac:dyDescent="0.25">
      <c r="A625" s="412"/>
      <c r="B625" s="397"/>
      <c r="C625" s="398"/>
      <c r="D625" s="399"/>
      <c r="E625" s="54"/>
      <c r="F625" s="412"/>
      <c r="G625" s="417"/>
      <c r="H625" s="418"/>
      <c r="I625" s="419"/>
    </row>
    <row r="626" spans="1:9" ht="12.75" hidden="1" customHeight="1" x14ac:dyDescent="0.25">
      <c r="A626" s="412" t="s">
        <v>47</v>
      </c>
      <c r="B626" s="394" t="str">
        <f>B569</f>
        <v>vítězství pro zranění soupeře</v>
      </c>
      <c r="C626" s="395"/>
      <c r="D626" s="396"/>
      <c r="E626" s="54"/>
      <c r="F626" s="400" t="str">
        <f>F569</f>
        <v>Podpis:</v>
      </c>
      <c r="G626" s="401"/>
      <c r="H626" s="401"/>
      <c r="I626" s="402"/>
    </row>
    <row r="627" spans="1:9" hidden="1" x14ac:dyDescent="0.25">
      <c r="A627" s="412"/>
      <c r="B627" s="397"/>
      <c r="C627" s="398"/>
      <c r="D627" s="399"/>
      <c r="E627" s="54"/>
      <c r="F627" s="403"/>
      <c r="G627" s="404"/>
      <c r="H627" s="404"/>
      <c r="I627" s="405"/>
    </row>
    <row r="628" spans="1:9" hidden="1" x14ac:dyDescent="0.25">
      <c r="A628" s="282" t="str">
        <f>A571</f>
        <v>Bodovací lístek SZČR</v>
      </c>
      <c r="B628" s="282"/>
      <c r="C628" s="282"/>
      <c r="D628" s="282"/>
      <c r="E628" s="282"/>
      <c r="F628" s="282"/>
      <c r="G628" s="282"/>
      <c r="H628" s="282"/>
      <c r="I628" s="282"/>
    </row>
    <row r="629" spans="1:9" hidden="1" x14ac:dyDescent="0.25">
      <c r="A629" s="282"/>
      <c r="B629" s="282"/>
      <c r="C629" s="282"/>
      <c r="D629" s="282"/>
      <c r="E629" s="282"/>
      <c r="F629" s="282"/>
      <c r="G629" s="282"/>
      <c r="H629" s="282"/>
      <c r="I629" s="282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23" t="str">
        <f>A517</f>
        <v>Bodový rozhodčí:</v>
      </c>
      <c r="B631" s="324"/>
      <c r="C631" s="327"/>
      <c r="D631" s="328"/>
      <c r="E631" s="329"/>
      <c r="F631" s="44"/>
      <c r="G631" s="44"/>
      <c r="H631" s="44"/>
      <c r="I631" s="44"/>
    </row>
    <row r="632" spans="1:9" hidden="1" x14ac:dyDescent="0.25">
      <c r="A632" s="325"/>
      <c r="B632" s="326"/>
      <c r="C632" s="330"/>
      <c r="D632" s="331"/>
      <c r="E632" s="332"/>
      <c r="F632" s="44"/>
      <c r="G632" s="44"/>
      <c r="H632" s="44"/>
      <c r="I632" s="44"/>
    </row>
    <row r="633" spans="1:9" hidden="1" x14ac:dyDescent="0.25">
      <c r="A633" s="333" t="str">
        <f>A576</f>
        <v>Rozhodčí na žíněnce:</v>
      </c>
      <c r="B633" s="334"/>
      <c r="C633" s="335"/>
      <c r="D633" s="336"/>
      <c r="E633" s="337"/>
      <c r="F633" s="44"/>
      <c r="G633" s="44"/>
      <c r="H633" s="44"/>
      <c r="I633" s="44"/>
    </row>
    <row r="634" spans="1:9" hidden="1" x14ac:dyDescent="0.25">
      <c r="A634" s="325"/>
      <c r="B634" s="326"/>
      <c r="C634" s="330"/>
      <c r="D634" s="331"/>
      <c r="E634" s="332"/>
      <c r="F634" s="44"/>
      <c r="G634" s="44"/>
      <c r="H634" s="44"/>
      <c r="I634" s="44"/>
    </row>
    <row r="635" spans="1:9" hidden="1" x14ac:dyDescent="0.25">
      <c r="A635" s="333" t="str">
        <f>A578</f>
        <v>Předseda žíněnky</v>
      </c>
      <c r="B635" s="334"/>
      <c r="C635" s="335"/>
      <c r="D635" s="336"/>
      <c r="E635" s="337"/>
      <c r="F635" s="44"/>
      <c r="G635" s="44"/>
      <c r="H635" s="44"/>
      <c r="I635" s="44"/>
    </row>
    <row r="636" spans="1:9" ht="13.8" hidden="1" thickBot="1" x14ac:dyDescent="0.3">
      <c r="A636" s="338"/>
      <c r="B636" s="339"/>
      <c r="C636" s="340"/>
      <c r="D636" s="341"/>
      <c r="E636" s="342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285" t="str">
        <f>CONCATENATE([1]List1!$A$40)</f>
        <v>soutěž</v>
      </c>
      <c r="B638" s="286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287" t="str">
        <f>CONCATENATE('Hlasatel '!A639)</f>
        <v>Brněnský dráček</v>
      </c>
      <c r="B639" s="288"/>
      <c r="C639" s="293" t="str">
        <f>CONCATENATE('Hlasatel '!C639)</f>
        <v xml:space="preserve"> 21.9.2024 </v>
      </c>
      <c r="D639" s="266" t="e">
        <f>ABS('Hlasatel '!D639)</f>
        <v>#REF!</v>
      </c>
      <c r="E639" s="293" t="str">
        <f>CONCATENATE('Hlasatel '!E639)</f>
        <v>U13 35</v>
      </c>
      <c r="F639" s="266" t="str">
        <f>CONCATENATE('Hlasatel '!F639)</f>
        <v>v.s.</v>
      </c>
      <c r="G639" s="266" t="e">
        <f>CONCATENATE('Hlasatel '!G639)</f>
        <v>#REF!</v>
      </c>
      <c r="H639" s="268" t="str">
        <f>CONCATENATE('Hlasatel '!H639)</f>
        <v/>
      </c>
      <c r="I639" s="283" t="str">
        <f>CONCATENATE('Hlasatel '!I639)</f>
        <v/>
      </c>
    </row>
    <row r="640" spans="1:9" ht="13.8" hidden="1" thickBot="1" x14ac:dyDescent="0.3">
      <c r="A640" s="289"/>
      <c r="B640" s="290"/>
      <c r="C640" s="292"/>
      <c r="D640" s="267"/>
      <c r="E640" s="292"/>
      <c r="F640" s="267"/>
      <c r="G640" s="267"/>
      <c r="H640" s="269"/>
      <c r="I640" s="284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296" t="str">
        <f>CONCATENATE([1]List1!$A$48)</f>
        <v>červený</v>
      </c>
      <c r="B642" s="297"/>
      <c r="C642" s="297"/>
      <c r="D642" s="298"/>
      <c r="E642" s="299"/>
      <c r="F642" s="300" t="str">
        <f>CONCATENATE([1]List1!$A$49)</f>
        <v>modrý</v>
      </c>
      <c r="G642" s="301"/>
      <c r="H642" s="301"/>
      <c r="I642" s="302"/>
    </row>
    <row r="643" spans="1:9" hidden="1" x14ac:dyDescent="0.25">
      <c r="A643" s="270" t="str">
        <f>CONCATENATE([1]List1!$A$50)</f>
        <v>jméno</v>
      </c>
      <c r="B643" s="271"/>
      <c r="C643" s="85" t="str">
        <f>CONCATENATE([1]List1!$A$51)</f>
        <v>oddíl</v>
      </c>
      <c r="D643" s="63" t="str">
        <f>CONCATENATE([1]List1!$A$52)</f>
        <v>los</v>
      </c>
      <c r="E643" s="299"/>
      <c r="F643" s="272" t="str">
        <f>CONCATENATE([1]List1!$A$50)</f>
        <v>jméno</v>
      </c>
      <c r="G643" s="273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307" t="str">
        <f>CONCATENATE('Hlasatel '!A644)</f>
        <v>00000</v>
      </c>
      <c r="B644" s="308"/>
      <c r="C644" s="311" t="str">
        <f>CONCATENATE('Hlasatel '!C644)</f>
        <v>00000</v>
      </c>
      <c r="D644" s="294" t="str">
        <f>CONCATENATE('Hlasatel '!D644)</f>
        <v/>
      </c>
      <c r="E644" s="299"/>
      <c r="F644" s="307" t="str">
        <f>CONCATENATE('Hlasatel '!F644)</f>
        <v>00000</v>
      </c>
      <c r="G644" s="308"/>
      <c r="H644" s="311" t="str">
        <f>CONCATENATE('Hlasatel '!H644)</f>
        <v>00000</v>
      </c>
      <c r="I644" s="294" t="str">
        <f>CONCATENATE('Hlasatel '!I644)</f>
        <v/>
      </c>
    </row>
    <row r="645" spans="1:9" ht="13.8" hidden="1" thickBot="1" x14ac:dyDescent="0.3">
      <c r="A645" s="309"/>
      <c r="B645" s="310"/>
      <c r="C645" s="312"/>
      <c r="D645" s="295"/>
      <c r="E645" s="299"/>
      <c r="F645" s="309"/>
      <c r="G645" s="310"/>
      <c r="H645" s="312"/>
      <c r="I645" s="295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301" t="str">
        <f>$B$20</f>
        <v>2 minuty</v>
      </c>
      <c r="C647" s="301"/>
      <c r="D647" s="91">
        <f>$D$20</f>
        <v>0</v>
      </c>
      <c r="E647" s="60" t="str">
        <f>CONCATENATE([1]List1!$A$60)</f>
        <v>body</v>
      </c>
      <c r="F647" s="301" t="str">
        <f>$F$20</f>
        <v>2 minuty</v>
      </c>
      <c r="G647" s="301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74"/>
      <c r="B648" s="387"/>
      <c r="C648" s="387"/>
      <c r="D648" s="389"/>
      <c r="E648" s="346" t="str">
        <f>CONCATENATE([1]List1!$A$62)</f>
        <v>1</v>
      </c>
      <c r="F648" s="387"/>
      <c r="G648" s="387"/>
      <c r="H648" s="389"/>
      <c r="I648" s="347"/>
    </row>
    <row r="649" spans="1:9" hidden="1" x14ac:dyDescent="0.25">
      <c r="A649" s="375"/>
      <c r="B649" s="388"/>
      <c r="C649" s="388"/>
      <c r="D649" s="390"/>
      <c r="E649" s="346"/>
      <c r="F649" s="388"/>
      <c r="G649" s="388"/>
      <c r="H649" s="390"/>
      <c r="I649" s="347"/>
    </row>
    <row r="650" spans="1:9" hidden="1" x14ac:dyDescent="0.25">
      <c r="A650" s="413"/>
      <c r="B650" s="350"/>
      <c r="C650" s="350"/>
      <c r="D650" s="351"/>
      <c r="E650" s="346"/>
      <c r="F650" s="350"/>
      <c r="G650" s="350"/>
      <c r="H650" s="351"/>
      <c r="I650" s="347"/>
    </row>
    <row r="651" spans="1:9" hidden="1" x14ac:dyDescent="0.25">
      <c r="A651" s="272" t="str">
        <f>CONCATENATE([1]List1!$A$65)</f>
        <v>přestávka 30 sekund</v>
      </c>
      <c r="B651" s="273"/>
      <c r="C651" s="273"/>
      <c r="D651" s="347"/>
      <c r="E651" s="68"/>
      <c r="F651" s="272" t="str">
        <f>CONCATENATE([1]List1!$A$65)</f>
        <v>přestávka 30 sekund</v>
      </c>
      <c r="G651" s="273"/>
      <c r="H651" s="273"/>
      <c r="I651" s="347"/>
    </row>
    <row r="652" spans="1:9" hidden="1" x14ac:dyDescent="0.25">
      <c r="A652" s="374"/>
      <c r="B652" s="387"/>
      <c r="C652" s="387"/>
      <c r="D652" s="389"/>
      <c r="E652" s="346" t="str">
        <f>CONCATENATE([1]List1!$A$63)</f>
        <v>2</v>
      </c>
      <c r="F652" s="387"/>
      <c r="G652" s="387"/>
      <c r="H652" s="389"/>
      <c r="I652" s="347"/>
    </row>
    <row r="653" spans="1:9" hidden="1" x14ac:dyDescent="0.25">
      <c r="A653" s="375"/>
      <c r="B653" s="388"/>
      <c r="C653" s="388"/>
      <c r="D653" s="390"/>
      <c r="E653" s="346"/>
      <c r="F653" s="388"/>
      <c r="G653" s="388"/>
      <c r="H653" s="390"/>
      <c r="I653" s="347"/>
    </row>
    <row r="654" spans="1:9" hidden="1" x14ac:dyDescent="0.25">
      <c r="A654" s="413"/>
      <c r="B654" s="350"/>
      <c r="C654" s="350"/>
      <c r="D654" s="351"/>
      <c r="E654" s="346"/>
      <c r="F654" s="350"/>
      <c r="G654" s="350"/>
      <c r="H654" s="351"/>
      <c r="I654" s="347"/>
    </row>
    <row r="655" spans="1:9" hidden="1" x14ac:dyDescent="0.25">
      <c r="A655" s="272" t="str">
        <f>CONCATENATE([1]List1!$A$65)</f>
        <v>přestávka 30 sekund</v>
      </c>
      <c r="B655" s="273"/>
      <c r="C655" s="273"/>
      <c r="D655" s="347"/>
      <c r="E655" s="68"/>
      <c r="F655" s="272" t="str">
        <f>CONCATENATE([1]List1!$A$65)</f>
        <v>přestávka 30 sekund</v>
      </c>
      <c r="G655" s="273"/>
      <c r="H655" s="273"/>
      <c r="I655" s="347"/>
    </row>
    <row r="656" spans="1:9" hidden="1" x14ac:dyDescent="0.25">
      <c r="A656" s="374"/>
      <c r="B656" s="387"/>
      <c r="C656" s="387"/>
      <c r="D656" s="389"/>
      <c r="E656" s="346" t="str">
        <f>CONCATENATE([1]List1!$A$64)</f>
        <v>3</v>
      </c>
      <c r="F656" s="387"/>
      <c r="G656" s="387"/>
      <c r="H656" s="389"/>
      <c r="I656" s="347"/>
    </row>
    <row r="657" spans="1:9" hidden="1" x14ac:dyDescent="0.25">
      <c r="A657" s="375"/>
      <c r="B657" s="388"/>
      <c r="C657" s="388"/>
      <c r="D657" s="390"/>
      <c r="E657" s="346"/>
      <c r="F657" s="388"/>
      <c r="G657" s="388"/>
      <c r="H657" s="390"/>
      <c r="I657" s="347"/>
    </row>
    <row r="658" spans="1:9" ht="13.8" hidden="1" thickBot="1" x14ac:dyDescent="0.3">
      <c r="A658" s="376"/>
      <c r="B658" s="350"/>
      <c r="C658" s="350"/>
      <c r="D658" s="351"/>
      <c r="E658" s="346"/>
      <c r="F658" s="350"/>
      <c r="G658" s="350"/>
      <c r="H658" s="351"/>
      <c r="I658" s="348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377"/>
      <c r="B660" s="380" t="str">
        <f>CONCATENATE([1]List1!$A$66)</f>
        <v>součet technických bodů červený ve všech kolech</v>
      </c>
      <c r="C660" s="381"/>
      <c r="D660" s="44"/>
      <c r="E660" s="54"/>
      <c r="F660" s="44"/>
      <c r="G660" s="382" t="str">
        <f>CONCATENATE([1]List1!$A$67)</f>
        <v>součet technických bodů modrý ve všech kolech</v>
      </c>
      <c r="H660" s="383"/>
      <c r="I660" s="384"/>
    </row>
    <row r="661" spans="1:9" hidden="1" x14ac:dyDescent="0.25">
      <c r="A661" s="378"/>
      <c r="B661" s="380"/>
      <c r="C661" s="381"/>
      <c r="D661" s="44"/>
      <c r="E661" s="54"/>
      <c r="F661" s="44"/>
      <c r="G661" s="382"/>
      <c r="H661" s="383"/>
      <c r="I661" s="385"/>
    </row>
    <row r="662" spans="1:9" ht="13.8" hidden="1" thickBot="1" x14ac:dyDescent="0.3">
      <c r="A662" s="379"/>
      <c r="B662" s="380"/>
      <c r="C662" s="381"/>
      <c r="D662" s="44"/>
      <c r="E662" s="54"/>
      <c r="F662" s="44"/>
      <c r="G662" s="382"/>
      <c r="H662" s="383"/>
      <c r="I662" s="386"/>
    </row>
    <row r="663" spans="1:9" hidden="1" x14ac:dyDescent="0.25">
      <c r="A663" s="54"/>
      <c r="B663" s="369" t="str">
        <f>CONCATENATE([1]List1!$A$68)</f>
        <v>kvalifikační body červený</v>
      </c>
      <c r="C663" s="369"/>
      <c r="D663" s="366"/>
      <c r="E663" s="54"/>
      <c r="F663" s="366"/>
      <c r="G663" s="370" t="str">
        <f>CONCATENATE([1]List1!$A$69)</f>
        <v>kvalifikační body modrý</v>
      </c>
      <c r="H663" s="370"/>
      <c r="I663" s="44"/>
    </row>
    <row r="664" spans="1:9" hidden="1" x14ac:dyDescent="0.25">
      <c r="A664" s="54"/>
      <c r="B664" s="369"/>
      <c r="C664" s="369"/>
      <c r="D664" s="366"/>
      <c r="E664" s="54"/>
      <c r="F664" s="366"/>
      <c r="G664" s="370"/>
      <c r="H664" s="370"/>
      <c r="I664" s="44"/>
    </row>
    <row r="665" spans="1:9" hidden="1" x14ac:dyDescent="0.25">
      <c r="A665" s="54"/>
      <c r="B665" s="369"/>
      <c r="C665" s="369"/>
      <c r="D665" s="366"/>
      <c r="E665" s="54"/>
      <c r="F665" s="366"/>
      <c r="G665" s="370"/>
      <c r="H665" s="370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371" t="str">
        <f>CONCATENATE([1]List1!$A$71)</f>
        <v>Skutečný čas:</v>
      </c>
      <c r="I667" s="372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373" t="str">
        <f>CONCATENATE([1]List1!$A$72)</f>
        <v>Kvalifikace do tabulky:</v>
      </c>
      <c r="B671" s="373"/>
      <c r="C671" s="373"/>
      <c r="D671" s="373"/>
      <c r="E671" s="373"/>
      <c r="F671" s="373"/>
      <c r="G671" s="373"/>
      <c r="H671" s="373"/>
      <c r="I671" s="373"/>
    </row>
    <row r="672" spans="1:9" hidden="1" x14ac:dyDescent="0.25">
      <c r="A672" s="373"/>
      <c r="B672" s="373"/>
      <c r="C672" s="373"/>
      <c r="D672" s="373"/>
      <c r="E672" s="373"/>
      <c r="F672" s="373"/>
      <c r="G672" s="373"/>
      <c r="H672" s="373"/>
      <c r="I672" s="373"/>
    </row>
    <row r="673" spans="1:9" hidden="1" x14ac:dyDescent="0.25">
      <c r="A673" s="391" t="str">
        <f>CONCATENATE([1]List1!$A$84)</f>
        <v xml:space="preserve"> 5 : 0</v>
      </c>
      <c r="B673" s="394" t="str">
        <f>CONCATENATE([1]List1!$A$73)</f>
        <v>vítězství na lopatky</v>
      </c>
      <c r="C673" s="395"/>
      <c r="D673" s="396"/>
      <c r="E673" s="54"/>
      <c r="F673" s="391" t="str">
        <f>CONCATENATE([1]List1!$A$84)</f>
        <v xml:space="preserve"> 5 : 0</v>
      </c>
      <c r="G673" s="406" t="str">
        <f>CONCATENATE([1]List1!$A$79)</f>
        <v>vítězství pro nenastoupení soupeře</v>
      </c>
      <c r="H673" s="407"/>
      <c r="I673" s="408"/>
    </row>
    <row r="674" spans="1:9" hidden="1" x14ac:dyDescent="0.25">
      <c r="A674" s="391"/>
      <c r="B674" s="397"/>
      <c r="C674" s="398"/>
      <c r="D674" s="399"/>
      <c r="E674" s="54"/>
      <c r="F674" s="391"/>
      <c r="G674" s="409"/>
      <c r="H674" s="410"/>
      <c r="I674" s="411"/>
    </row>
    <row r="675" spans="1:9" ht="12.75" hidden="1" customHeight="1" x14ac:dyDescent="0.25">
      <c r="A675" s="391" t="str">
        <f>CONCATENATE([1]List1!$A$85)</f>
        <v xml:space="preserve"> 4 : 0 </v>
      </c>
      <c r="B675" s="392" t="str">
        <f>CONCATENATE([1]List1!$A$74)</f>
        <v>technická převaha ve dvou kolech, poražený nemá technické body</v>
      </c>
      <c r="C675" s="392"/>
      <c r="D675" s="392"/>
      <c r="E675" s="54"/>
      <c r="F675" s="412" t="str">
        <f>[1]List1!$C$85</f>
        <v xml:space="preserve"> 5 : 0 </v>
      </c>
      <c r="G675" s="393" t="str">
        <f>CONCATENATE([1]List1!$A$80)</f>
        <v>diskvalifikace pro 3 "O"</v>
      </c>
      <c r="H675" s="393"/>
      <c r="I675" s="393"/>
    </row>
    <row r="676" spans="1:9" ht="12.75" hidden="1" customHeight="1" x14ac:dyDescent="0.25">
      <c r="A676" s="391"/>
      <c r="B676" s="392"/>
      <c r="C676" s="392"/>
      <c r="D676" s="392"/>
      <c r="E676" s="54"/>
      <c r="F676" s="391"/>
      <c r="G676" s="393"/>
      <c r="H676" s="393"/>
      <c r="I676" s="393"/>
    </row>
    <row r="677" spans="1:9" ht="12.75" hidden="1" customHeight="1" x14ac:dyDescent="0.25">
      <c r="A677" s="391" t="str">
        <f>CONCATENATE([1]List1!$A$86)</f>
        <v xml:space="preserve"> 4 : 1 </v>
      </c>
      <c r="B677" s="392" t="str">
        <f>CONCATENATE([1]List1!$A$75)</f>
        <v>technická převaha ve dvou kolech, poražený má technické body</v>
      </c>
      <c r="C677" s="392"/>
      <c r="D677" s="392"/>
      <c r="E677" s="54"/>
      <c r="F677" s="391" t="str">
        <f>CONCATENATE([1]List1!$A$84)</f>
        <v xml:space="preserve"> 5 : 0</v>
      </c>
      <c r="G677" s="393" t="str">
        <f>CONCATENATE([1]List1!$A$81)</f>
        <v>diskvalifikace z celé soutěže</v>
      </c>
      <c r="H677" s="393"/>
      <c r="I677" s="393"/>
    </row>
    <row r="678" spans="1:9" ht="12.75" hidden="1" customHeight="1" x14ac:dyDescent="0.25">
      <c r="A678" s="391"/>
      <c r="B678" s="392"/>
      <c r="C678" s="392"/>
      <c r="D678" s="392"/>
      <c r="E678" s="54"/>
      <c r="F678" s="391"/>
      <c r="G678" s="393"/>
      <c r="H678" s="393"/>
      <c r="I678" s="393"/>
    </row>
    <row r="679" spans="1:9" ht="12.75" hidden="1" customHeight="1" x14ac:dyDescent="0.25">
      <c r="A679" s="391" t="str">
        <f>CONCATENATE([1]List1!$A$87)</f>
        <v xml:space="preserve"> 3 : 0 </v>
      </c>
      <c r="B679" s="392" t="str">
        <f>CONCATENATE([1]List1!$A$76)</f>
        <v>vítězství na body, poražený nemá technické body</v>
      </c>
      <c r="C679" s="392"/>
      <c r="D679" s="392"/>
      <c r="E679" s="54"/>
      <c r="F679" s="391" t="str">
        <f>CONCATENATE([1]List1!$A$89)</f>
        <v xml:space="preserve"> 0 : 0 </v>
      </c>
      <c r="G679" s="393" t="str">
        <f>CONCATENATE([1]List1!$A$82)</f>
        <v>oba soupeři jsou diskvalifikováni v utkání</v>
      </c>
      <c r="H679" s="393"/>
      <c r="I679" s="393"/>
    </row>
    <row r="680" spans="1:9" ht="12.75" hidden="1" customHeight="1" x14ac:dyDescent="0.25">
      <c r="A680" s="391"/>
      <c r="B680" s="392"/>
      <c r="C680" s="392"/>
      <c r="D680" s="392"/>
      <c r="E680" s="54"/>
      <c r="F680" s="391"/>
      <c r="G680" s="393"/>
      <c r="H680" s="393"/>
      <c r="I680" s="393"/>
    </row>
    <row r="681" spans="1:9" ht="12.75" hidden="1" customHeight="1" x14ac:dyDescent="0.25">
      <c r="A681" s="391" t="str">
        <f>CONCATENATE([1]List1!$A$88)</f>
        <v xml:space="preserve"> 3 : 1 </v>
      </c>
      <c r="B681" s="392" t="str">
        <f>CONCATENATE([1]List1!$A$77)</f>
        <v>vítězství na body, poražený má technické body</v>
      </c>
      <c r="C681" s="392"/>
      <c r="D681" s="392"/>
      <c r="E681" s="54"/>
      <c r="F681" s="391" t="str">
        <f>CONCATENATE([1]List1!$A$89)</f>
        <v xml:space="preserve"> 0 : 0 </v>
      </c>
      <c r="G681" s="393" t="str">
        <f>CONCATENATE([1]List1!$A$83)</f>
        <v>oba soupeři jsou diskvalifikováni v celé soutěži</v>
      </c>
      <c r="H681" s="393"/>
      <c r="I681" s="393"/>
    </row>
    <row r="682" spans="1:9" ht="12.75" hidden="1" customHeight="1" x14ac:dyDescent="0.25">
      <c r="A682" s="391"/>
      <c r="B682" s="392"/>
      <c r="C682" s="392"/>
      <c r="D682" s="392"/>
      <c r="E682" s="54"/>
      <c r="F682" s="391"/>
      <c r="G682" s="393"/>
      <c r="H682" s="393"/>
      <c r="I682" s="393"/>
    </row>
    <row r="683" spans="1:9" hidden="1" x14ac:dyDescent="0.25">
      <c r="A683" s="391" t="str">
        <f>CONCATENATE([1]List1!$A$84)</f>
        <v xml:space="preserve"> 5 : 0</v>
      </c>
      <c r="B683" s="394" t="str">
        <f>CONCATENATE([1]List1!$A$78)</f>
        <v>vítězství pro zranění soupeře</v>
      </c>
      <c r="C683" s="395"/>
      <c r="D683" s="396"/>
      <c r="E683" s="54"/>
      <c r="F683" s="400" t="str">
        <f>CONCATENATE([1]List1!$A$90)</f>
        <v>Podpis:</v>
      </c>
      <c r="G683" s="401"/>
      <c r="H683" s="401"/>
      <c r="I683" s="402"/>
    </row>
    <row r="684" spans="1:9" hidden="1" x14ac:dyDescent="0.25">
      <c r="A684" s="391"/>
      <c r="B684" s="397"/>
      <c r="C684" s="398"/>
      <c r="D684" s="399"/>
      <c r="E684" s="54"/>
      <c r="F684" s="403"/>
      <c r="G684" s="404"/>
      <c r="H684" s="404"/>
      <c r="I684" s="405"/>
    </row>
    <row r="685" spans="1:9" hidden="1" x14ac:dyDescent="0.25">
      <c r="A685" s="282" t="s">
        <v>14</v>
      </c>
      <c r="B685" s="282"/>
      <c r="C685" s="282"/>
      <c r="D685" s="282"/>
      <c r="E685" s="282"/>
      <c r="F685" s="282"/>
      <c r="G685" s="282"/>
      <c r="H685" s="282"/>
      <c r="I685" s="282"/>
    </row>
    <row r="686" spans="1:9" hidden="1" x14ac:dyDescent="0.25">
      <c r="A686" s="282"/>
      <c r="B686" s="282"/>
      <c r="C686" s="282"/>
      <c r="D686" s="282"/>
      <c r="E686" s="282"/>
      <c r="F686" s="282"/>
      <c r="G686" s="282"/>
      <c r="H686" s="282"/>
      <c r="I686" s="282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23" t="s">
        <v>15</v>
      </c>
      <c r="B688" s="324"/>
      <c r="C688" s="327"/>
      <c r="D688" s="328"/>
      <c r="E688" s="329"/>
      <c r="F688" s="44"/>
      <c r="G688" s="44"/>
      <c r="H688" s="44"/>
      <c r="I688" s="44"/>
    </row>
    <row r="689" spans="1:9" hidden="1" x14ac:dyDescent="0.25">
      <c r="A689" s="325"/>
      <c r="B689" s="326"/>
      <c r="C689" s="330"/>
      <c r="D689" s="331"/>
      <c r="E689" s="332"/>
      <c r="F689" s="44"/>
      <c r="G689" s="44"/>
      <c r="H689" s="44"/>
      <c r="I689" s="44"/>
    </row>
    <row r="690" spans="1:9" hidden="1" x14ac:dyDescent="0.25">
      <c r="A690" s="333" t="s">
        <v>16</v>
      </c>
      <c r="B690" s="334"/>
      <c r="C690" s="335"/>
      <c r="D690" s="336"/>
      <c r="E690" s="337"/>
      <c r="F690" s="44"/>
      <c r="G690" s="44"/>
      <c r="H690" s="44"/>
      <c r="I690" s="44"/>
    </row>
    <row r="691" spans="1:9" hidden="1" x14ac:dyDescent="0.25">
      <c r="A691" s="325"/>
      <c r="B691" s="326"/>
      <c r="C691" s="330"/>
      <c r="D691" s="331"/>
      <c r="E691" s="332"/>
      <c r="F691" s="44"/>
      <c r="G691" s="44"/>
      <c r="H691" s="44"/>
      <c r="I691" s="44"/>
    </row>
    <row r="692" spans="1:9" hidden="1" x14ac:dyDescent="0.25">
      <c r="A692" s="333" t="s">
        <v>17</v>
      </c>
      <c r="B692" s="334"/>
      <c r="C692" s="335"/>
      <c r="D692" s="336"/>
      <c r="E692" s="337"/>
      <c r="F692" s="44"/>
      <c r="G692" s="44"/>
      <c r="H692" s="44"/>
      <c r="I692" s="44"/>
    </row>
    <row r="693" spans="1:9" ht="13.8" hidden="1" thickBot="1" x14ac:dyDescent="0.3">
      <c r="A693" s="338"/>
      <c r="B693" s="339"/>
      <c r="C693" s="340"/>
      <c r="D693" s="341"/>
      <c r="E693" s="342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285" t="s">
        <v>18</v>
      </c>
      <c r="B695" s="286"/>
      <c r="C695" s="55" t="s">
        <v>0</v>
      </c>
      <c r="D695" s="50" t="s">
        <v>19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287"/>
      <c r="B696" s="288"/>
      <c r="C696" s="293"/>
      <c r="D696" s="266"/>
      <c r="E696" s="293"/>
      <c r="F696" s="266"/>
      <c r="G696" s="266"/>
      <c r="H696" s="268"/>
      <c r="I696" s="283"/>
    </row>
    <row r="697" spans="1:9" ht="13.8" hidden="1" thickBot="1" x14ac:dyDescent="0.3">
      <c r="A697" s="289"/>
      <c r="B697" s="290"/>
      <c r="C697" s="292"/>
      <c r="D697" s="267"/>
      <c r="E697" s="292"/>
      <c r="F697" s="267"/>
      <c r="G697" s="267"/>
      <c r="H697" s="269"/>
      <c r="I697" s="284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296" t="s">
        <v>20</v>
      </c>
      <c r="B699" s="297"/>
      <c r="C699" s="297"/>
      <c r="D699" s="298"/>
      <c r="E699" s="299"/>
      <c r="F699" s="300" t="s">
        <v>21</v>
      </c>
      <c r="G699" s="301"/>
      <c r="H699" s="301"/>
      <c r="I699" s="302"/>
    </row>
    <row r="700" spans="1:9" hidden="1" x14ac:dyDescent="0.25">
      <c r="A700" s="270" t="s">
        <v>7</v>
      </c>
      <c r="B700" s="271"/>
      <c r="C700" s="85" t="s">
        <v>22</v>
      </c>
      <c r="D700" s="63" t="s">
        <v>4</v>
      </c>
      <c r="E700" s="299"/>
      <c r="F700" s="272" t="s">
        <v>7</v>
      </c>
      <c r="G700" s="273"/>
      <c r="H700" s="62" t="s">
        <v>22</v>
      </c>
      <c r="I700" s="63" t="s">
        <v>4</v>
      </c>
    </row>
    <row r="701" spans="1:9" hidden="1" x14ac:dyDescent="0.25">
      <c r="A701" s="287" t="e">
        <f>CONCATENATE('Hlasatel '!A701)</f>
        <v>#REF!</v>
      </c>
      <c r="B701" s="288"/>
      <c r="C701" s="293" t="e">
        <f>CONCATENATE('Hlasatel '!C701)</f>
        <v>#REF!</v>
      </c>
      <c r="D701" s="266">
        <f>ABS('Hlasatel '!D701)</f>
        <v>15</v>
      </c>
      <c r="E701" s="299"/>
      <c r="F701" s="266" t="e">
        <f>CONCATENATE('Hlasatel '!F701)</f>
        <v>#REF!</v>
      </c>
      <c r="G701" s="266" t="str">
        <f>CONCATENATE('Hlasatel '!G701)</f>
        <v/>
      </c>
      <c r="H701" s="268" t="e">
        <f>CONCATENATE('Hlasatel '!H701)</f>
        <v>#REF!</v>
      </c>
      <c r="I701" s="283" t="str">
        <f>CONCATENATE('Hlasatel '!I701)</f>
        <v>16</v>
      </c>
    </row>
    <row r="702" spans="1:9" ht="13.8" hidden="1" thickBot="1" x14ac:dyDescent="0.3">
      <c r="A702" s="289"/>
      <c r="B702" s="290"/>
      <c r="C702" s="292"/>
      <c r="D702" s="267"/>
      <c r="E702" s="299"/>
      <c r="F702" s="267"/>
      <c r="G702" s="267"/>
      <c r="H702" s="269"/>
      <c r="I702" s="284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296" t="s">
        <v>20</v>
      </c>
      <c r="B704" s="297"/>
      <c r="C704" s="297"/>
      <c r="D704" s="298"/>
      <c r="E704" s="299"/>
      <c r="F704" s="300" t="s">
        <v>21</v>
      </c>
      <c r="G704" s="301"/>
      <c r="H704" s="301"/>
      <c r="I704" s="302"/>
    </row>
    <row r="705" spans="1:9" hidden="1" x14ac:dyDescent="0.25">
      <c r="A705" s="270" t="s">
        <v>7</v>
      </c>
      <c r="B705" s="271"/>
      <c r="C705" s="85" t="s">
        <v>22</v>
      </c>
      <c r="D705" s="63" t="s">
        <v>4</v>
      </c>
      <c r="E705" s="299"/>
      <c r="F705" s="272" t="s">
        <v>7</v>
      </c>
      <c r="G705" s="273"/>
      <c r="H705" s="62" t="s">
        <v>22</v>
      </c>
      <c r="I705" s="63" t="s">
        <v>4</v>
      </c>
    </row>
    <row r="706" spans="1:9" hidden="1" x14ac:dyDescent="0.25">
      <c r="A706" s="307" t="str">
        <f>CONCATENATE('Hlasatel '!A706)</f>
        <v/>
      </c>
      <c r="B706" s="308"/>
      <c r="C706" s="311" t="str">
        <f>CONCATENATE('Hlasatel '!C706)</f>
        <v/>
      </c>
      <c r="D706" s="294" t="str">
        <f>CONCATENATE('Hlasatel '!D706)</f>
        <v/>
      </c>
      <c r="E706" s="299"/>
      <c r="F706" s="307" t="str">
        <f>CONCATENATE('Hlasatel '!F706)</f>
        <v/>
      </c>
      <c r="G706" s="308"/>
      <c r="H706" s="311" t="str">
        <f>CONCATENATE('Hlasatel '!H706)</f>
        <v/>
      </c>
      <c r="I706" s="294" t="str">
        <f>CONCATENATE('Hlasatel '!I706)</f>
        <v/>
      </c>
    </row>
    <row r="707" spans="1:9" ht="13.8" hidden="1" thickBot="1" x14ac:dyDescent="0.3">
      <c r="A707" s="309"/>
      <c r="B707" s="310"/>
      <c r="C707" s="312"/>
      <c r="D707" s="295"/>
      <c r="E707" s="299"/>
      <c r="F707" s="309"/>
      <c r="G707" s="310"/>
      <c r="H707" s="312"/>
      <c r="I707" s="295"/>
    </row>
    <row r="708" spans="1:9" ht="13.8" hidden="1" thickTop="1" x14ac:dyDescent="0.25">
      <c r="A708" s="272" t="s">
        <v>25</v>
      </c>
      <c r="B708" s="273"/>
      <c r="C708" s="273"/>
      <c r="D708" s="347"/>
      <c r="E708" s="68"/>
      <c r="F708" s="272" t="s">
        <v>25</v>
      </c>
      <c r="G708" s="273"/>
      <c r="H708" s="273"/>
      <c r="I708" s="347"/>
    </row>
    <row r="709" spans="1:9" hidden="1" x14ac:dyDescent="0.25">
      <c r="A709" s="374"/>
      <c r="B709" s="387"/>
      <c r="C709" s="387"/>
      <c r="D709" s="389"/>
      <c r="E709" s="346">
        <v>2</v>
      </c>
      <c r="F709" s="272"/>
      <c r="G709" s="273"/>
      <c r="H709" s="273"/>
      <c r="I709" s="347"/>
    </row>
    <row r="710" spans="1:9" hidden="1" x14ac:dyDescent="0.25">
      <c r="A710" s="375"/>
      <c r="B710" s="388"/>
      <c r="C710" s="388"/>
      <c r="D710" s="390"/>
      <c r="E710" s="346"/>
      <c r="F710" s="272"/>
      <c r="G710" s="273"/>
      <c r="H710" s="273"/>
      <c r="I710" s="347"/>
    </row>
    <row r="711" spans="1:9" hidden="1" x14ac:dyDescent="0.25">
      <c r="A711" s="413"/>
      <c r="B711" s="350"/>
      <c r="C711" s="350"/>
      <c r="D711" s="351"/>
      <c r="E711" s="346"/>
      <c r="F711" s="272"/>
      <c r="G711" s="273"/>
      <c r="H711" s="273"/>
      <c r="I711" s="347"/>
    </row>
    <row r="712" spans="1:9" hidden="1" x14ac:dyDescent="0.25">
      <c r="A712" s="272" t="s">
        <v>25</v>
      </c>
      <c r="B712" s="273"/>
      <c r="C712" s="273"/>
      <c r="D712" s="347"/>
      <c r="E712" s="68"/>
      <c r="F712" s="272" t="s">
        <v>25</v>
      </c>
      <c r="G712" s="273"/>
      <c r="H712" s="273"/>
      <c r="I712" s="347"/>
    </row>
    <row r="713" spans="1:9" hidden="1" x14ac:dyDescent="0.25">
      <c r="A713" s="374"/>
      <c r="B713" s="387"/>
      <c r="C713" s="387"/>
      <c r="D713" s="389"/>
      <c r="E713" s="346">
        <v>3</v>
      </c>
      <c r="F713" s="272"/>
      <c r="G713" s="273"/>
      <c r="H713" s="273"/>
      <c r="I713" s="347"/>
    </row>
    <row r="714" spans="1:9" hidden="1" x14ac:dyDescent="0.25">
      <c r="A714" s="375"/>
      <c r="B714" s="388"/>
      <c r="C714" s="388"/>
      <c r="D714" s="390"/>
      <c r="E714" s="346"/>
      <c r="F714" s="272"/>
      <c r="G714" s="273"/>
      <c r="H714" s="273"/>
      <c r="I714" s="347"/>
    </row>
    <row r="715" spans="1:9" ht="13.8" hidden="1" thickBot="1" x14ac:dyDescent="0.3">
      <c r="A715" s="376"/>
      <c r="B715" s="426"/>
      <c r="C715" s="426"/>
      <c r="D715" s="427"/>
      <c r="E715" s="346"/>
      <c r="F715" s="428"/>
      <c r="G715" s="429"/>
      <c r="H715" s="429"/>
      <c r="I715" s="348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377"/>
      <c r="B717" s="380" t="s">
        <v>26</v>
      </c>
      <c r="C717" s="381"/>
      <c r="D717" s="44"/>
      <c r="E717" s="54"/>
      <c r="F717" s="44"/>
      <c r="G717" s="382" t="s">
        <v>27</v>
      </c>
      <c r="H717" s="383"/>
      <c r="I717" s="384"/>
    </row>
    <row r="718" spans="1:9" hidden="1" x14ac:dyDescent="0.25">
      <c r="A718" s="378"/>
      <c r="B718" s="380"/>
      <c r="C718" s="381"/>
      <c r="D718" s="44"/>
      <c r="E718" s="54"/>
      <c r="F718" s="44"/>
      <c r="G718" s="382"/>
      <c r="H718" s="383"/>
      <c r="I718" s="385"/>
    </row>
    <row r="719" spans="1:9" ht="13.8" hidden="1" thickBot="1" x14ac:dyDescent="0.3">
      <c r="A719" s="379"/>
      <c r="B719" s="380"/>
      <c r="C719" s="381"/>
      <c r="D719" s="44"/>
      <c r="E719" s="54"/>
      <c r="F719" s="44"/>
      <c r="G719" s="382"/>
      <c r="H719" s="383"/>
      <c r="I719" s="386"/>
    </row>
    <row r="720" spans="1:9" hidden="1" x14ac:dyDescent="0.25">
      <c r="A720" s="54"/>
      <c r="B720" s="369" t="s">
        <v>28</v>
      </c>
      <c r="C720" s="369"/>
      <c r="D720" s="366"/>
      <c r="E720" s="54"/>
      <c r="F720" s="366"/>
      <c r="G720" s="370" t="s">
        <v>29</v>
      </c>
      <c r="H720" s="370"/>
      <c r="I720" s="44"/>
    </row>
    <row r="721" spans="1:9" hidden="1" x14ac:dyDescent="0.25">
      <c r="A721" s="54"/>
      <c r="B721" s="369"/>
      <c r="C721" s="369"/>
      <c r="D721" s="366"/>
      <c r="E721" s="54"/>
      <c r="F721" s="366"/>
      <c r="G721" s="370"/>
      <c r="H721" s="370"/>
      <c r="I721" s="44"/>
    </row>
    <row r="722" spans="1:9" hidden="1" x14ac:dyDescent="0.25">
      <c r="A722" s="54"/>
      <c r="B722" s="369"/>
      <c r="C722" s="369"/>
      <c r="D722" s="366"/>
      <c r="E722" s="54"/>
      <c r="F722" s="366"/>
      <c r="G722" s="370"/>
      <c r="H722" s="370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30</v>
      </c>
      <c r="B724" s="69"/>
      <c r="C724" s="69"/>
      <c r="D724" s="42"/>
      <c r="E724" s="69"/>
      <c r="F724" s="42"/>
      <c r="G724" s="72"/>
      <c r="H724" s="371" t="s">
        <v>31</v>
      </c>
      <c r="I724" s="372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373" t="s">
        <v>32</v>
      </c>
      <c r="B728" s="373"/>
      <c r="C728" s="373"/>
      <c r="D728" s="373"/>
      <c r="E728" s="373"/>
      <c r="F728" s="373"/>
      <c r="G728" s="373"/>
      <c r="H728" s="373"/>
      <c r="I728" s="373"/>
    </row>
    <row r="729" spans="1:9" hidden="1" x14ac:dyDescent="0.25">
      <c r="A729" s="373"/>
      <c r="B729" s="373"/>
      <c r="C729" s="373"/>
      <c r="D729" s="373"/>
      <c r="E729" s="373"/>
      <c r="F729" s="373"/>
      <c r="G729" s="373"/>
      <c r="H729" s="373"/>
      <c r="I729" s="373"/>
    </row>
    <row r="730" spans="1:9" hidden="1" x14ac:dyDescent="0.25">
      <c r="A730" s="412" t="s">
        <v>33</v>
      </c>
      <c r="B730" s="394" t="s">
        <v>34</v>
      </c>
      <c r="C730" s="395"/>
      <c r="D730" s="396"/>
      <c r="E730" s="54"/>
      <c r="F730" s="412" t="s">
        <v>47</v>
      </c>
      <c r="G730" s="430" t="s">
        <v>35</v>
      </c>
      <c r="H730" s="431"/>
      <c r="I730" s="432"/>
    </row>
    <row r="731" spans="1:9" hidden="1" x14ac:dyDescent="0.25">
      <c r="A731" s="412"/>
      <c r="B731" s="397"/>
      <c r="C731" s="398"/>
      <c r="D731" s="399"/>
      <c r="E731" s="54"/>
      <c r="F731" s="412"/>
      <c r="G731" s="433"/>
      <c r="H731" s="434"/>
      <c r="I731" s="435"/>
    </row>
    <row r="732" spans="1:9" hidden="1" x14ac:dyDescent="0.25">
      <c r="A732" s="412" t="s">
        <v>48</v>
      </c>
      <c r="B732" s="392" t="s">
        <v>36</v>
      </c>
      <c r="C732" s="392"/>
      <c r="D732" s="392"/>
      <c r="E732" s="54"/>
      <c r="F732" s="412" t="s">
        <v>47</v>
      </c>
      <c r="G732" s="393" t="s">
        <v>37</v>
      </c>
      <c r="H732" s="393"/>
      <c r="I732" s="393"/>
    </row>
    <row r="733" spans="1:9" hidden="1" x14ac:dyDescent="0.25">
      <c r="A733" s="412"/>
      <c r="B733" s="392"/>
      <c r="C733" s="392"/>
      <c r="D733" s="392"/>
      <c r="E733" s="54"/>
      <c r="F733" s="412"/>
      <c r="G733" s="393"/>
      <c r="H733" s="393"/>
      <c r="I733" s="393"/>
    </row>
    <row r="734" spans="1:9" hidden="1" x14ac:dyDescent="0.25">
      <c r="A734" s="412" t="s">
        <v>49</v>
      </c>
      <c r="B734" s="392" t="s">
        <v>38</v>
      </c>
      <c r="C734" s="392"/>
      <c r="D734" s="392"/>
      <c r="E734" s="54"/>
      <c r="F734" s="412" t="s">
        <v>47</v>
      </c>
      <c r="G734" s="393" t="s">
        <v>39</v>
      </c>
      <c r="H734" s="393"/>
      <c r="I734" s="393"/>
    </row>
    <row r="735" spans="1:9" hidden="1" x14ac:dyDescent="0.25">
      <c r="A735" s="412"/>
      <c r="B735" s="392"/>
      <c r="C735" s="392"/>
      <c r="D735" s="392"/>
      <c r="E735" s="54"/>
      <c r="F735" s="412"/>
      <c r="G735" s="393"/>
      <c r="H735" s="393"/>
      <c r="I735" s="393"/>
    </row>
    <row r="736" spans="1:9" hidden="1" x14ac:dyDescent="0.25">
      <c r="A736" s="412" t="s">
        <v>50</v>
      </c>
      <c r="B736" s="392" t="s">
        <v>40</v>
      </c>
      <c r="C736" s="392"/>
      <c r="D736" s="392"/>
      <c r="E736" s="54"/>
      <c r="F736" s="412" t="s">
        <v>41</v>
      </c>
      <c r="G736" s="393" t="s">
        <v>42</v>
      </c>
      <c r="H736" s="393"/>
      <c r="I736" s="393"/>
    </row>
    <row r="737" spans="1:9" hidden="1" x14ac:dyDescent="0.25">
      <c r="A737" s="412"/>
      <c r="B737" s="392"/>
      <c r="C737" s="392"/>
      <c r="D737" s="392"/>
      <c r="E737" s="54"/>
      <c r="F737" s="412"/>
      <c r="G737" s="393"/>
      <c r="H737" s="393"/>
      <c r="I737" s="393"/>
    </row>
    <row r="738" spans="1:9" hidden="1" x14ac:dyDescent="0.25">
      <c r="A738" s="412" t="s">
        <v>51</v>
      </c>
      <c r="B738" s="392" t="s">
        <v>43</v>
      </c>
      <c r="C738" s="392"/>
      <c r="D738" s="392"/>
      <c r="E738" s="54"/>
      <c r="F738" s="412" t="s">
        <v>41</v>
      </c>
      <c r="G738" s="393" t="s">
        <v>44</v>
      </c>
      <c r="H738" s="393"/>
      <c r="I738" s="393"/>
    </row>
    <row r="739" spans="1:9" hidden="1" x14ac:dyDescent="0.25">
      <c r="A739" s="412"/>
      <c r="B739" s="392"/>
      <c r="C739" s="392"/>
      <c r="D739" s="392"/>
      <c r="E739" s="54"/>
      <c r="F739" s="412"/>
      <c r="G739" s="393"/>
      <c r="H739" s="393"/>
      <c r="I739" s="393"/>
    </row>
    <row r="740" spans="1:9" hidden="1" x14ac:dyDescent="0.25">
      <c r="A740" s="412" t="s">
        <v>47</v>
      </c>
      <c r="B740" s="394" t="s">
        <v>45</v>
      </c>
      <c r="C740" s="395"/>
      <c r="D740" s="396"/>
      <c r="E740" s="54"/>
      <c r="F740" s="400" t="s">
        <v>46</v>
      </c>
      <c r="G740" s="401"/>
      <c r="H740" s="401"/>
      <c r="I740" s="402"/>
    </row>
    <row r="741" spans="1:9" hidden="1" x14ac:dyDescent="0.25">
      <c r="A741" s="412"/>
      <c r="B741" s="397"/>
      <c r="C741" s="398"/>
      <c r="D741" s="399"/>
      <c r="E741" s="54"/>
      <c r="F741" s="403"/>
      <c r="G741" s="404"/>
      <c r="H741" s="404"/>
      <c r="I741" s="405"/>
    </row>
    <row r="742" spans="1:9" hidden="1" x14ac:dyDescent="0.25">
      <c r="A742" s="282" t="s">
        <v>14</v>
      </c>
      <c r="B742" s="282"/>
      <c r="C742" s="282"/>
      <c r="D742" s="282"/>
      <c r="E742" s="282"/>
      <c r="F742" s="282"/>
      <c r="G742" s="282"/>
      <c r="H742" s="282"/>
      <c r="I742" s="282"/>
    </row>
    <row r="743" spans="1:9" hidden="1" x14ac:dyDescent="0.25">
      <c r="A743" s="282"/>
      <c r="B743" s="282"/>
      <c r="C743" s="282"/>
      <c r="D743" s="282"/>
      <c r="E743" s="282"/>
      <c r="F743" s="282"/>
      <c r="G743" s="282"/>
      <c r="H743" s="282"/>
      <c r="I743" s="282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23" t="s">
        <v>15</v>
      </c>
      <c r="B745" s="324"/>
      <c r="C745" s="327"/>
      <c r="D745" s="328"/>
      <c r="E745" s="329"/>
      <c r="F745" s="44"/>
      <c r="G745" s="44"/>
      <c r="H745" s="44"/>
      <c r="I745" s="44"/>
    </row>
    <row r="746" spans="1:9" hidden="1" x14ac:dyDescent="0.25">
      <c r="A746" s="325"/>
      <c r="B746" s="326"/>
      <c r="C746" s="330"/>
      <c r="D746" s="331"/>
      <c r="E746" s="332"/>
      <c r="F746" s="44"/>
      <c r="G746" s="44"/>
      <c r="H746" s="44"/>
      <c r="I746" s="44"/>
    </row>
    <row r="747" spans="1:9" hidden="1" x14ac:dyDescent="0.25">
      <c r="A747" s="333" t="s">
        <v>16</v>
      </c>
      <c r="B747" s="334"/>
      <c r="C747" s="335"/>
      <c r="D747" s="336"/>
      <c r="E747" s="337"/>
      <c r="F747" s="44"/>
      <c r="G747" s="44"/>
      <c r="H747" s="44"/>
      <c r="I747" s="44"/>
    </row>
    <row r="748" spans="1:9" hidden="1" x14ac:dyDescent="0.25">
      <c r="A748" s="325"/>
      <c r="B748" s="326"/>
      <c r="C748" s="330"/>
      <c r="D748" s="331"/>
      <c r="E748" s="332"/>
      <c r="F748" s="44"/>
      <c r="G748" s="44"/>
      <c r="H748" s="44"/>
      <c r="I748" s="44"/>
    </row>
    <row r="749" spans="1:9" hidden="1" x14ac:dyDescent="0.25">
      <c r="A749" s="333" t="s">
        <v>17</v>
      </c>
      <c r="B749" s="334"/>
      <c r="C749" s="335"/>
      <c r="D749" s="336"/>
      <c r="E749" s="337"/>
      <c r="F749" s="44"/>
      <c r="G749" s="44"/>
      <c r="H749" s="44"/>
      <c r="I749" s="44"/>
    </row>
    <row r="750" spans="1:9" ht="13.8" hidden="1" thickBot="1" x14ac:dyDescent="0.3">
      <c r="A750" s="338"/>
      <c r="B750" s="339"/>
      <c r="C750" s="340"/>
      <c r="D750" s="341"/>
      <c r="E750" s="342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285" t="s">
        <v>18</v>
      </c>
      <c r="B752" s="286"/>
      <c r="C752" s="55" t="s">
        <v>0</v>
      </c>
      <c r="D752" s="50" t="s">
        <v>19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287" t="str">
        <f>CONCATENATE('Hlasatel '!A753)</f>
        <v>Brněnský dráček</v>
      </c>
      <c r="B753" s="288"/>
      <c r="C753" s="293" t="str">
        <f>CONCATENATE('Hlasatel '!C753)</f>
        <v xml:space="preserve"> 21.9.2024 </v>
      </c>
      <c r="D753" s="266" t="e">
        <f>ABS('Hlasatel '!D753)</f>
        <v>#REF!</v>
      </c>
      <c r="E753" s="293" t="str">
        <f>CONCATENATE('Hlasatel '!E753)</f>
        <v>U13 35</v>
      </c>
      <c r="F753" s="266" t="str">
        <f>CONCATENATE('Hlasatel '!F753)</f>
        <v>v.s.</v>
      </c>
      <c r="G753" s="266" t="e">
        <f>CONCATENATE('Hlasatel '!G753)</f>
        <v>#REF!</v>
      </c>
      <c r="H753" s="268" t="str">
        <f>CONCATENATE('Hlasatel '!H753)</f>
        <v/>
      </c>
      <c r="I753" s="283" t="str">
        <f>CONCATENATE('Hlasatel '!I753)</f>
        <v/>
      </c>
    </row>
    <row r="754" spans="1:9" ht="13.8" hidden="1" thickBot="1" x14ac:dyDescent="0.3">
      <c r="A754" s="289"/>
      <c r="B754" s="290"/>
      <c r="C754" s="292"/>
      <c r="D754" s="267"/>
      <c r="E754" s="292"/>
      <c r="F754" s="267"/>
      <c r="G754" s="267"/>
      <c r="H754" s="269"/>
      <c r="I754" s="284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296" t="s">
        <v>20</v>
      </c>
      <c r="B756" s="297"/>
      <c r="C756" s="297"/>
      <c r="D756" s="298"/>
      <c r="E756" s="299"/>
      <c r="F756" s="300" t="s">
        <v>21</v>
      </c>
      <c r="G756" s="301"/>
      <c r="H756" s="301"/>
      <c r="I756" s="302"/>
    </row>
    <row r="757" spans="1:9" hidden="1" x14ac:dyDescent="0.25">
      <c r="A757" s="270" t="s">
        <v>7</v>
      </c>
      <c r="B757" s="271"/>
      <c r="C757" s="85" t="s">
        <v>22</v>
      </c>
      <c r="D757" s="63" t="s">
        <v>4</v>
      </c>
      <c r="E757" s="299"/>
      <c r="F757" s="272" t="s">
        <v>7</v>
      </c>
      <c r="G757" s="273"/>
      <c r="H757" s="62" t="s">
        <v>22</v>
      </c>
      <c r="I757" s="63" t="s">
        <v>4</v>
      </c>
    </row>
    <row r="758" spans="1:9" hidden="1" x14ac:dyDescent="0.25">
      <c r="A758" s="307" t="e">
        <f>CONCATENATE('Hlasatel '!A758)</f>
        <v>#REF!</v>
      </c>
      <c r="B758" s="308"/>
      <c r="C758" s="311" t="e">
        <f>CONCATENATE('Hlasatel '!C758)</f>
        <v>#REF!</v>
      </c>
      <c r="D758" s="294" t="str">
        <f>CONCATENATE('Hlasatel '!D758)</f>
        <v>15</v>
      </c>
      <c r="E758" s="299"/>
      <c r="F758" s="307" t="e">
        <f>CONCATENATE('Hlasatel '!F758)</f>
        <v>#REF!</v>
      </c>
      <c r="G758" s="308"/>
      <c r="H758" s="311" t="e">
        <f>CONCATENATE('Hlasatel '!H758)</f>
        <v>#REF!</v>
      </c>
      <c r="I758" s="294" t="str">
        <f>CONCATENATE('Hlasatel '!I758)</f>
        <v>16</v>
      </c>
    </row>
    <row r="759" spans="1:9" ht="13.8" hidden="1" thickBot="1" x14ac:dyDescent="0.3">
      <c r="A759" s="309"/>
      <c r="B759" s="310"/>
      <c r="C759" s="312"/>
      <c r="D759" s="295"/>
      <c r="E759" s="299"/>
      <c r="F759" s="309"/>
      <c r="G759" s="310"/>
      <c r="H759" s="312"/>
      <c r="I759" s="295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23</v>
      </c>
      <c r="B761" s="301" t="s">
        <v>24</v>
      </c>
      <c r="C761" s="301"/>
      <c r="D761" s="302"/>
      <c r="E761" s="60" t="s">
        <v>1</v>
      </c>
      <c r="F761" s="436" t="s">
        <v>24</v>
      </c>
      <c r="G761" s="437"/>
      <c r="H761" s="437"/>
      <c r="I761" s="71" t="s">
        <v>23</v>
      </c>
    </row>
    <row r="762" spans="1:9" hidden="1" x14ac:dyDescent="0.25">
      <c r="A762" s="374"/>
      <c r="B762" s="387"/>
      <c r="C762" s="387"/>
      <c r="D762" s="389"/>
      <c r="E762" s="346">
        <v>1</v>
      </c>
      <c r="F762" s="272"/>
      <c r="G762" s="273"/>
      <c r="H762" s="273"/>
      <c r="I762" s="347"/>
    </row>
    <row r="763" spans="1:9" hidden="1" x14ac:dyDescent="0.25">
      <c r="A763" s="375"/>
      <c r="B763" s="388"/>
      <c r="C763" s="388"/>
      <c r="D763" s="390"/>
      <c r="E763" s="346"/>
      <c r="F763" s="272"/>
      <c r="G763" s="273"/>
      <c r="H763" s="273"/>
      <c r="I763" s="347"/>
    </row>
    <row r="764" spans="1:9" hidden="1" x14ac:dyDescent="0.25">
      <c r="A764" s="413"/>
      <c r="B764" s="350"/>
      <c r="C764" s="350"/>
      <c r="D764" s="351"/>
      <c r="E764" s="346"/>
      <c r="F764" s="272"/>
      <c r="G764" s="273"/>
      <c r="H764" s="273"/>
      <c r="I764" s="347"/>
    </row>
    <row r="765" spans="1:9" hidden="1" x14ac:dyDescent="0.25">
      <c r="A765" s="272" t="s">
        <v>25</v>
      </c>
      <c r="B765" s="273"/>
      <c r="C765" s="273"/>
      <c r="D765" s="347"/>
      <c r="E765" s="68"/>
      <c r="F765" s="272" t="s">
        <v>25</v>
      </c>
      <c r="G765" s="273"/>
      <c r="H765" s="273"/>
      <c r="I765" s="347"/>
    </row>
    <row r="766" spans="1:9" hidden="1" x14ac:dyDescent="0.25">
      <c r="A766" s="374"/>
      <c r="B766" s="387"/>
      <c r="C766" s="387"/>
      <c r="D766" s="389"/>
      <c r="E766" s="346">
        <v>2</v>
      </c>
      <c r="F766" s="272"/>
      <c r="G766" s="273"/>
      <c r="H766" s="273"/>
      <c r="I766" s="347"/>
    </row>
    <row r="767" spans="1:9" hidden="1" x14ac:dyDescent="0.25">
      <c r="A767" s="375"/>
      <c r="B767" s="388"/>
      <c r="C767" s="388"/>
      <c r="D767" s="390"/>
      <c r="E767" s="346"/>
      <c r="F767" s="272"/>
      <c r="G767" s="273"/>
      <c r="H767" s="273"/>
      <c r="I767" s="347"/>
    </row>
    <row r="768" spans="1:9" hidden="1" x14ac:dyDescent="0.25">
      <c r="A768" s="413"/>
      <c r="B768" s="350"/>
      <c r="C768" s="350"/>
      <c r="D768" s="351"/>
      <c r="E768" s="346"/>
      <c r="F768" s="272"/>
      <c r="G768" s="273"/>
      <c r="H768" s="273"/>
      <c r="I768" s="347"/>
    </row>
    <row r="769" spans="1:9" hidden="1" x14ac:dyDescent="0.25">
      <c r="A769" s="272" t="s">
        <v>25</v>
      </c>
      <c r="B769" s="273"/>
      <c r="C769" s="273"/>
      <c r="D769" s="347"/>
      <c r="E769" s="68"/>
      <c r="F769" s="272" t="s">
        <v>25</v>
      </c>
      <c r="G769" s="273"/>
      <c r="H769" s="273"/>
      <c r="I769" s="347"/>
    </row>
    <row r="770" spans="1:9" hidden="1" x14ac:dyDescent="0.25">
      <c r="A770" s="374"/>
      <c r="B770" s="387"/>
      <c r="C770" s="387"/>
      <c r="D770" s="389"/>
      <c r="E770" s="346">
        <v>3</v>
      </c>
      <c r="F770" s="272"/>
      <c r="G770" s="273"/>
      <c r="H770" s="273"/>
      <c r="I770" s="347"/>
    </row>
    <row r="771" spans="1:9" hidden="1" x14ac:dyDescent="0.25">
      <c r="A771" s="375"/>
      <c r="B771" s="388"/>
      <c r="C771" s="388"/>
      <c r="D771" s="390"/>
      <c r="E771" s="346"/>
      <c r="F771" s="272"/>
      <c r="G771" s="273"/>
      <c r="H771" s="273"/>
      <c r="I771" s="347"/>
    </row>
    <row r="772" spans="1:9" ht="13.8" hidden="1" thickBot="1" x14ac:dyDescent="0.3">
      <c r="A772" s="376"/>
      <c r="B772" s="426"/>
      <c r="C772" s="426"/>
      <c r="D772" s="427"/>
      <c r="E772" s="346"/>
      <c r="F772" s="428"/>
      <c r="G772" s="429"/>
      <c r="H772" s="429"/>
      <c r="I772" s="348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377"/>
      <c r="B774" s="380" t="s">
        <v>26</v>
      </c>
      <c r="C774" s="381"/>
      <c r="D774" s="44"/>
      <c r="E774" s="54"/>
      <c r="F774" s="44"/>
      <c r="G774" s="382" t="s">
        <v>27</v>
      </c>
      <c r="H774" s="383"/>
      <c r="I774" s="384"/>
    </row>
    <row r="775" spans="1:9" hidden="1" x14ac:dyDescent="0.25">
      <c r="A775" s="378"/>
      <c r="B775" s="380"/>
      <c r="C775" s="381"/>
      <c r="D775" s="44"/>
      <c r="E775" s="54"/>
      <c r="F775" s="44"/>
      <c r="G775" s="382"/>
      <c r="H775" s="383"/>
      <c r="I775" s="385"/>
    </row>
    <row r="776" spans="1:9" ht="13.8" hidden="1" thickBot="1" x14ac:dyDescent="0.3">
      <c r="A776" s="379"/>
      <c r="B776" s="380"/>
      <c r="C776" s="381"/>
      <c r="D776" s="44"/>
      <c r="E776" s="54"/>
      <c r="F776" s="44"/>
      <c r="G776" s="382"/>
      <c r="H776" s="383"/>
      <c r="I776" s="386"/>
    </row>
    <row r="777" spans="1:9" hidden="1" x14ac:dyDescent="0.25">
      <c r="A777" s="54"/>
      <c r="B777" s="369" t="s">
        <v>28</v>
      </c>
      <c r="C777" s="369"/>
      <c r="D777" s="366"/>
      <c r="E777" s="54"/>
      <c r="F777" s="366"/>
      <c r="G777" s="370" t="s">
        <v>29</v>
      </c>
      <c r="H777" s="370"/>
      <c r="I777" s="44"/>
    </row>
    <row r="778" spans="1:9" hidden="1" x14ac:dyDescent="0.25">
      <c r="A778" s="54"/>
      <c r="B778" s="369"/>
      <c r="C778" s="369"/>
      <c r="D778" s="366"/>
      <c r="E778" s="54"/>
      <c r="F778" s="366"/>
      <c r="G778" s="370"/>
      <c r="H778" s="370"/>
      <c r="I778" s="44"/>
    </row>
    <row r="779" spans="1:9" hidden="1" x14ac:dyDescent="0.25">
      <c r="A779" s="54"/>
      <c r="B779" s="369"/>
      <c r="C779" s="369"/>
      <c r="D779" s="366"/>
      <c r="E779" s="54"/>
      <c r="F779" s="366"/>
      <c r="G779" s="370"/>
      <c r="H779" s="370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30</v>
      </c>
      <c r="B781" s="69"/>
      <c r="C781" s="69"/>
      <c r="D781" s="42"/>
      <c r="E781" s="69"/>
      <c r="F781" s="42"/>
      <c r="G781" s="72"/>
      <c r="H781" s="371" t="s">
        <v>31</v>
      </c>
      <c r="I781" s="372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373" t="s">
        <v>32</v>
      </c>
      <c r="B785" s="373"/>
      <c r="C785" s="373"/>
      <c r="D785" s="373"/>
      <c r="E785" s="373"/>
      <c r="F785" s="373"/>
      <c r="G785" s="373"/>
      <c r="H785" s="373"/>
      <c r="I785" s="373"/>
    </row>
    <row r="786" spans="1:9" hidden="1" x14ac:dyDescent="0.25">
      <c r="A786" s="373"/>
      <c r="B786" s="373"/>
      <c r="C786" s="373"/>
      <c r="D786" s="373"/>
      <c r="E786" s="373"/>
      <c r="F786" s="373"/>
      <c r="G786" s="373"/>
      <c r="H786" s="373"/>
      <c r="I786" s="373"/>
    </row>
    <row r="787" spans="1:9" hidden="1" x14ac:dyDescent="0.25">
      <c r="A787" s="412" t="s">
        <v>33</v>
      </c>
      <c r="B787" s="394" t="s">
        <v>34</v>
      </c>
      <c r="C787" s="395"/>
      <c r="D787" s="396"/>
      <c r="E787" s="54"/>
      <c r="F787" s="412" t="s">
        <v>47</v>
      </c>
      <c r="G787" s="430" t="s">
        <v>35</v>
      </c>
      <c r="H787" s="431"/>
      <c r="I787" s="432"/>
    </row>
    <row r="788" spans="1:9" hidden="1" x14ac:dyDescent="0.25">
      <c r="A788" s="412"/>
      <c r="B788" s="397"/>
      <c r="C788" s="398"/>
      <c r="D788" s="399"/>
      <c r="E788" s="54"/>
      <c r="F788" s="412"/>
      <c r="G788" s="433"/>
      <c r="H788" s="434"/>
      <c r="I788" s="435"/>
    </row>
    <row r="789" spans="1:9" hidden="1" x14ac:dyDescent="0.25">
      <c r="A789" s="412" t="s">
        <v>48</v>
      </c>
      <c r="B789" s="392" t="s">
        <v>36</v>
      </c>
      <c r="C789" s="392"/>
      <c r="D789" s="392"/>
      <c r="E789" s="54"/>
      <c r="F789" s="412" t="s">
        <v>47</v>
      </c>
      <c r="G789" s="393" t="s">
        <v>37</v>
      </c>
      <c r="H789" s="393"/>
      <c r="I789" s="393"/>
    </row>
    <row r="790" spans="1:9" hidden="1" x14ac:dyDescent="0.25">
      <c r="A790" s="412"/>
      <c r="B790" s="392"/>
      <c r="C790" s="392"/>
      <c r="D790" s="392"/>
      <c r="E790" s="54"/>
      <c r="F790" s="412"/>
      <c r="G790" s="393"/>
      <c r="H790" s="393"/>
      <c r="I790" s="393"/>
    </row>
    <row r="791" spans="1:9" hidden="1" x14ac:dyDescent="0.25">
      <c r="A791" s="412" t="s">
        <v>49</v>
      </c>
      <c r="B791" s="392" t="s">
        <v>38</v>
      </c>
      <c r="C791" s="392"/>
      <c r="D791" s="392"/>
      <c r="E791" s="54"/>
      <c r="F791" s="412" t="s">
        <v>47</v>
      </c>
      <c r="G791" s="393" t="s">
        <v>39</v>
      </c>
      <c r="H791" s="393"/>
      <c r="I791" s="393"/>
    </row>
    <row r="792" spans="1:9" hidden="1" x14ac:dyDescent="0.25">
      <c r="A792" s="412"/>
      <c r="B792" s="392"/>
      <c r="C792" s="392"/>
      <c r="D792" s="392"/>
      <c r="E792" s="54"/>
      <c r="F792" s="412"/>
      <c r="G792" s="393"/>
      <c r="H792" s="393"/>
      <c r="I792" s="393"/>
    </row>
    <row r="793" spans="1:9" hidden="1" x14ac:dyDescent="0.25">
      <c r="A793" s="412" t="s">
        <v>50</v>
      </c>
      <c r="B793" s="392" t="s">
        <v>40</v>
      </c>
      <c r="C793" s="392"/>
      <c r="D793" s="392"/>
      <c r="E793" s="54"/>
      <c r="F793" s="412" t="s">
        <v>41</v>
      </c>
      <c r="G793" s="393" t="s">
        <v>42</v>
      </c>
      <c r="H793" s="393"/>
      <c r="I793" s="393"/>
    </row>
    <row r="794" spans="1:9" hidden="1" x14ac:dyDescent="0.25">
      <c r="A794" s="412"/>
      <c r="B794" s="392"/>
      <c r="C794" s="392"/>
      <c r="D794" s="392"/>
      <c r="E794" s="54"/>
      <c r="F794" s="412"/>
      <c r="G794" s="393"/>
      <c r="H794" s="393"/>
      <c r="I794" s="393"/>
    </row>
    <row r="795" spans="1:9" hidden="1" x14ac:dyDescent="0.25">
      <c r="A795" s="412" t="s">
        <v>51</v>
      </c>
      <c r="B795" s="392" t="s">
        <v>43</v>
      </c>
      <c r="C795" s="392"/>
      <c r="D795" s="392"/>
      <c r="E795" s="54"/>
      <c r="F795" s="412" t="s">
        <v>41</v>
      </c>
      <c r="G795" s="393" t="s">
        <v>44</v>
      </c>
      <c r="H795" s="393"/>
      <c r="I795" s="393"/>
    </row>
    <row r="796" spans="1:9" hidden="1" x14ac:dyDescent="0.25">
      <c r="A796" s="412"/>
      <c r="B796" s="392"/>
      <c r="C796" s="392"/>
      <c r="D796" s="392"/>
      <c r="E796" s="54"/>
      <c r="F796" s="412"/>
      <c r="G796" s="393"/>
      <c r="H796" s="393"/>
      <c r="I796" s="393"/>
    </row>
    <row r="797" spans="1:9" hidden="1" x14ac:dyDescent="0.25">
      <c r="A797" s="412" t="s">
        <v>47</v>
      </c>
      <c r="B797" s="394" t="s">
        <v>45</v>
      </c>
      <c r="C797" s="395"/>
      <c r="D797" s="396"/>
      <c r="E797" s="54"/>
      <c r="F797" s="400" t="s">
        <v>46</v>
      </c>
      <c r="G797" s="401"/>
      <c r="H797" s="401"/>
      <c r="I797" s="402"/>
    </row>
    <row r="798" spans="1:9" hidden="1" x14ac:dyDescent="0.25">
      <c r="A798" s="412"/>
      <c r="B798" s="397"/>
      <c r="C798" s="398"/>
      <c r="D798" s="399"/>
      <c r="E798" s="54"/>
      <c r="F798" s="403"/>
      <c r="G798" s="404"/>
      <c r="H798" s="404"/>
      <c r="I798" s="405"/>
    </row>
    <row r="799" spans="1:9" hidden="1" x14ac:dyDescent="0.25">
      <c r="A799" s="282" t="s">
        <v>14</v>
      </c>
      <c r="B799" s="282"/>
      <c r="C799" s="282"/>
      <c r="D799" s="282"/>
      <c r="E799" s="282"/>
      <c r="F799" s="282"/>
      <c r="G799" s="282"/>
      <c r="H799" s="282"/>
      <c r="I799" s="282"/>
    </row>
    <row r="800" spans="1:9" hidden="1" x14ac:dyDescent="0.25">
      <c r="A800" s="282"/>
      <c r="B800" s="282"/>
      <c r="C800" s="282"/>
      <c r="D800" s="282"/>
      <c r="E800" s="282"/>
      <c r="F800" s="282"/>
      <c r="G800" s="282"/>
      <c r="H800" s="282"/>
      <c r="I800" s="282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23" t="s">
        <v>15</v>
      </c>
      <c r="B802" s="324"/>
      <c r="C802" s="327"/>
      <c r="D802" s="328"/>
      <c r="E802" s="329"/>
      <c r="F802" s="44"/>
      <c r="G802" s="44"/>
      <c r="H802" s="44"/>
      <c r="I802" s="44"/>
    </row>
    <row r="803" spans="1:9" hidden="1" x14ac:dyDescent="0.25">
      <c r="A803" s="325"/>
      <c r="B803" s="326"/>
      <c r="C803" s="330"/>
      <c r="D803" s="331"/>
      <c r="E803" s="332"/>
      <c r="F803" s="44"/>
      <c r="G803" s="44"/>
      <c r="H803" s="44"/>
      <c r="I803" s="44"/>
    </row>
    <row r="804" spans="1:9" hidden="1" x14ac:dyDescent="0.25">
      <c r="A804" s="333" t="s">
        <v>16</v>
      </c>
      <c r="B804" s="334"/>
      <c r="C804" s="335"/>
      <c r="D804" s="336"/>
      <c r="E804" s="337"/>
      <c r="F804" s="44"/>
      <c r="G804" s="44"/>
      <c r="H804" s="44"/>
      <c r="I804" s="44"/>
    </row>
    <row r="805" spans="1:9" hidden="1" x14ac:dyDescent="0.25">
      <c r="A805" s="325"/>
      <c r="B805" s="326"/>
      <c r="C805" s="330"/>
      <c r="D805" s="331"/>
      <c r="E805" s="332"/>
      <c r="F805" s="44"/>
      <c r="G805" s="44"/>
      <c r="H805" s="44"/>
      <c r="I805" s="44"/>
    </row>
    <row r="806" spans="1:9" hidden="1" x14ac:dyDescent="0.25">
      <c r="A806" s="333" t="s">
        <v>17</v>
      </c>
      <c r="B806" s="334"/>
      <c r="C806" s="335"/>
      <c r="D806" s="336"/>
      <c r="E806" s="337"/>
      <c r="F806" s="44"/>
      <c r="G806" s="44"/>
      <c r="H806" s="44"/>
      <c r="I806" s="44"/>
    </row>
    <row r="807" spans="1:9" ht="13.8" hidden="1" thickBot="1" x14ac:dyDescent="0.3">
      <c r="A807" s="338"/>
      <c r="B807" s="339"/>
      <c r="C807" s="340"/>
      <c r="D807" s="341"/>
      <c r="E807" s="342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285" t="s">
        <v>18</v>
      </c>
      <c r="B809" s="286"/>
      <c r="C809" s="55" t="s">
        <v>0</v>
      </c>
      <c r="D809" s="50" t="s">
        <v>19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287" t="str">
        <f>CONCATENATE('Hlasatel '!A810)</f>
        <v>Brněnský dráček</v>
      </c>
      <c r="B810" s="288"/>
      <c r="C810" s="293" t="str">
        <f>CONCATENATE('Hlasatel '!C810)</f>
        <v xml:space="preserve"> 21.9.2024 </v>
      </c>
      <c r="D810" s="266" t="e">
        <f>ABS('Hlasatel '!D810)</f>
        <v>#REF!</v>
      </c>
      <c r="E810" s="293" t="str">
        <f>CONCATENATE('Hlasatel '!E810)</f>
        <v>U13 35</v>
      </c>
      <c r="F810" s="266" t="str">
        <f>CONCATENATE('Hlasatel '!F810)</f>
        <v>v.s.</v>
      </c>
      <c r="G810" s="266" t="e">
        <f>CONCATENATE('Hlasatel '!G810)</f>
        <v>#REF!</v>
      </c>
      <c r="H810" s="268" t="str">
        <f>CONCATENATE('Hlasatel '!H810)</f>
        <v/>
      </c>
      <c r="I810" s="283" t="str">
        <f>CONCATENATE('Hlasatel '!I810)</f>
        <v/>
      </c>
    </row>
    <row r="811" spans="1:9" ht="13.8" hidden="1" thickBot="1" x14ac:dyDescent="0.3">
      <c r="A811" s="289"/>
      <c r="B811" s="290"/>
      <c r="C811" s="292"/>
      <c r="D811" s="267"/>
      <c r="E811" s="292"/>
      <c r="F811" s="267"/>
      <c r="G811" s="267"/>
      <c r="H811" s="269"/>
      <c r="I811" s="284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296" t="s">
        <v>20</v>
      </c>
      <c r="B813" s="297"/>
      <c r="C813" s="297"/>
      <c r="D813" s="298"/>
      <c r="E813" s="299"/>
      <c r="F813" s="300" t="s">
        <v>21</v>
      </c>
      <c r="G813" s="301"/>
      <c r="H813" s="301"/>
      <c r="I813" s="302"/>
    </row>
    <row r="814" spans="1:9" hidden="1" x14ac:dyDescent="0.25">
      <c r="A814" s="270" t="s">
        <v>7</v>
      </c>
      <c r="B814" s="271"/>
      <c r="C814" s="85" t="s">
        <v>22</v>
      </c>
      <c r="D814" s="63" t="s">
        <v>4</v>
      </c>
      <c r="E814" s="299"/>
      <c r="F814" s="272" t="s">
        <v>7</v>
      </c>
      <c r="G814" s="273"/>
      <c r="H814" s="62" t="s">
        <v>22</v>
      </c>
      <c r="I814" s="63" t="s">
        <v>4</v>
      </c>
    </row>
    <row r="815" spans="1:9" hidden="1" x14ac:dyDescent="0.25">
      <c r="A815" s="307" t="e">
        <f>CONCATENATE('Hlasatel '!A815)</f>
        <v>#REF!</v>
      </c>
      <c r="B815" s="308"/>
      <c r="C815" s="311" t="e">
        <f>CONCATENATE('Hlasatel '!C815)</f>
        <v>#REF!</v>
      </c>
      <c r="D815" s="294" t="str">
        <f>CONCATENATE('Hlasatel '!D815)</f>
        <v>15</v>
      </c>
      <c r="E815" s="299"/>
      <c r="F815" s="307" t="e">
        <f>CONCATENATE('Hlasatel '!F815)</f>
        <v>#REF!</v>
      </c>
      <c r="G815" s="308"/>
      <c r="H815" s="311" t="e">
        <f>CONCATENATE('Hlasatel '!H815)</f>
        <v>#REF!</v>
      </c>
      <c r="I815" s="294" t="str">
        <f>CONCATENATE('Hlasatel '!I815)</f>
        <v>16</v>
      </c>
    </row>
    <row r="816" spans="1:9" ht="13.8" hidden="1" thickBot="1" x14ac:dyDescent="0.3">
      <c r="A816" s="309"/>
      <c r="B816" s="310"/>
      <c r="C816" s="312"/>
      <c r="D816" s="295"/>
      <c r="E816" s="299"/>
      <c r="F816" s="309"/>
      <c r="G816" s="310"/>
      <c r="H816" s="312"/>
      <c r="I816" s="295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23</v>
      </c>
      <c r="B818" s="301" t="s">
        <v>24</v>
      </c>
      <c r="C818" s="301"/>
      <c r="D818" s="302"/>
      <c r="E818" s="60" t="s">
        <v>1</v>
      </c>
      <c r="F818" s="436" t="s">
        <v>24</v>
      </c>
      <c r="G818" s="437"/>
      <c r="H818" s="437"/>
      <c r="I818" s="71" t="s">
        <v>23</v>
      </c>
    </row>
    <row r="819" spans="1:9" hidden="1" x14ac:dyDescent="0.25">
      <c r="A819" s="374"/>
      <c r="B819" s="387"/>
      <c r="C819" s="387"/>
      <c r="D819" s="389"/>
      <c r="E819" s="346">
        <v>1</v>
      </c>
      <c r="F819" s="272"/>
      <c r="G819" s="273"/>
      <c r="H819" s="273"/>
      <c r="I819" s="347"/>
    </row>
    <row r="820" spans="1:9" hidden="1" x14ac:dyDescent="0.25">
      <c r="A820" s="375"/>
      <c r="B820" s="388"/>
      <c r="C820" s="388"/>
      <c r="D820" s="390"/>
      <c r="E820" s="346"/>
      <c r="F820" s="272"/>
      <c r="G820" s="273"/>
      <c r="H820" s="273"/>
      <c r="I820" s="347"/>
    </row>
    <row r="821" spans="1:9" hidden="1" x14ac:dyDescent="0.25">
      <c r="A821" s="413"/>
      <c r="B821" s="350"/>
      <c r="C821" s="350"/>
      <c r="D821" s="351"/>
      <c r="E821" s="346"/>
      <c r="F821" s="272"/>
      <c r="G821" s="273"/>
      <c r="H821" s="273"/>
      <c r="I821" s="347"/>
    </row>
    <row r="822" spans="1:9" hidden="1" x14ac:dyDescent="0.25">
      <c r="A822" s="272" t="s">
        <v>25</v>
      </c>
      <c r="B822" s="273"/>
      <c r="C822" s="273"/>
      <c r="D822" s="347"/>
      <c r="E822" s="68"/>
      <c r="F822" s="272" t="s">
        <v>25</v>
      </c>
      <c r="G822" s="273"/>
      <c r="H822" s="273"/>
      <c r="I822" s="347"/>
    </row>
    <row r="823" spans="1:9" hidden="1" x14ac:dyDescent="0.25">
      <c r="A823" s="374"/>
      <c r="B823" s="387"/>
      <c r="C823" s="387"/>
      <c r="D823" s="389"/>
      <c r="E823" s="346">
        <v>2</v>
      </c>
      <c r="F823" s="272"/>
      <c r="G823" s="273"/>
      <c r="H823" s="273"/>
      <c r="I823" s="347"/>
    </row>
    <row r="824" spans="1:9" hidden="1" x14ac:dyDescent="0.25">
      <c r="A824" s="375"/>
      <c r="B824" s="388"/>
      <c r="C824" s="388"/>
      <c r="D824" s="390"/>
      <c r="E824" s="346"/>
      <c r="F824" s="272"/>
      <c r="G824" s="273"/>
      <c r="H824" s="273"/>
      <c r="I824" s="347"/>
    </row>
    <row r="825" spans="1:9" hidden="1" x14ac:dyDescent="0.25">
      <c r="A825" s="413"/>
      <c r="B825" s="350"/>
      <c r="C825" s="350"/>
      <c r="D825" s="351"/>
      <c r="E825" s="346"/>
      <c r="F825" s="272"/>
      <c r="G825" s="273"/>
      <c r="H825" s="273"/>
      <c r="I825" s="347"/>
    </row>
    <row r="826" spans="1:9" hidden="1" x14ac:dyDescent="0.25">
      <c r="A826" s="272" t="s">
        <v>25</v>
      </c>
      <c r="B826" s="273"/>
      <c r="C826" s="273"/>
      <c r="D826" s="347"/>
      <c r="E826" s="68"/>
      <c r="F826" s="272" t="s">
        <v>25</v>
      </c>
      <c r="G826" s="273"/>
      <c r="H826" s="273"/>
      <c r="I826" s="347"/>
    </row>
    <row r="827" spans="1:9" hidden="1" x14ac:dyDescent="0.25">
      <c r="A827" s="374"/>
      <c r="B827" s="387"/>
      <c r="C827" s="387"/>
      <c r="D827" s="389"/>
      <c r="E827" s="346">
        <v>3</v>
      </c>
      <c r="F827" s="272"/>
      <c r="G827" s="273"/>
      <c r="H827" s="273"/>
      <c r="I827" s="347"/>
    </row>
    <row r="828" spans="1:9" hidden="1" x14ac:dyDescent="0.25">
      <c r="A828" s="375"/>
      <c r="B828" s="388"/>
      <c r="C828" s="388"/>
      <c r="D828" s="390"/>
      <c r="E828" s="346"/>
      <c r="F828" s="272"/>
      <c r="G828" s="273"/>
      <c r="H828" s="273"/>
      <c r="I828" s="347"/>
    </row>
    <row r="829" spans="1:9" ht="13.8" hidden="1" thickBot="1" x14ac:dyDescent="0.3">
      <c r="A829" s="376"/>
      <c r="B829" s="426"/>
      <c r="C829" s="426"/>
      <c r="D829" s="427"/>
      <c r="E829" s="346"/>
      <c r="F829" s="428"/>
      <c r="G829" s="429"/>
      <c r="H829" s="429"/>
      <c r="I829" s="348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377"/>
      <c r="B831" s="380" t="s">
        <v>26</v>
      </c>
      <c r="C831" s="381"/>
      <c r="D831" s="44"/>
      <c r="E831" s="54"/>
      <c r="F831" s="44"/>
      <c r="G831" s="382" t="s">
        <v>27</v>
      </c>
      <c r="H831" s="383"/>
      <c r="I831" s="384"/>
    </row>
    <row r="832" spans="1:9" hidden="1" x14ac:dyDescent="0.25">
      <c r="A832" s="378"/>
      <c r="B832" s="380"/>
      <c r="C832" s="381"/>
      <c r="D832" s="44"/>
      <c r="E832" s="54"/>
      <c r="F832" s="44"/>
      <c r="G832" s="382"/>
      <c r="H832" s="383"/>
      <c r="I832" s="385"/>
    </row>
    <row r="833" spans="1:9" ht="13.8" hidden="1" thickBot="1" x14ac:dyDescent="0.3">
      <c r="A833" s="379"/>
      <c r="B833" s="380"/>
      <c r="C833" s="381"/>
      <c r="D833" s="44"/>
      <c r="E833" s="54"/>
      <c r="F833" s="44"/>
      <c r="G833" s="382"/>
      <c r="H833" s="383"/>
      <c r="I833" s="386"/>
    </row>
    <row r="834" spans="1:9" hidden="1" x14ac:dyDescent="0.25">
      <c r="A834" s="54"/>
      <c r="B834" s="369" t="s">
        <v>28</v>
      </c>
      <c r="C834" s="369"/>
      <c r="D834" s="366"/>
      <c r="E834" s="54"/>
      <c r="F834" s="366"/>
      <c r="G834" s="370" t="s">
        <v>29</v>
      </c>
      <c r="H834" s="370"/>
      <c r="I834" s="44"/>
    </row>
    <row r="835" spans="1:9" hidden="1" x14ac:dyDescent="0.25">
      <c r="A835" s="54"/>
      <c r="B835" s="369"/>
      <c r="C835" s="369"/>
      <c r="D835" s="366"/>
      <c r="E835" s="54"/>
      <c r="F835" s="366"/>
      <c r="G835" s="370"/>
      <c r="H835" s="370"/>
      <c r="I835" s="44"/>
    </row>
    <row r="836" spans="1:9" hidden="1" x14ac:dyDescent="0.25">
      <c r="A836" s="54"/>
      <c r="B836" s="369"/>
      <c r="C836" s="369"/>
      <c r="D836" s="366"/>
      <c r="E836" s="54"/>
      <c r="F836" s="366"/>
      <c r="G836" s="370"/>
      <c r="H836" s="370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30</v>
      </c>
      <c r="B838" s="69"/>
      <c r="C838" s="69"/>
      <c r="D838" s="42"/>
      <c r="E838" s="69"/>
      <c r="F838" s="42"/>
      <c r="G838" s="72"/>
      <c r="H838" s="371" t="s">
        <v>31</v>
      </c>
      <c r="I838" s="372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373" t="s">
        <v>32</v>
      </c>
      <c r="B842" s="373"/>
      <c r="C842" s="373"/>
      <c r="D842" s="373"/>
      <c r="E842" s="373"/>
      <c r="F842" s="373"/>
      <c r="G842" s="373"/>
      <c r="H842" s="373"/>
      <c r="I842" s="373"/>
    </row>
    <row r="843" spans="1:9" hidden="1" x14ac:dyDescent="0.25">
      <c r="A843" s="373"/>
      <c r="B843" s="373"/>
      <c r="C843" s="373"/>
      <c r="D843" s="373"/>
      <c r="E843" s="373"/>
      <c r="F843" s="373"/>
      <c r="G843" s="373"/>
      <c r="H843" s="373"/>
      <c r="I843" s="373"/>
    </row>
    <row r="844" spans="1:9" hidden="1" x14ac:dyDescent="0.25">
      <c r="A844" s="412" t="s">
        <v>33</v>
      </c>
      <c r="B844" s="394" t="s">
        <v>34</v>
      </c>
      <c r="C844" s="395"/>
      <c r="D844" s="396"/>
      <c r="E844" s="54"/>
      <c r="F844" s="412" t="s">
        <v>47</v>
      </c>
      <c r="G844" s="430" t="s">
        <v>35</v>
      </c>
      <c r="H844" s="431"/>
      <c r="I844" s="432"/>
    </row>
    <row r="845" spans="1:9" hidden="1" x14ac:dyDescent="0.25">
      <c r="A845" s="412"/>
      <c r="B845" s="397"/>
      <c r="C845" s="398"/>
      <c r="D845" s="399"/>
      <c r="E845" s="54"/>
      <c r="F845" s="412"/>
      <c r="G845" s="433"/>
      <c r="H845" s="434"/>
      <c r="I845" s="435"/>
    </row>
    <row r="846" spans="1:9" hidden="1" x14ac:dyDescent="0.25">
      <c r="A846" s="412" t="s">
        <v>48</v>
      </c>
      <c r="B846" s="392" t="s">
        <v>36</v>
      </c>
      <c r="C846" s="392"/>
      <c r="D846" s="392"/>
      <c r="E846" s="54"/>
      <c r="F846" s="412" t="s">
        <v>47</v>
      </c>
      <c r="G846" s="393" t="s">
        <v>37</v>
      </c>
      <c r="H846" s="393"/>
      <c r="I846" s="393"/>
    </row>
    <row r="847" spans="1:9" hidden="1" x14ac:dyDescent="0.25">
      <c r="A847" s="412"/>
      <c r="B847" s="392"/>
      <c r="C847" s="392"/>
      <c r="D847" s="392"/>
      <c r="E847" s="54"/>
      <c r="F847" s="412"/>
      <c r="G847" s="393"/>
      <c r="H847" s="393"/>
      <c r="I847" s="393"/>
    </row>
    <row r="848" spans="1:9" hidden="1" x14ac:dyDescent="0.25">
      <c r="A848" s="412" t="s">
        <v>49</v>
      </c>
      <c r="B848" s="392" t="s">
        <v>38</v>
      </c>
      <c r="C848" s="392"/>
      <c r="D848" s="392"/>
      <c r="E848" s="54"/>
      <c r="F848" s="412" t="s">
        <v>47</v>
      </c>
      <c r="G848" s="393" t="s">
        <v>39</v>
      </c>
      <c r="H848" s="393"/>
      <c r="I848" s="393"/>
    </row>
    <row r="849" spans="1:9" hidden="1" x14ac:dyDescent="0.25">
      <c r="A849" s="412"/>
      <c r="B849" s="392"/>
      <c r="C849" s="392"/>
      <c r="D849" s="392"/>
      <c r="E849" s="54"/>
      <c r="F849" s="412"/>
      <c r="G849" s="393"/>
      <c r="H849" s="393"/>
      <c r="I849" s="393"/>
    </row>
    <row r="850" spans="1:9" hidden="1" x14ac:dyDescent="0.25">
      <c r="A850" s="412" t="s">
        <v>50</v>
      </c>
      <c r="B850" s="392" t="s">
        <v>40</v>
      </c>
      <c r="C850" s="392"/>
      <c r="D850" s="392"/>
      <c r="E850" s="54"/>
      <c r="F850" s="412" t="s">
        <v>41</v>
      </c>
      <c r="G850" s="393" t="s">
        <v>42</v>
      </c>
      <c r="H850" s="393"/>
      <c r="I850" s="393"/>
    </row>
    <row r="851" spans="1:9" hidden="1" x14ac:dyDescent="0.25">
      <c r="A851" s="412"/>
      <c r="B851" s="392"/>
      <c r="C851" s="392"/>
      <c r="D851" s="392"/>
      <c r="E851" s="54"/>
      <c r="F851" s="412"/>
      <c r="G851" s="393"/>
      <c r="H851" s="393"/>
      <c r="I851" s="393"/>
    </row>
    <row r="852" spans="1:9" hidden="1" x14ac:dyDescent="0.25">
      <c r="A852" s="412" t="s">
        <v>51</v>
      </c>
      <c r="B852" s="392" t="s">
        <v>43</v>
      </c>
      <c r="C852" s="392"/>
      <c r="D852" s="392"/>
      <c r="E852" s="54"/>
      <c r="F852" s="412" t="s">
        <v>41</v>
      </c>
      <c r="G852" s="393" t="s">
        <v>44</v>
      </c>
      <c r="H852" s="393"/>
      <c r="I852" s="393"/>
    </row>
    <row r="853" spans="1:9" hidden="1" x14ac:dyDescent="0.25">
      <c r="A853" s="412"/>
      <c r="B853" s="392"/>
      <c r="C853" s="392"/>
      <c r="D853" s="392"/>
      <c r="E853" s="54"/>
      <c r="F853" s="412"/>
      <c r="G853" s="393"/>
      <c r="H853" s="393"/>
      <c r="I853" s="393"/>
    </row>
    <row r="854" spans="1:9" hidden="1" x14ac:dyDescent="0.25">
      <c r="A854" s="412" t="s">
        <v>47</v>
      </c>
      <c r="B854" s="394" t="s">
        <v>45</v>
      </c>
      <c r="C854" s="395"/>
      <c r="D854" s="396"/>
      <c r="E854" s="54"/>
      <c r="F854" s="400" t="s">
        <v>46</v>
      </c>
      <c r="G854" s="401"/>
      <c r="H854" s="401"/>
      <c r="I854" s="402"/>
    </row>
    <row r="855" spans="1:9" hidden="1" x14ac:dyDescent="0.25">
      <c r="A855" s="412"/>
      <c r="B855" s="397"/>
      <c r="C855" s="398"/>
      <c r="D855" s="399"/>
      <c r="E855" s="54"/>
      <c r="F855" s="403"/>
      <c r="G855" s="404"/>
      <c r="H855" s="404"/>
      <c r="I855" s="405"/>
    </row>
    <row r="856" spans="1:9" hidden="1" x14ac:dyDescent="0.25">
      <c r="A856" s="282" t="s">
        <v>14</v>
      </c>
      <c r="B856" s="282"/>
      <c r="C856" s="282"/>
      <c r="D856" s="282"/>
      <c r="E856" s="282"/>
      <c r="F856" s="282"/>
      <c r="G856" s="282"/>
      <c r="H856" s="282"/>
      <c r="I856" s="282"/>
    </row>
    <row r="857" spans="1:9" hidden="1" x14ac:dyDescent="0.25">
      <c r="A857" s="282"/>
      <c r="B857" s="282"/>
      <c r="C857" s="282"/>
      <c r="D857" s="282"/>
      <c r="E857" s="282"/>
      <c r="F857" s="282"/>
      <c r="G857" s="282"/>
      <c r="H857" s="282"/>
      <c r="I857" s="282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23" t="s">
        <v>15</v>
      </c>
      <c r="B859" s="324"/>
      <c r="C859" s="327"/>
      <c r="D859" s="328"/>
      <c r="E859" s="329"/>
      <c r="F859" s="44"/>
      <c r="G859" s="44"/>
      <c r="H859" s="44"/>
      <c r="I859" s="44"/>
    </row>
    <row r="860" spans="1:9" hidden="1" x14ac:dyDescent="0.25">
      <c r="A860" s="325"/>
      <c r="B860" s="326"/>
      <c r="C860" s="330"/>
      <c r="D860" s="331"/>
      <c r="E860" s="332"/>
      <c r="F860" s="44"/>
      <c r="G860" s="44"/>
      <c r="H860" s="44"/>
      <c r="I860" s="44"/>
    </row>
    <row r="861" spans="1:9" hidden="1" x14ac:dyDescent="0.25">
      <c r="A861" s="333" t="s">
        <v>16</v>
      </c>
      <c r="B861" s="334"/>
      <c r="C861" s="335"/>
      <c r="D861" s="336"/>
      <c r="E861" s="337"/>
      <c r="F861" s="44"/>
      <c r="G861" s="44"/>
      <c r="H861" s="44"/>
      <c r="I861" s="44"/>
    </row>
    <row r="862" spans="1:9" hidden="1" x14ac:dyDescent="0.25">
      <c r="A862" s="325"/>
      <c r="B862" s="326"/>
      <c r="C862" s="330"/>
      <c r="D862" s="331"/>
      <c r="E862" s="332"/>
      <c r="F862" s="44"/>
      <c r="G862" s="44"/>
      <c r="H862" s="44"/>
      <c r="I862" s="44"/>
    </row>
    <row r="863" spans="1:9" hidden="1" x14ac:dyDescent="0.25">
      <c r="A863" s="333" t="s">
        <v>17</v>
      </c>
      <c r="B863" s="334"/>
      <c r="C863" s="335"/>
      <c r="D863" s="336"/>
      <c r="E863" s="337"/>
      <c r="F863" s="44"/>
      <c r="G863" s="44"/>
      <c r="H863" s="44"/>
      <c r="I863" s="44"/>
    </row>
    <row r="864" spans="1:9" ht="13.8" hidden="1" thickBot="1" x14ac:dyDescent="0.3">
      <c r="A864" s="338"/>
      <c r="B864" s="339"/>
      <c r="C864" s="340"/>
      <c r="D864" s="341"/>
      <c r="E864" s="342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285" t="s">
        <v>18</v>
      </c>
      <c r="B866" s="286"/>
      <c r="C866" s="55" t="s">
        <v>0</v>
      </c>
      <c r="D866" s="50" t="s">
        <v>19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287" t="str">
        <f>CONCATENATE('Hlasatel '!A867)</f>
        <v>Brněnský dráček</v>
      </c>
      <c r="B867" s="288"/>
      <c r="C867" s="293" t="str">
        <f>CONCATENATE('Hlasatel '!C867)</f>
        <v xml:space="preserve"> 21.9.2024 </v>
      </c>
      <c r="D867" s="266" t="e">
        <f>ABS('Hlasatel '!D867)</f>
        <v>#REF!</v>
      </c>
      <c r="E867" s="293" t="str">
        <f>CONCATENATE('Hlasatel '!E867)</f>
        <v>U13 35</v>
      </c>
      <c r="F867" s="266" t="str">
        <f>CONCATENATE('Hlasatel '!F867)</f>
        <v>v.s.</v>
      </c>
      <c r="G867" s="266" t="e">
        <f>CONCATENATE('Hlasatel '!G867)</f>
        <v>#REF!</v>
      </c>
      <c r="H867" s="268" t="str">
        <f>CONCATENATE('Hlasatel '!H867)</f>
        <v/>
      </c>
      <c r="I867" s="283" t="str">
        <f>CONCATENATE('Hlasatel '!I867)</f>
        <v/>
      </c>
    </row>
    <row r="868" spans="1:9" ht="13.8" hidden="1" thickBot="1" x14ac:dyDescent="0.3">
      <c r="A868" s="289"/>
      <c r="B868" s="290"/>
      <c r="C868" s="292"/>
      <c r="D868" s="267"/>
      <c r="E868" s="292"/>
      <c r="F868" s="267"/>
      <c r="G868" s="267"/>
      <c r="H868" s="269"/>
      <c r="I868" s="284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296" t="s">
        <v>20</v>
      </c>
      <c r="B870" s="297"/>
      <c r="C870" s="297"/>
      <c r="D870" s="298"/>
      <c r="E870" s="299"/>
      <c r="F870" s="300" t="s">
        <v>21</v>
      </c>
      <c r="G870" s="301"/>
      <c r="H870" s="301"/>
      <c r="I870" s="302"/>
    </row>
    <row r="871" spans="1:9" hidden="1" x14ac:dyDescent="0.25">
      <c r="A871" s="270" t="s">
        <v>7</v>
      </c>
      <c r="B871" s="271"/>
      <c r="C871" s="85" t="s">
        <v>22</v>
      </c>
      <c r="D871" s="63" t="s">
        <v>4</v>
      </c>
      <c r="E871" s="299"/>
      <c r="F871" s="272" t="s">
        <v>7</v>
      </c>
      <c r="G871" s="273"/>
      <c r="H871" s="62" t="s">
        <v>22</v>
      </c>
      <c r="I871" s="63" t="s">
        <v>4</v>
      </c>
    </row>
    <row r="872" spans="1:9" hidden="1" x14ac:dyDescent="0.25">
      <c r="A872" s="307" t="e">
        <f>CONCATENATE('Hlasatel '!A872)</f>
        <v>#REF!</v>
      </c>
      <c r="B872" s="308"/>
      <c r="C872" s="311" t="e">
        <f>CONCATENATE('Hlasatel '!C872)</f>
        <v>#REF!</v>
      </c>
      <c r="D872" s="294" t="str">
        <f>CONCATENATE('Hlasatel '!D872)</f>
        <v>15</v>
      </c>
      <c r="E872" s="299"/>
      <c r="F872" s="307" t="e">
        <f>CONCATENATE('Hlasatel '!F872)</f>
        <v>#REF!</v>
      </c>
      <c r="G872" s="308"/>
      <c r="H872" s="311" t="e">
        <f>CONCATENATE('Hlasatel '!H872)</f>
        <v>#REF!</v>
      </c>
      <c r="I872" s="294" t="str">
        <f>CONCATENATE('Hlasatel '!I872)</f>
        <v>16</v>
      </c>
    </row>
    <row r="873" spans="1:9" ht="13.8" hidden="1" thickBot="1" x14ac:dyDescent="0.3">
      <c r="A873" s="309"/>
      <c r="B873" s="310"/>
      <c r="C873" s="312"/>
      <c r="D873" s="295"/>
      <c r="E873" s="299"/>
      <c r="F873" s="309"/>
      <c r="G873" s="310"/>
      <c r="H873" s="312"/>
      <c r="I873" s="295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23</v>
      </c>
      <c r="B875" s="301" t="s">
        <v>24</v>
      </c>
      <c r="C875" s="301"/>
      <c r="D875" s="302"/>
      <c r="E875" s="60" t="s">
        <v>1</v>
      </c>
      <c r="F875" s="436" t="s">
        <v>24</v>
      </c>
      <c r="G875" s="437"/>
      <c r="H875" s="437"/>
      <c r="I875" s="71" t="s">
        <v>23</v>
      </c>
    </row>
    <row r="876" spans="1:9" hidden="1" x14ac:dyDescent="0.25">
      <c r="A876" s="374"/>
      <c r="B876" s="387"/>
      <c r="C876" s="387"/>
      <c r="D876" s="389"/>
      <c r="E876" s="346">
        <v>1</v>
      </c>
      <c r="F876" s="272"/>
      <c r="G876" s="273"/>
      <c r="H876" s="273"/>
      <c r="I876" s="347"/>
    </row>
    <row r="877" spans="1:9" hidden="1" x14ac:dyDescent="0.25">
      <c r="A877" s="375"/>
      <c r="B877" s="388"/>
      <c r="C877" s="388"/>
      <c r="D877" s="390"/>
      <c r="E877" s="346"/>
      <c r="F877" s="272"/>
      <c r="G877" s="273"/>
      <c r="H877" s="273"/>
      <c r="I877" s="347"/>
    </row>
    <row r="878" spans="1:9" hidden="1" x14ac:dyDescent="0.25">
      <c r="A878" s="413"/>
      <c r="B878" s="350"/>
      <c r="C878" s="350"/>
      <c r="D878" s="351"/>
      <c r="E878" s="346"/>
      <c r="F878" s="272"/>
      <c r="G878" s="273"/>
      <c r="H878" s="273"/>
      <c r="I878" s="347"/>
    </row>
    <row r="879" spans="1:9" hidden="1" x14ac:dyDescent="0.25">
      <c r="A879" s="272" t="s">
        <v>25</v>
      </c>
      <c r="B879" s="273"/>
      <c r="C879" s="273"/>
      <c r="D879" s="347"/>
      <c r="E879" s="68"/>
      <c r="F879" s="272" t="s">
        <v>25</v>
      </c>
      <c r="G879" s="273"/>
      <c r="H879" s="273"/>
      <c r="I879" s="347"/>
    </row>
    <row r="880" spans="1:9" hidden="1" x14ac:dyDescent="0.25">
      <c r="A880" s="374"/>
      <c r="B880" s="387"/>
      <c r="C880" s="387"/>
      <c r="D880" s="389"/>
      <c r="E880" s="346">
        <v>2</v>
      </c>
      <c r="F880" s="272"/>
      <c r="G880" s="273"/>
      <c r="H880" s="273"/>
      <c r="I880" s="347"/>
    </row>
    <row r="881" spans="1:9" hidden="1" x14ac:dyDescent="0.25">
      <c r="A881" s="375"/>
      <c r="B881" s="388"/>
      <c r="C881" s="388"/>
      <c r="D881" s="390"/>
      <c r="E881" s="346"/>
      <c r="F881" s="272"/>
      <c r="G881" s="273"/>
      <c r="H881" s="273"/>
      <c r="I881" s="347"/>
    </row>
    <row r="882" spans="1:9" hidden="1" x14ac:dyDescent="0.25">
      <c r="A882" s="413"/>
      <c r="B882" s="350"/>
      <c r="C882" s="350"/>
      <c r="D882" s="351"/>
      <c r="E882" s="346"/>
      <c r="F882" s="272"/>
      <c r="G882" s="273"/>
      <c r="H882" s="273"/>
      <c r="I882" s="347"/>
    </row>
    <row r="883" spans="1:9" hidden="1" x14ac:dyDescent="0.25">
      <c r="A883" s="272" t="s">
        <v>25</v>
      </c>
      <c r="B883" s="273"/>
      <c r="C883" s="273"/>
      <c r="D883" s="347"/>
      <c r="E883" s="68"/>
      <c r="F883" s="272" t="s">
        <v>25</v>
      </c>
      <c r="G883" s="273"/>
      <c r="H883" s="273"/>
      <c r="I883" s="347"/>
    </row>
    <row r="884" spans="1:9" hidden="1" x14ac:dyDescent="0.25">
      <c r="A884" s="374"/>
      <c r="B884" s="387"/>
      <c r="C884" s="387"/>
      <c r="D884" s="389"/>
      <c r="E884" s="346">
        <v>3</v>
      </c>
      <c r="F884" s="272"/>
      <c r="G884" s="273"/>
      <c r="H884" s="273"/>
      <c r="I884" s="347"/>
    </row>
    <row r="885" spans="1:9" hidden="1" x14ac:dyDescent="0.25">
      <c r="A885" s="375"/>
      <c r="B885" s="388"/>
      <c r="C885" s="388"/>
      <c r="D885" s="390"/>
      <c r="E885" s="346"/>
      <c r="F885" s="272"/>
      <c r="G885" s="273"/>
      <c r="H885" s="273"/>
      <c r="I885" s="347"/>
    </row>
    <row r="886" spans="1:9" ht="13.8" hidden="1" thickBot="1" x14ac:dyDescent="0.3">
      <c r="A886" s="376"/>
      <c r="B886" s="426"/>
      <c r="C886" s="426"/>
      <c r="D886" s="427"/>
      <c r="E886" s="346"/>
      <c r="F886" s="428"/>
      <c r="G886" s="429"/>
      <c r="H886" s="429"/>
      <c r="I886" s="348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377"/>
      <c r="B888" s="380" t="s">
        <v>26</v>
      </c>
      <c r="C888" s="381"/>
      <c r="D888" s="44"/>
      <c r="E888" s="54"/>
      <c r="F888" s="44"/>
      <c r="G888" s="382" t="s">
        <v>27</v>
      </c>
      <c r="H888" s="383"/>
      <c r="I888" s="384"/>
    </row>
    <row r="889" spans="1:9" hidden="1" x14ac:dyDescent="0.25">
      <c r="A889" s="378"/>
      <c r="B889" s="380"/>
      <c r="C889" s="381"/>
      <c r="D889" s="44"/>
      <c r="E889" s="54"/>
      <c r="F889" s="44"/>
      <c r="G889" s="382"/>
      <c r="H889" s="383"/>
      <c r="I889" s="385"/>
    </row>
    <row r="890" spans="1:9" ht="13.8" hidden="1" thickBot="1" x14ac:dyDescent="0.3">
      <c r="A890" s="379"/>
      <c r="B890" s="380"/>
      <c r="C890" s="381"/>
      <c r="D890" s="44"/>
      <c r="E890" s="54"/>
      <c r="F890" s="44"/>
      <c r="G890" s="382"/>
      <c r="H890" s="383"/>
      <c r="I890" s="386"/>
    </row>
    <row r="891" spans="1:9" hidden="1" x14ac:dyDescent="0.25">
      <c r="A891" s="54"/>
      <c r="B891" s="369" t="s">
        <v>28</v>
      </c>
      <c r="C891" s="369"/>
      <c r="D891" s="366"/>
      <c r="E891" s="54"/>
      <c r="F891" s="366"/>
      <c r="G891" s="370" t="s">
        <v>29</v>
      </c>
      <c r="H891" s="370"/>
      <c r="I891" s="44"/>
    </row>
    <row r="892" spans="1:9" hidden="1" x14ac:dyDescent="0.25">
      <c r="A892" s="54"/>
      <c r="B892" s="369"/>
      <c r="C892" s="369"/>
      <c r="D892" s="366"/>
      <c r="E892" s="54"/>
      <c r="F892" s="366"/>
      <c r="G892" s="370"/>
      <c r="H892" s="370"/>
      <c r="I892" s="44"/>
    </row>
    <row r="893" spans="1:9" hidden="1" x14ac:dyDescent="0.25">
      <c r="A893" s="54"/>
      <c r="B893" s="369"/>
      <c r="C893" s="369"/>
      <c r="D893" s="366"/>
      <c r="E893" s="54"/>
      <c r="F893" s="366"/>
      <c r="G893" s="370"/>
      <c r="H893" s="370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30</v>
      </c>
      <c r="B895" s="69"/>
      <c r="C895" s="69"/>
      <c r="D895" s="42"/>
      <c r="E895" s="69"/>
      <c r="F895" s="42"/>
      <c r="G895" s="72"/>
      <c r="H895" s="371" t="s">
        <v>31</v>
      </c>
      <c r="I895" s="372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373" t="s">
        <v>32</v>
      </c>
      <c r="B899" s="373"/>
      <c r="C899" s="373"/>
      <c r="D899" s="373"/>
      <c r="E899" s="373"/>
      <c r="F899" s="373"/>
      <c r="G899" s="373"/>
      <c r="H899" s="373"/>
      <c r="I899" s="373"/>
    </row>
    <row r="900" spans="1:9" hidden="1" x14ac:dyDescent="0.25">
      <c r="A900" s="373"/>
      <c r="B900" s="373"/>
      <c r="C900" s="373"/>
      <c r="D900" s="373"/>
      <c r="E900" s="373"/>
      <c r="F900" s="373"/>
      <c r="G900" s="373"/>
      <c r="H900" s="373"/>
      <c r="I900" s="373"/>
    </row>
    <row r="901" spans="1:9" hidden="1" x14ac:dyDescent="0.25">
      <c r="A901" s="412" t="s">
        <v>33</v>
      </c>
      <c r="B901" s="394" t="s">
        <v>34</v>
      </c>
      <c r="C901" s="395"/>
      <c r="D901" s="396"/>
      <c r="E901" s="54"/>
      <c r="F901" s="412" t="s">
        <v>47</v>
      </c>
      <c r="G901" s="430" t="s">
        <v>35</v>
      </c>
      <c r="H901" s="431"/>
      <c r="I901" s="432"/>
    </row>
    <row r="902" spans="1:9" hidden="1" x14ac:dyDescent="0.25">
      <c r="A902" s="412"/>
      <c r="B902" s="397"/>
      <c r="C902" s="398"/>
      <c r="D902" s="399"/>
      <c r="E902" s="54"/>
      <c r="F902" s="412"/>
      <c r="G902" s="433"/>
      <c r="H902" s="434"/>
      <c r="I902" s="435"/>
    </row>
    <row r="903" spans="1:9" hidden="1" x14ac:dyDescent="0.25">
      <c r="A903" s="412" t="s">
        <v>48</v>
      </c>
      <c r="B903" s="392" t="s">
        <v>36</v>
      </c>
      <c r="C903" s="392"/>
      <c r="D903" s="392"/>
      <c r="E903" s="54"/>
      <c r="F903" s="412" t="s">
        <v>47</v>
      </c>
      <c r="G903" s="393" t="s">
        <v>37</v>
      </c>
      <c r="H903" s="393"/>
      <c r="I903" s="393"/>
    </row>
    <row r="904" spans="1:9" hidden="1" x14ac:dyDescent="0.25">
      <c r="A904" s="412"/>
      <c r="B904" s="392"/>
      <c r="C904" s="392"/>
      <c r="D904" s="392"/>
      <c r="E904" s="54"/>
      <c r="F904" s="412"/>
      <c r="G904" s="393"/>
      <c r="H904" s="393"/>
      <c r="I904" s="393"/>
    </row>
    <row r="905" spans="1:9" hidden="1" x14ac:dyDescent="0.25">
      <c r="A905" s="412" t="s">
        <v>49</v>
      </c>
      <c r="B905" s="392" t="s">
        <v>38</v>
      </c>
      <c r="C905" s="392"/>
      <c r="D905" s="392"/>
      <c r="E905" s="54"/>
      <c r="F905" s="412" t="s">
        <v>47</v>
      </c>
      <c r="G905" s="393" t="s">
        <v>39</v>
      </c>
      <c r="H905" s="393"/>
      <c r="I905" s="393"/>
    </row>
    <row r="906" spans="1:9" hidden="1" x14ac:dyDescent="0.25">
      <c r="A906" s="412"/>
      <c r="B906" s="392"/>
      <c r="C906" s="392"/>
      <c r="D906" s="392"/>
      <c r="E906" s="54"/>
      <c r="F906" s="412"/>
      <c r="G906" s="393"/>
      <c r="H906" s="393"/>
      <c r="I906" s="393"/>
    </row>
    <row r="907" spans="1:9" hidden="1" x14ac:dyDescent="0.25">
      <c r="A907" s="412" t="s">
        <v>50</v>
      </c>
      <c r="B907" s="392" t="s">
        <v>40</v>
      </c>
      <c r="C907" s="392"/>
      <c r="D907" s="392"/>
      <c r="E907" s="54"/>
      <c r="F907" s="412" t="s">
        <v>41</v>
      </c>
      <c r="G907" s="393" t="s">
        <v>42</v>
      </c>
      <c r="H907" s="393"/>
      <c r="I907" s="393"/>
    </row>
    <row r="908" spans="1:9" hidden="1" x14ac:dyDescent="0.25">
      <c r="A908" s="412"/>
      <c r="B908" s="392"/>
      <c r="C908" s="392"/>
      <c r="D908" s="392"/>
      <c r="E908" s="54"/>
      <c r="F908" s="412"/>
      <c r="G908" s="393"/>
      <c r="H908" s="393"/>
      <c r="I908" s="393"/>
    </row>
    <row r="909" spans="1:9" hidden="1" x14ac:dyDescent="0.25">
      <c r="A909" s="412" t="s">
        <v>51</v>
      </c>
      <c r="B909" s="392" t="s">
        <v>43</v>
      </c>
      <c r="C909" s="392"/>
      <c r="D909" s="392"/>
      <c r="E909" s="54"/>
      <c r="F909" s="412" t="s">
        <v>41</v>
      </c>
      <c r="G909" s="393" t="s">
        <v>44</v>
      </c>
      <c r="H909" s="393"/>
      <c r="I909" s="393"/>
    </row>
    <row r="910" spans="1:9" hidden="1" x14ac:dyDescent="0.25">
      <c r="A910" s="412"/>
      <c r="B910" s="392"/>
      <c r="C910" s="392"/>
      <c r="D910" s="392"/>
      <c r="E910" s="54"/>
      <c r="F910" s="412"/>
      <c r="G910" s="393"/>
      <c r="H910" s="393"/>
      <c r="I910" s="393"/>
    </row>
    <row r="911" spans="1:9" hidden="1" x14ac:dyDescent="0.25">
      <c r="A911" s="412" t="s">
        <v>47</v>
      </c>
      <c r="B911" s="394" t="s">
        <v>45</v>
      </c>
      <c r="C911" s="395"/>
      <c r="D911" s="396"/>
      <c r="E911" s="54"/>
      <c r="F911" s="400" t="s">
        <v>46</v>
      </c>
      <c r="G911" s="401"/>
      <c r="H911" s="401"/>
      <c r="I911" s="402"/>
    </row>
    <row r="912" spans="1:9" hidden="1" x14ac:dyDescent="0.25">
      <c r="A912" s="412"/>
      <c r="B912" s="397"/>
      <c r="C912" s="398"/>
      <c r="D912" s="399"/>
      <c r="E912" s="54"/>
      <c r="F912" s="403"/>
      <c r="G912" s="404"/>
      <c r="H912" s="404"/>
      <c r="I912" s="405"/>
    </row>
    <row r="913" hidden="1" x14ac:dyDescent="0.25"/>
    <row r="914" hidden="1" x14ac:dyDescent="0.25"/>
  </sheetData>
  <mergeCells count="1369"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B652:C654"/>
    <mergeCell ref="D652:D654"/>
    <mergeCell ref="F652:G654"/>
    <mergeCell ref="H652:H654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F284:I285"/>
    <mergeCell ref="D428:D430"/>
    <mergeCell ref="F428:G430"/>
    <mergeCell ref="H428:H430"/>
    <mergeCell ref="B476:C476"/>
    <mergeCell ref="F476:G476"/>
    <mergeCell ref="B477:C479"/>
    <mergeCell ref="D477:D479"/>
    <mergeCell ref="F477:G479"/>
    <mergeCell ref="H477:H479"/>
    <mergeCell ref="B481:C483"/>
    <mergeCell ref="D481:D483"/>
    <mergeCell ref="F481:G483"/>
    <mergeCell ref="H481:H483"/>
    <mergeCell ref="B485:C487"/>
    <mergeCell ref="D485:D487"/>
    <mergeCell ref="F485:G487"/>
    <mergeCell ref="H485:H487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A648:A650"/>
    <mergeCell ref="E648:E650"/>
    <mergeCell ref="I648:I650"/>
    <mergeCell ref="A651:D651"/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I591:I593"/>
    <mergeCell ref="A594:D594"/>
    <mergeCell ref="F594:I594"/>
    <mergeCell ref="B591:C593"/>
    <mergeCell ref="D591:D593"/>
    <mergeCell ref="F591:G593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A477:A479"/>
    <mergeCell ref="E477:E479"/>
    <mergeCell ref="I477:I47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39:C141"/>
    <mergeCell ref="D139:D141"/>
    <mergeCell ref="F139:G141"/>
    <mergeCell ref="H139:H141"/>
    <mergeCell ref="B143:C145"/>
    <mergeCell ref="D143:D145"/>
    <mergeCell ref="F143:G145"/>
    <mergeCell ref="H143:H145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C134"/>
    <mergeCell ref="F134:G134"/>
    <mergeCell ref="B135:C137"/>
    <mergeCell ref="D135:D137"/>
    <mergeCell ref="F135:G137"/>
    <mergeCell ref="H135:H137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A78:A80"/>
    <mergeCell ref="E78:E80"/>
    <mergeCell ref="I78:I80"/>
    <mergeCell ref="A81:D81"/>
    <mergeCell ref="F81:I81"/>
    <mergeCell ref="B78:C80"/>
    <mergeCell ref="D78:D80"/>
    <mergeCell ref="F78:G80"/>
    <mergeCell ref="H78:H80"/>
    <mergeCell ref="B82:C84"/>
    <mergeCell ref="D82:D84"/>
    <mergeCell ref="F82:G84"/>
    <mergeCell ref="H82:H84"/>
    <mergeCell ref="B86:C88"/>
    <mergeCell ref="D74:D75"/>
    <mergeCell ref="F74:G75"/>
    <mergeCell ref="H74:H75"/>
    <mergeCell ref="I74:I75"/>
    <mergeCell ref="B77:C77"/>
    <mergeCell ref="F77:G77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"/>
  <sheetViews>
    <sheetView workbookViewId="0">
      <selection activeCell="H10" sqref="H10:J10"/>
    </sheetView>
  </sheetViews>
  <sheetFormatPr defaultRowHeight="13.2" x14ac:dyDescent="0.25"/>
  <cols>
    <col min="2" max="2" width="11.44140625" bestFit="1" customWidth="1"/>
    <col min="9" max="10" width="14.88671875" bestFit="1" customWidth="1"/>
  </cols>
  <sheetData>
    <row r="1" spans="1:11" ht="45" x14ac:dyDescent="0.25">
      <c r="A1" s="36"/>
      <c r="B1" s="438" t="str">
        <f>[1]List1!$A$211</f>
        <v>Trenér</v>
      </c>
      <c r="C1" s="438"/>
      <c r="D1" s="438"/>
      <c r="E1" s="438"/>
      <c r="F1" s="438"/>
      <c r="G1" s="438"/>
      <c r="H1" s="438"/>
      <c r="I1" s="438"/>
      <c r="J1" s="438"/>
      <c r="K1" s="438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39" t="str">
        <f>'Tabulka kvalifikace'!A2</f>
        <v>Brněnský dráček</v>
      </c>
      <c r="C3" s="439"/>
      <c r="D3" s="439"/>
      <c r="E3" s="439"/>
      <c r="F3" s="176" t="str">
        <f>'Hlasatel '!C12</f>
        <v xml:space="preserve"> 21.9.2024 </v>
      </c>
      <c r="G3" s="176"/>
      <c r="H3" s="177"/>
      <c r="I3" s="178" t="str">
        <f>[1]List1!$A$157</f>
        <v>žíněnka</v>
      </c>
      <c r="J3" s="146">
        <f>'Hlasatel '!I12</f>
        <v>1</v>
      </c>
      <c r="K3" s="179" t="str">
        <f>'Tabulka kvalifikace'!J4</f>
        <v>U13 35</v>
      </c>
    </row>
    <row r="4" spans="1:11" ht="15.6" x14ac:dyDescent="0.25">
      <c r="A4" s="36"/>
      <c r="B4" s="179"/>
      <c r="C4" s="179"/>
      <c r="D4" s="179"/>
      <c r="E4" s="179"/>
      <c r="F4" s="176"/>
      <c r="G4" s="176"/>
      <c r="H4" s="177"/>
      <c r="I4" s="146"/>
      <c r="J4" s="179"/>
      <c r="K4" s="146" t="str">
        <f>'Tabulka kvalifikace'!AI4</f>
        <v>vs</v>
      </c>
    </row>
    <row r="5" spans="1:11" ht="14.25" customHeight="1" thickBot="1" x14ac:dyDescent="0.3">
      <c r="A5" s="36"/>
      <c r="B5" s="179"/>
      <c r="C5" s="179"/>
      <c r="D5" s="179"/>
      <c r="E5" s="179"/>
      <c r="F5" s="176"/>
      <c r="G5" s="176"/>
      <c r="H5" s="177" t="str">
        <f>'[5]Čísla utkání'!$B$5</f>
        <v>kolo</v>
      </c>
      <c r="I5" s="146">
        <f>'Hlasatel '!G12</f>
        <v>1</v>
      </c>
      <c r="J5" s="179" t="str">
        <f>'[5]Čísla utkání'!$D$4</f>
        <v>pořadí</v>
      </c>
      <c r="K5" s="146">
        <f>'Hlasatel '!W12</f>
        <v>0</v>
      </c>
    </row>
    <row r="6" spans="1:11" ht="15.6" x14ac:dyDescent="0.25">
      <c r="A6" s="36"/>
      <c r="B6" s="180" t="str">
        <f>CONCATENATE(($J$3*10000+K5)," ",I5," ",$H$5," ",$K$3," ",$K$4,)</f>
        <v>10000 1 kolo U13 35 vs</v>
      </c>
      <c r="C6" s="181"/>
      <c r="D6" s="181"/>
      <c r="E6" s="181"/>
      <c r="F6" s="182"/>
      <c r="G6" s="182"/>
      <c r="H6" s="183" t="str">
        <f>$K$3</f>
        <v>U13 35</v>
      </c>
      <c r="I6" s="184"/>
      <c r="J6" s="181" t="str">
        <f>CONCATENATE(I5,". ",$H$5)</f>
        <v>1. kolo</v>
      </c>
      <c r="K6" s="185"/>
    </row>
    <row r="7" spans="1:11" x14ac:dyDescent="0.25">
      <c r="A7" s="36"/>
      <c r="B7" s="186"/>
      <c r="C7" s="36"/>
      <c r="D7" s="36"/>
      <c r="E7" s="36"/>
      <c r="F7" s="36"/>
      <c r="G7" s="36"/>
      <c r="H7" s="36"/>
      <c r="I7" s="36"/>
      <c r="J7" s="36"/>
      <c r="K7" s="187"/>
    </row>
    <row r="8" spans="1:11" ht="26.4" x14ac:dyDescent="0.25">
      <c r="A8" s="57" t="str">
        <f>[1]List1!$A$208</f>
        <v>pořadové číslo</v>
      </c>
      <c r="B8" s="188" t="str">
        <f>[1]List1!$A$53</f>
        <v>číslo utkání</v>
      </c>
      <c r="C8" s="262" t="str">
        <f>[1]List1!$A$48</f>
        <v>červený</v>
      </c>
      <c r="D8" s="262"/>
      <c r="E8" s="262"/>
      <c r="F8" s="262"/>
      <c r="G8" s="36"/>
      <c r="H8" s="262" t="str">
        <f>[1]List1!$A$49</f>
        <v>modrý</v>
      </c>
      <c r="I8" s="262"/>
      <c r="J8" s="262"/>
      <c r="K8" s="440"/>
    </row>
    <row r="9" spans="1:11" x14ac:dyDescent="0.25">
      <c r="A9" s="57"/>
      <c r="B9" s="186"/>
      <c r="C9" s="34"/>
      <c r="D9" s="34"/>
      <c r="E9" s="34"/>
      <c r="F9" s="34"/>
      <c r="G9" s="36"/>
      <c r="H9" s="34"/>
      <c r="I9" s="34"/>
      <c r="J9" s="34"/>
      <c r="K9" s="189"/>
    </row>
    <row r="10" spans="1:11" ht="16.5" customHeight="1" thickBot="1" x14ac:dyDescent="0.3">
      <c r="A10" s="34">
        <v>1</v>
      </c>
      <c r="B10" s="190">
        <f>'Hlasatel '!D12</f>
        <v>1065</v>
      </c>
      <c r="C10" s="441" t="str">
        <f>'Hlasatel '!A17</f>
        <v xml:space="preserve">Baran David </v>
      </c>
      <c r="D10" s="441"/>
      <c r="E10" s="441"/>
      <c r="F10" s="191" t="str">
        <f>'Hlasatel '!C17</f>
        <v>TJ Sokol Vítkovice</v>
      </c>
      <c r="G10" s="191"/>
      <c r="H10" s="441" t="str">
        <f>'Hlasatel '!F17</f>
        <v>Hudec Patrik</v>
      </c>
      <c r="I10" s="441"/>
      <c r="J10" s="441"/>
      <c r="K10" s="192" t="str">
        <f>'Hlasatel '!H17</f>
        <v>TAK Hellas Brno</v>
      </c>
    </row>
  </sheetData>
  <mergeCells count="6">
    <mergeCell ref="B1:K1"/>
    <mergeCell ref="B3:E3"/>
    <mergeCell ref="C8:F8"/>
    <mergeCell ref="H8:K8"/>
    <mergeCell ref="C10:E10"/>
    <mergeCell ref="H10:J1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6"/>
    <col min="7" max="8" width="9.109375" style="34"/>
    <col min="9" max="9" width="9.109375" style="36"/>
    <col min="10" max="11" width="9.109375" style="34"/>
    <col min="12" max="12" width="9.109375" style="36"/>
    <col min="13" max="14" width="9.109375" style="34"/>
  </cols>
  <sheetData>
    <row r="1" spans="1:14" x14ac:dyDescent="0.25">
      <c r="A1" s="34" t="str">
        <f>[1]List1!$A$47</f>
        <v>žíněnka</v>
      </c>
      <c r="B1" s="34">
        <f>'Hlasatel '!I12</f>
        <v>1</v>
      </c>
      <c r="D1" s="262" t="s">
        <v>69</v>
      </c>
      <c r="E1" s="262"/>
    </row>
    <row r="2" spans="1:14" x14ac:dyDescent="0.25">
      <c r="D2" s="34">
        <f>'Hlasatel '!D12</f>
        <v>1065</v>
      </c>
      <c r="E2" s="34">
        <f>SUM(E5:E54)</f>
        <v>0</v>
      </c>
    </row>
    <row r="3" spans="1:14" x14ac:dyDescent="0.25">
      <c r="G3" s="262">
        <v>1</v>
      </c>
      <c r="H3" s="262"/>
      <c r="J3" s="262">
        <v>2</v>
      </c>
      <c r="K3" s="262"/>
      <c r="M3" s="262">
        <v>3</v>
      </c>
      <c r="N3" s="262"/>
    </row>
    <row r="5" spans="1:14" x14ac:dyDescent="0.25">
      <c r="A5" s="34">
        <f>IF($B$1=1,G5,IF($B$1=2,J5,IF($B$1=3,M5,"")))</f>
        <v>0</v>
      </c>
      <c r="B5" s="34">
        <f>(VALUE(IF($B$1=1,H5,IF($B$1=2,K5,IF($B$1=3,N5,"")))))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[6]Strategie!$B3</f>
        <v>0</v>
      </c>
      <c r="H5" s="34">
        <f>[6]Strategie!$H3</f>
        <v>0</v>
      </c>
      <c r="J5" s="34">
        <f>[6]Strategie!$B3</f>
        <v>0</v>
      </c>
      <c r="K5" s="34">
        <f>[6]Strategie!$H3</f>
        <v>0</v>
      </c>
      <c r="M5" s="34">
        <f>[6]Strategie!$B3</f>
        <v>0</v>
      </c>
      <c r="N5" s="34">
        <f>[6]Strategie!$H3</f>
        <v>0</v>
      </c>
    </row>
    <row r="6" spans="1:14" x14ac:dyDescent="0.25">
      <c r="A6" s="34" t="str">
        <f t="shared" ref="A6:A54" si="0">IF($B$1=1,G6,IF($B$1=2,J6,IF($B$1=3,M6,"")))</f>
        <v>kategorie      a styl</v>
      </c>
      <c r="B6" s="34">
        <f t="shared" ref="B6:B54" si="1">VALUE(IF($B$1=1,H6,IF($B$1=2,K6,IF($B$1=3,N6,""))))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 t="str">
        <f>[6]Strategie!$B4</f>
        <v>kategorie      a styl</v>
      </c>
      <c r="H6" s="34">
        <f>[6]Strategie!$H4</f>
        <v>0</v>
      </c>
      <c r="J6" s="34" t="str">
        <f>[6]Strategie!$B4</f>
        <v>kategorie      a styl</v>
      </c>
      <c r="K6" s="34">
        <f>[6]Strategie!$H4</f>
        <v>0</v>
      </c>
      <c r="M6" s="34" t="str">
        <f>[6]Strategie!$B4</f>
        <v>kategorie      a styl</v>
      </c>
      <c r="N6" s="34">
        <f>[6]Strategie!$H4</f>
        <v>0</v>
      </c>
    </row>
    <row r="7" spans="1:14" x14ac:dyDescent="0.25">
      <c r="A7" s="34" t="str">
        <f t="shared" si="0"/>
        <v>A příp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 t="str">
        <f>[6]Strategie!$B5</f>
        <v>A příp</v>
      </c>
      <c r="H7" s="34" t="str">
        <f>[6]Strategie!$H5</f>
        <v/>
      </c>
      <c r="J7" s="34" t="str">
        <f>[6]Strategie!$B5</f>
        <v>A příp</v>
      </c>
      <c r="K7" s="34" t="str">
        <f>[6]Strategie!$H5</f>
        <v/>
      </c>
      <c r="M7" s="34" t="str">
        <f>[6]Strategie!$B5</f>
        <v>A příp</v>
      </c>
      <c r="N7" s="34" t="str">
        <f>[6]Strategie!$H5</f>
        <v/>
      </c>
    </row>
    <row r="8" spans="1:14" x14ac:dyDescent="0.25">
      <c r="A8" s="34" t="str">
        <f t="shared" si="0"/>
        <v>A příp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 t="str">
        <f>[6]Strategie!$B6</f>
        <v>A příp</v>
      </c>
      <c r="H8" s="34" t="str">
        <f>[6]Strategie!$H6</f>
        <v/>
      </c>
      <c r="J8" s="34" t="str">
        <f>[6]Strategie!$B6</f>
        <v>A příp</v>
      </c>
      <c r="K8" s="34" t="str">
        <f>[6]Strategie!$H6</f>
        <v/>
      </c>
      <c r="M8" s="34" t="str">
        <f>[6]Strategie!$B6</f>
        <v>A příp</v>
      </c>
      <c r="N8" s="34" t="str">
        <f>[6]Strategie!$H6</f>
        <v/>
      </c>
    </row>
    <row r="9" spans="1:14" x14ac:dyDescent="0.25">
      <c r="A9" s="34" t="str">
        <f t="shared" si="0"/>
        <v>A příp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 t="str">
        <f>[6]Strategie!$B7</f>
        <v>A příp</v>
      </c>
      <c r="H9" s="34" t="str">
        <f>[6]Strategie!$H7</f>
        <v/>
      </c>
      <c r="J9" s="34" t="str">
        <f>[6]Strategie!$B7</f>
        <v>A příp</v>
      </c>
      <c r="K9" s="34" t="str">
        <f>[6]Strategie!$H7</f>
        <v/>
      </c>
      <c r="M9" s="34" t="str">
        <f>[6]Strategie!$B7</f>
        <v>A příp</v>
      </c>
      <c r="N9" s="34" t="str">
        <f>[6]Strategie!$H7</f>
        <v/>
      </c>
    </row>
    <row r="10" spans="1:14" x14ac:dyDescent="0.25">
      <c r="A10" s="34" t="str">
        <f t="shared" si="0"/>
        <v>A příp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 t="str">
        <f>[6]Strategie!$B8</f>
        <v>A příp</v>
      </c>
      <c r="H10" s="34" t="str">
        <f>[6]Strategie!$H8</f>
        <v/>
      </c>
      <c r="J10" s="34" t="str">
        <f>[6]Strategie!$B8</f>
        <v>A příp</v>
      </c>
      <c r="K10" s="34" t="str">
        <f>[6]Strategie!$H8</f>
        <v/>
      </c>
      <c r="M10" s="34" t="str">
        <f>[6]Strategie!$B8</f>
        <v>A příp</v>
      </c>
      <c r="N10" s="34" t="str">
        <f>[6]Strategie!$H8</f>
        <v/>
      </c>
    </row>
    <row r="11" spans="1:14" x14ac:dyDescent="0.25">
      <c r="A11" s="34" t="str">
        <f t="shared" si="0"/>
        <v>A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 t="str">
        <f>[6]Strategie!$B9</f>
        <v>A příp</v>
      </c>
      <c r="H11" s="34" t="str">
        <f>[6]Strategie!$H9</f>
        <v/>
      </c>
      <c r="J11" s="34" t="str">
        <f>[6]Strategie!$B9</f>
        <v>A příp</v>
      </c>
      <c r="K11" s="34" t="str">
        <f>[6]Strategie!$H9</f>
        <v/>
      </c>
      <c r="M11" s="34" t="str">
        <f>[6]Strategie!$B9</f>
        <v>A příp</v>
      </c>
      <c r="N11" s="34" t="str">
        <f>[6]Strategie!$H9</f>
        <v/>
      </c>
    </row>
    <row r="12" spans="1:14" x14ac:dyDescent="0.25">
      <c r="A12" s="34" t="str">
        <f t="shared" si="0"/>
        <v>A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 t="str">
        <f>[6]Strategie!$B10</f>
        <v>A příp</v>
      </c>
      <c r="H12" s="34" t="str">
        <f>[6]Strategie!$H10</f>
        <v/>
      </c>
      <c r="J12" s="34" t="str">
        <f>[6]Strategie!$B10</f>
        <v>A příp</v>
      </c>
      <c r="K12" s="34" t="str">
        <f>[6]Strategie!$H10</f>
        <v/>
      </c>
      <c r="M12" s="34" t="str">
        <f>[6]Strategie!$B10</f>
        <v>A příp</v>
      </c>
      <c r="N12" s="34" t="str">
        <f>[6]Strategie!$H10</f>
        <v/>
      </c>
    </row>
    <row r="13" spans="1:14" x14ac:dyDescent="0.25">
      <c r="A13" s="34" t="str">
        <f t="shared" si="0"/>
        <v>A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 t="str">
        <f>[6]Strategie!$B11</f>
        <v>A příp</v>
      </c>
      <c r="H13" s="34" t="str">
        <f>[6]Strategie!$H11</f>
        <v/>
      </c>
      <c r="J13" s="34" t="str">
        <f>[6]Strategie!$B11</f>
        <v>A příp</v>
      </c>
      <c r="K13" s="34" t="str">
        <f>[6]Strategie!$H11</f>
        <v/>
      </c>
      <c r="M13" s="34" t="str">
        <f>[6]Strategie!$B11</f>
        <v>A příp</v>
      </c>
      <c r="N13" s="34" t="str">
        <f>[6]Strategie!$H11</f>
        <v/>
      </c>
    </row>
    <row r="14" spans="1:14" x14ac:dyDescent="0.25">
      <c r="A14" s="34" t="str">
        <f t="shared" si="0"/>
        <v>A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 t="str">
        <f>[6]Strategie!$B12</f>
        <v>A příp</v>
      </c>
      <c r="H14" s="34" t="str">
        <f>[6]Strategie!$H12</f>
        <v/>
      </c>
      <c r="J14" s="34" t="str">
        <f>[6]Strategie!$B12</f>
        <v>A příp</v>
      </c>
      <c r="K14" s="34" t="str">
        <f>[6]Strategie!$H12</f>
        <v/>
      </c>
      <c r="M14" s="34" t="str">
        <f>[6]Strategie!$B12</f>
        <v>A příp</v>
      </c>
      <c r="N14" s="34" t="str">
        <f>[6]Strategie!$H12</f>
        <v/>
      </c>
    </row>
    <row r="15" spans="1:14" x14ac:dyDescent="0.25">
      <c r="A15" s="34" t="str">
        <f t="shared" si="0"/>
        <v>A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 t="str">
        <f>[6]Strategie!$B13</f>
        <v>A příp</v>
      </c>
      <c r="H15" s="34" t="str">
        <f>[6]Strategie!$H13</f>
        <v/>
      </c>
      <c r="J15" s="34" t="str">
        <f>[6]Strategie!$B13</f>
        <v>A příp</v>
      </c>
      <c r="K15" s="34" t="str">
        <f>[6]Strategie!$H13</f>
        <v/>
      </c>
      <c r="M15" s="34" t="str">
        <f>[6]Strategie!$B13</f>
        <v>A příp</v>
      </c>
      <c r="N15" s="34" t="str">
        <f>[6]Strategie!$H13</f>
        <v/>
      </c>
    </row>
    <row r="16" spans="1:14" x14ac:dyDescent="0.25">
      <c r="A16" s="34" t="str">
        <f t="shared" si="0"/>
        <v>A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 t="str">
        <f>[6]Strategie!$B14</f>
        <v>A příp</v>
      </c>
      <c r="H16" s="34" t="str">
        <f>[6]Strategie!$H14</f>
        <v/>
      </c>
      <c r="J16" s="34" t="str">
        <f>[6]Strategie!$B14</f>
        <v>A příp</v>
      </c>
      <c r="K16" s="34" t="str">
        <f>[6]Strategie!$H14</f>
        <v/>
      </c>
      <c r="M16" s="34" t="str">
        <f>[6]Strategie!$B14</f>
        <v>A příp</v>
      </c>
      <c r="N16" s="34" t="str">
        <f>[6]Strategie!$H14</f>
        <v/>
      </c>
    </row>
    <row r="17" spans="1:14" x14ac:dyDescent="0.25">
      <c r="A17" s="34" t="str">
        <f t="shared" si="0"/>
        <v>ml.ž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 t="str">
        <f>[6]Strategie!$B15</f>
        <v>ml.ž</v>
      </c>
      <c r="H17" s="34" t="str">
        <f>[6]Strategie!$H15</f>
        <v/>
      </c>
      <c r="J17" s="34" t="str">
        <f>[6]Strategie!$B15</f>
        <v>ml.ž</v>
      </c>
      <c r="K17" s="34" t="str">
        <f>[6]Strategie!$H15</f>
        <v/>
      </c>
      <c r="M17" s="34" t="str">
        <f>[6]Strategie!$B15</f>
        <v>ml.ž</v>
      </c>
      <c r="N17" s="34" t="str">
        <f>[6]Strategie!$H15</f>
        <v/>
      </c>
    </row>
    <row r="18" spans="1:14" x14ac:dyDescent="0.25">
      <c r="A18" s="34" t="str">
        <f t="shared" si="0"/>
        <v>ml.ž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 t="str">
        <f>[6]Strategie!$B16</f>
        <v>ml.ž</v>
      </c>
      <c r="H18" s="34" t="str">
        <f>[6]Strategie!$H16</f>
        <v/>
      </c>
      <c r="J18" s="34" t="str">
        <f>[6]Strategie!$B16</f>
        <v>ml.ž</v>
      </c>
      <c r="K18" s="34" t="str">
        <f>[6]Strategie!$H16</f>
        <v/>
      </c>
      <c r="M18" s="34" t="str">
        <f>[6]Strategie!$B16</f>
        <v>ml.ž</v>
      </c>
      <c r="N18" s="34" t="str">
        <f>[6]Strategie!$H16</f>
        <v/>
      </c>
    </row>
    <row r="19" spans="1:14" x14ac:dyDescent="0.25">
      <c r="A19" s="34" t="str">
        <f t="shared" si="0"/>
        <v>ml.ž</v>
      </c>
      <c r="B19" s="34" t="e">
        <f>VALUE(IF($B$1=1,H19,IF($B$1=2,K19,IF($B$1=3,N19,""))))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 t="str">
        <f>[6]Strategie!$B17</f>
        <v>ml.ž</v>
      </c>
      <c r="H19" s="34" t="str">
        <f>[6]Strategie!$H17</f>
        <v/>
      </c>
      <c r="J19" s="34" t="str">
        <f>[6]Strategie!$B17</f>
        <v>ml.ž</v>
      </c>
      <c r="K19" s="34" t="str">
        <f>[6]Strategie!$H17</f>
        <v/>
      </c>
      <c r="M19" s="34" t="str">
        <f>[6]Strategie!$B17</f>
        <v>ml.ž</v>
      </c>
      <c r="N19" s="34" t="str">
        <f>[6]Strategie!$H17</f>
        <v/>
      </c>
    </row>
    <row r="20" spans="1:14" x14ac:dyDescent="0.25">
      <c r="A20" s="34" t="str">
        <f t="shared" si="0"/>
        <v>ml.ž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 t="str">
        <f>[6]Strategie!$B18</f>
        <v>ml.ž</v>
      </c>
      <c r="H20" s="34" t="str">
        <f>[6]Strategie!$H18</f>
        <v/>
      </c>
      <c r="J20" s="34" t="str">
        <f>[6]Strategie!$B18</f>
        <v>ml.ž</v>
      </c>
      <c r="K20" s="34" t="str">
        <f>[6]Strategie!$H18</f>
        <v/>
      </c>
      <c r="M20" s="34" t="str">
        <f>[6]Strategie!$B18</f>
        <v>ml.ž</v>
      </c>
      <c r="N20" s="34" t="str">
        <f>[6]Strategie!$H18</f>
        <v/>
      </c>
    </row>
    <row r="21" spans="1:14" x14ac:dyDescent="0.25">
      <c r="A21" s="34" t="str">
        <f t="shared" si="0"/>
        <v>ml.ž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 t="str">
        <f>[6]Strategie!$B19</f>
        <v>ml.ž</v>
      </c>
      <c r="H21" s="34" t="str">
        <f>[6]Strategie!$H19</f>
        <v/>
      </c>
      <c r="J21" s="34" t="str">
        <f>[6]Strategie!$B19</f>
        <v>ml.ž</v>
      </c>
      <c r="K21" s="34" t="str">
        <f>[6]Strategie!$H19</f>
        <v/>
      </c>
      <c r="M21" s="34" t="str">
        <f>[6]Strategie!$B19</f>
        <v>ml.ž</v>
      </c>
      <c r="N21" s="34" t="str">
        <f>[6]Strategie!$H19</f>
        <v/>
      </c>
    </row>
    <row r="22" spans="1:14" x14ac:dyDescent="0.25">
      <c r="A22" s="34" t="str">
        <f t="shared" si="0"/>
        <v>ml.ž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 t="str">
        <f>[6]Strategie!$B20</f>
        <v>ml.ž</v>
      </c>
      <c r="H22" s="34" t="str">
        <f>[6]Strategie!$H20</f>
        <v/>
      </c>
      <c r="J22" s="34" t="str">
        <f>[6]Strategie!$B20</f>
        <v>ml.ž</v>
      </c>
      <c r="K22" s="34" t="str">
        <f>[6]Strategie!$H20</f>
        <v/>
      </c>
      <c r="M22" s="34" t="str">
        <f>[6]Strategie!$B20</f>
        <v>ml.ž</v>
      </c>
      <c r="N22" s="34" t="str">
        <f>[6]Strategie!$H20</f>
        <v/>
      </c>
    </row>
    <row r="23" spans="1:14" x14ac:dyDescent="0.25">
      <c r="A23" s="34" t="str">
        <f t="shared" si="0"/>
        <v>ml.ž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 t="str">
        <f>[6]Strategie!$B21</f>
        <v>ml.ž</v>
      </c>
      <c r="H23" s="34" t="str">
        <f>[6]Strategie!$H21</f>
        <v/>
      </c>
      <c r="J23" s="34" t="str">
        <f>[6]Strategie!$B21</f>
        <v>ml.ž</v>
      </c>
      <c r="K23" s="34" t="str">
        <f>[6]Strategie!$H21</f>
        <v/>
      </c>
      <c r="M23" s="34" t="str">
        <f>[6]Strategie!$B21</f>
        <v>ml.ž</v>
      </c>
      <c r="N23" s="34" t="str">
        <f>[6]Strategie!$H21</f>
        <v/>
      </c>
    </row>
    <row r="24" spans="1:14" x14ac:dyDescent="0.25">
      <c r="A24" s="34" t="str">
        <f t="shared" si="0"/>
        <v>ml.ž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 t="str">
        <f>[6]Strategie!$B22</f>
        <v>ml.ž</v>
      </c>
      <c r="H24" s="34" t="str">
        <f>[6]Strategie!$H22</f>
        <v/>
      </c>
      <c r="J24" s="34" t="str">
        <f>[6]Strategie!$B22</f>
        <v>ml.ž</v>
      </c>
      <c r="K24" s="34" t="str">
        <f>[6]Strategie!$H22</f>
        <v/>
      </c>
      <c r="M24" s="34" t="str">
        <f>[6]Strategie!$B22</f>
        <v>ml.ž</v>
      </c>
      <c r="N24" s="34" t="str">
        <f>[6]Strategie!$H22</f>
        <v/>
      </c>
    </row>
    <row r="25" spans="1:14" x14ac:dyDescent="0.25">
      <c r="A25" s="34" t="str">
        <f t="shared" si="0"/>
        <v>ml.ž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 t="str">
        <f>[6]Strategie!$B23</f>
        <v>ml.ž</v>
      </c>
      <c r="H25" s="34" t="str">
        <f>[6]Strategie!$H23</f>
        <v/>
      </c>
      <c r="J25" s="34" t="str">
        <f>[6]Strategie!$B23</f>
        <v>ml.ž</v>
      </c>
      <c r="K25" s="34" t="str">
        <f>[6]Strategie!$H23</f>
        <v/>
      </c>
      <c r="M25" s="34" t="str">
        <f>[6]Strategie!$B23</f>
        <v>ml.ž</v>
      </c>
      <c r="N25" s="34" t="str">
        <f>[6]Strategie!$H23</f>
        <v/>
      </c>
    </row>
    <row r="26" spans="1:14" x14ac:dyDescent="0.25">
      <c r="A26" s="34" t="str">
        <f t="shared" si="0"/>
        <v>žák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 t="str">
        <f>[6]Strategie!$B24</f>
        <v>žák</v>
      </c>
      <c r="H26" s="34" t="str">
        <f>[6]Strategie!$H24</f>
        <v/>
      </c>
      <c r="J26" s="34" t="str">
        <f>[6]Strategie!$B24</f>
        <v>žák</v>
      </c>
      <c r="K26" s="34" t="str">
        <f>[6]Strategie!$H24</f>
        <v/>
      </c>
      <c r="M26" s="34" t="str">
        <f>[6]Strategie!$B24</f>
        <v>žák</v>
      </c>
      <c r="N26" s="34" t="str">
        <f>[6]Strategie!$H24</f>
        <v/>
      </c>
    </row>
    <row r="27" spans="1:14" x14ac:dyDescent="0.25">
      <c r="A27" s="34" t="str">
        <f t="shared" si="0"/>
        <v>žák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 t="str">
        <f>[6]Strategie!$B25</f>
        <v>žák</v>
      </c>
      <c r="H27" s="34" t="str">
        <f>[6]Strategie!$H25</f>
        <v/>
      </c>
      <c r="J27" s="34" t="str">
        <f>[6]Strategie!$B25</f>
        <v>žák</v>
      </c>
      <c r="K27" s="34" t="str">
        <f>[6]Strategie!$H25</f>
        <v/>
      </c>
      <c r="M27" s="34" t="str">
        <f>[6]Strategie!$B25</f>
        <v>žák</v>
      </c>
      <c r="N27" s="34" t="str">
        <f>[6]Strategie!$H25</f>
        <v/>
      </c>
    </row>
    <row r="28" spans="1:14" x14ac:dyDescent="0.25">
      <c r="A28" s="34" t="str">
        <f t="shared" si="0"/>
        <v>žák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 t="str">
        <f>[6]Strategie!$B26</f>
        <v>žák</v>
      </c>
      <c r="H28" s="34" t="str">
        <f>[6]Strategie!$H26</f>
        <v/>
      </c>
      <c r="J28" s="34" t="str">
        <f>[6]Strategie!$B26</f>
        <v>žák</v>
      </c>
      <c r="K28" s="34" t="str">
        <f>[6]Strategie!$H26</f>
        <v/>
      </c>
      <c r="M28" s="34" t="str">
        <f>[6]Strategie!$B26</f>
        <v>žák</v>
      </c>
      <c r="N28" s="34" t="str">
        <f>[6]Strategie!$H26</f>
        <v/>
      </c>
    </row>
    <row r="29" spans="1:14" x14ac:dyDescent="0.25">
      <c r="A29" s="34" t="str">
        <f t="shared" si="0"/>
        <v>žák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 t="str">
        <f>[6]Strategie!$B27</f>
        <v>žák</v>
      </c>
      <c r="H29" s="34" t="str">
        <f>[6]Strategie!$H27</f>
        <v/>
      </c>
      <c r="J29" s="34" t="str">
        <f>[6]Strategie!$B27</f>
        <v>žák</v>
      </c>
      <c r="K29" s="34" t="str">
        <f>[6]Strategie!$H27</f>
        <v/>
      </c>
      <c r="M29" s="34" t="str">
        <f>[6]Strategie!$B27</f>
        <v>žák</v>
      </c>
      <c r="N29" s="34" t="str">
        <f>[6]Strategie!$H27</f>
        <v/>
      </c>
    </row>
    <row r="30" spans="1:14" x14ac:dyDescent="0.25">
      <c r="A30" s="34" t="str">
        <f t="shared" si="0"/>
        <v>ž-žák</v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 t="str">
        <f>[6]Strategie!$B28</f>
        <v>ž-žák</v>
      </c>
      <c r="H30" s="34" t="str">
        <f>[6]Strategie!$H28</f>
        <v/>
      </c>
      <c r="J30" s="34" t="str">
        <f>[6]Strategie!$B28</f>
        <v>ž-žák</v>
      </c>
      <c r="K30" s="34" t="str">
        <f>[6]Strategie!$H28</f>
        <v/>
      </c>
      <c r="M30" s="34" t="str">
        <f>[6]Strategie!$B28</f>
        <v>ž-žák</v>
      </c>
      <c r="N30" s="34" t="str">
        <f>[6]Strategie!$H28</f>
        <v/>
      </c>
    </row>
    <row r="31" spans="1:14" x14ac:dyDescent="0.25">
      <c r="A31" s="34" t="str">
        <f t="shared" si="0"/>
        <v>ž-žák</v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 t="str">
        <f>[6]Strategie!$B29</f>
        <v>ž-žák</v>
      </c>
      <c r="H31" s="34" t="str">
        <f>[6]Strategie!$H29</f>
        <v/>
      </c>
      <c r="J31" s="34" t="str">
        <f>[6]Strategie!$B29</f>
        <v>ž-žák</v>
      </c>
      <c r="K31" s="34" t="str">
        <f>[6]Strategie!$H29</f>
        <v/>
      </c>
      <c r="M31" s="34" t="str">
        <f>[6]Strategie!$B29</f>
        <v>ž-žák</v>
      </c>
      <c r="N31" s="34" t="str">
        <f>[6]Strategie!$H29</f>
        <v/>
      </c>
    </row>
    <row r="32" spans="1:14" x14ac:dyDescent="0.25">
      <c r="A32" s="34" t="str">
        <f t="shared" si="0"/>
        <v>ž-kad</v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 t="str">
        <f>[6]Strategie!$B30</f>
        <v>ž-kad</v>
      </c>
      <c r="H32" s="34" t="str">
        <f>[6]Strategie!$H30</f>
        <v/>
      </c>
      <c r="J32" s="34" t="str">
        <f>[6]Strategie!$B30</f>
        <v>ž-kad</v>
      </c>
      <c r="K32" s="34" t="str">
        <f>[6]Strategie!$H30</f>
        <v/>
      </c>
      <c r="M32" s="34" t="str">
        <f>[6]Strategie!$B30</f>
        <v>ž-kad</v>
      </c>
      <c r="N32" s="34" t="str">
        <f>[6]Strategie!$H30</f>
        <v/>
      </c>
    </row>
    <row r="33" spans="1:14" x14ac:dyDescent="0.25">
      <c r="A33" s="34" t="str">
        <f t="shared" si="0"/>
        <v>ž-kad</v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 t="str">
        <f>[6]Strategie!$B31</f>
        <v>ž-kad</v>
      </c>
      <c r="H33" s="34" t="str">
        <f>[6]Strategie!$H31</f>
        <v/>
      </c>
      <c r="J33" s="34" t="str">
        <f>[6]Strategie!$B31</f>
        <v>ž-kad</v>
      </c>
      <c r="K33" s="34" t="str">
        <f>[6]Strategie!$H31</f>
        <v/>
      </c>
      <c r="M33" s="34" t="str">
        <f>[6]Strategie!$B31</f>
        <v>ž-kad</v>
      </c>
      <c r="N33" s="34" t="str">
        <f>[6]Strategie!$H31</f>
        <v/>
      </c>
    </row>
    <row r="34" spans="1:14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 t="str">
        <f>[6]Strategie!$B32</f>
        <v/>
      </c>
      <c r="H34" s="34" t="str">
        <f>[6]Strategie!$H32</f>
        <v/>
      </c>
      <c r="J34" s="34" t="str">
        <f>[6]Strategie!$B32</f>
        <v/>
      </c>
      <c r="K34" s="34" t="str">
        <f>[6]Strategie!$H32</f>
        <v/>
      </c>
      <c r="M34" s="34" t="str">
        <f>[6]Strategie!$B32</f>
        <v/>
      </c>
      <c r="N34" s="34" t="str">
        <f>[6]Strategie!$H32</f>
        <v/>
      </c>
    </row>
    <row r="35" spans="1:14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 t="str">
        <f>[6]Strategie!$B33</f>
        <v/>
      </c>
      <c r="H35" s="34" t="str">
        <f>[6]Strategie!$H33</f>
        <v/>
      </c>
      <c r="J35" s="34" t="str">
        <f>[6]Strategie!$B33</f>
        <v/>
      </c>
      <c r="K35" s="34" t="str">
        <f>[6]Strategie!$H33</f>
        <v/>
      </c>
      <c r="M35" s="34" t="str">
        <f>[6]Strategie!$B33</f>
        <v/>
      </c>
      <c r="N35" s="34" t="str">
        <f>[6]Strategie!$H33</f>
        <v/>
      </c>
    </row>
    <row r="36" spans="1:14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 t="str">
        <f>[6]Strategie!$B34</f>
        <v/>
      </c>
      <c r="H36" s="34" t="str">
        <f>[6]Strategie!$H34</f>
        <v/>
      </c>
      <c r="J36" s="34" t="str">
        <f>[6]Strategie!$B34</f>
        <v/>
      </c>
      <c r="K36" s="34" t="str">
        <f>[6]Strategie!$H34</f>
        <v/>
      </c>
      <c r="M36" s="34" t="str">
        <f>[6]Strategie!$B34</f>
        <v/>
      </c>
      <c r="N36" s="34" t="str">
        <f>[6]Strategie!$H34</f>
        <v/>
      </c>
    </row>
    <row r="37" spans="1:14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 t="str">
        <f>[6]Strategie!$B35</f>
        <v/>
      </c>
      <c r="H37" s="34" t="str">
        <f>[6]Strategie!$H35</f>
        <v/>
      </c>
      <c r="J37" s="34" t="str">
        <f>[6]Strategie!$B35</f>
        <v/>
      </c>
      <c r="K37" s="34" t="str">
        <f>[6]Strategie!$H35</f>
        <v/>
      </c>
      <c r="M37" s="34" t="str">
        <f>[6]Strategie!$B35</f>
        <v/>
      </c>
      <c r="N37" s="34" t="str">
        <f>[6]Strategie!$H35</f>
        <v/>
      </c>
    </row>
    <row r="38" spans="1:14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 t="str">
        <f>[6]Strategie!$B36</f>
        <v/>
      </c>
      <c r="H38" s="34" t="str">
        <f>[6]Strategie!$H36</f>
        <v/>
      </c>
      <c r="J38" s="34" t="str">
        <f>[6]Strategie!$B36</f>
        <v/>
      </c>
      <c r="K38" s="34" t="str">
        <f>[6]Strategie!$H36</f>
        <v/>
      </c>
      <c r="M38" s="34" t="str">
        <f>[6]Strategie!$B36</f>
        <v/>
      </c>
      <c r="N38" s="34" t="str">
        <f>[6]Strategie!$H36</f>
        <v/>
      </c>
    </row>
    <row r="39" spans="1:14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 t="str">
        <f>[6]Strategie!$B37</f>
        <v/>
      </c>
      <c r="H39" s="34" t="str">
        <f>[6]Strategie!$H37</f>
        <v/>
      </c>
      <c r="J39" s="34" t="str">
        <f>[6]Strategie!$B37</f>
        <v/>
      </c>
      <c r="K39" s="34" t="str">
        <f>[6]Strategie!$H37</f>
        <v/>
      </c>
      <c r="M39" s="34" t="str">
        <f>[6]Strategie!$B37</f>
        <v/>
      </c>
      <c r="N39" s="34" t="str">
        <f>[6]Strategie!$H37</f>
        <v/>
      </c>
    </row>
    <row r="40" spans="1:14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 t="str">
        <f>[6]Strategie!$B38</f>
        <v/>
      </c>
      <c r="H40" s="34" t="str">
        <f>[6]Strategie!$H38</f>
        <v/>
      </c>
      <c r="J40" s="34" t="str">
        <f>[6]Strategie!$B38</f>
        <v/>
      </c>
      <c r="K40" s="34" t="str">
        <f>[6]Strategie!$H38</f>
        <v/>
      </c>
      <c r="M40" s="34" t="str">
        <f>[6]Strategie!$B38</f>
        <v/>
      </c>
      <c r="N40" s="34" t="str">
        <f>[6]Strategie!$H38</f>
        <v/>
      </c>
    </row>
    <row r="41" spans="1:14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 t="str">
        <f>[6]Strategie!$B39</f>
        <v/>
      </c>
      <c r="H41" s="34" t="str">
        <f>[6]Strategie!$H39</f>
        <v/>
      </c>
      <c r="J41" s="34" t="str">
        <f>[6]Strategie!$B39</f>
        <v/>
      </c>
      <c r="K41" s="34" t="str">
        <f>[6]Strategie!$H39</f>
        <v/>
      </c>
      <c r="M41" s="34" t="str">
        <f>[6]Strategie!$B39</f>
        <v/>
      </c>
      <c r="N41" s="34" t="str">
        <f>[6]Strategie!$H39</f>
        <v/>
      </c>
    </row>
    <row r="42" spans="1:14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 t="str">
        <f>[6]Strategie!$B40</f>
        <v/>
      </c>
      <c r="H42" s="34" t="str">
        <f>[6]Strategie!$H40</f>
        <v/>
      </c>
      <c r="J42" s="34" t="str">
        <f>[6]Strategie!$B40</f>
        <v/>
      </c>
      <c r="K42" s="34" t="str">
        <f>[6]Strategie!$H40</f>
        <v/>
      </c>
      <c r="M42" s="34" t="str">
        <f>[6]Strategie!$B40</f>
        <v/>
      </c>
      <c r="N42" s="34" t="str">
        <f>[6]Strategie!$H40</f>
        <v/>
      </c>
    </row>
    <row r="43" spans="1:14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 t="str">
        <f>[6]Strategie!$B41</f>
        <v/>
      </c>
      <c r="H43" s="34" t="str">
        <f>[6]Strategie!$H41</f>
        <v/>
      </c>
      <c r="J43" s="34" t="str">
        <f>[6]Strategie!$B41</f>
        <v/>
      </c>
      <c r="K43" s="34" t="str">
        <f>[6]Strategie!$H41</f>
        <v/>
      </c>
      <c r="M43" s="34" t="str">
        <f>[6]Strategie!$B41</f>
        <v/>
      </c>
      <c r="N43" s="34" t="str">
        <f>[6]Strategie!$H41</f>
        <v/>
      </c>
    </row>
    <row r="44" spans="1:14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 t="str">
        <f>[6]Strategie!$B42</f>
        <v/>
      </c>
      <c r="H44" s="34" t="str">
        <f>[6]Strategie!$H42</f>
        <v/>
      </c>
      <c r="J44" s="34" t="str">
        <f>[6]Strategie!$B42</f>
        <v/>
      </c>
      <c r="K44" s="34" t="str">
        <f>[6]Strategie!$H42</f>
        <v/>
      </c>
      <c r="M44" s="34" t="str">
        <f>[6]Strategie!$B42</f>
        <v/>
      </c>
      <c r="N44" s="34" t="str">
        <f>[6]Strategie!$H42</f>
        <v/>
      </c>
    </row>
    <row r="45" spans="1:14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 t="str">
        <f>[6]Strategie!$B43</f>
        <v/>
      </c>
      <c r="H45" s="34" t="str">
        <f>[6]Strategie!$H43</f>
        <v/>
      </c>
      <c r="J45" s="34" t="str">
        <f>[6]Strategie!$B43</f>
        <v/>
      </c>
      <c r="K45" s="34" t="str">
        <f>[6]Strategie!$H43</f>
        <v/>
      </c>
      <c r="M45" s="34" t="str">
        <f>[6]Strategie!$B43</f>
        <v/>
      </c>
      <c r="N45" s="34" t="str">
        <f>[6]Strategie!$H43</f>
        <v/>
      </c>
    </row>
    <row r="46" spans="1:14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 t="str">
        <f>[6]Strategie!$B44</f>
        <v/>
      </c>
      <c r="H46" s="34" t="str">
        <f>[6]Strategie!$H44</f>
        <v/>
      </c>
      <c r="J46" s="34" t="str">
        <f>[6]Strategie!$B44</f>
        <v/>
      </c>
      <c r="K46" s="34" t="str">
        <f>[6]Strategie!$H44</f>
        <v/>
      </c>
      <c r="M46" s="34" t="str">
        <f>[6]Strategie!$B44</f>
        <v/>
      </c>
      <c r="N46" s="34" t="str">
        <f>[6]Strategie!$H44</f>
        <v/>
      </c>
    </row>
    <row r="47" spans="1:14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 t="str">
        <f>[6]Strategie!$B45</f>
        <v/>
      </c>
      <c r="H47" s="34" t="str">
        <f>[6]Strategie!$H45</f>
        <v/>
      </c>
      <c r="J47" s="34" t="str">
        <f>[6]Strategie!$B45</f>
        <v/>
      </c>
      <c r="K47" s="34" t="str">
        <f>[6]Strategie!$H45</f>
        <v/>
      </c>
      <c r="M47" s="34" t="str">
        <f>[6]Strategie!$B45</f>
        <v/>
      </c>
      <c r="N47" s="34" t="str">
        <f>[6]Strategie!$H45</f>
        <v/>
      </c>
    </row>
    <row r="48" spans="1:14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 t="str">
        <f>[6]Strategie!$B46</f>
        <v/>
      </c>
      <c r="H48" s="34" t="str">
        <f>[6]Strategie!$H46</f>
        <v/>
      </c>
      <c r="J48" s="34" t="str">
        <f>[6]Strategie!$B46</f>
        <v/>
      </c>
      <c r="K48" s="34" t="str">
        <f>[6]Strategie!$H46</f>
        <v/>
      </c>
      <c r="M48" s="34" t="str">
        <f>[6]Strategie!$B46</f>
        <v/>
      </c>
      <c r="N48" s="34" t="str">
        <f>[6]Strategie!$H46</f>
        <v/>
      </c>
    </row>
    <row r="49" spans="1:14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 t="str">
        <f>[6]Strategie!$B47</f>
        <v/>
      </c>
      <c r="H49" s="34" t="str">
        <f>[6]Strategie!$H47</f>
        <v/>
      </c>
      <c r="J49" s="34" t="str">
        <f>[6]Strategie!$B47</f>
        <v/>
      </c>
      <c r="K49" s="34" t="str">
        <f>[6]Strategie!$H47</f>
        <v/>
      </c>
      <c r="M49" s="34" t="str">
        <f>[6]Strategie!$B47</f>
        <v/>
      </c>
      <c r="N49" s="34" t="str">
        <f>[6]Strategie!$H47</f>
        <v/>
      </c>
    </row>
    <row r="50" spans="1:14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 t="str">
        <f>[6]Strategie!$B48</f>
        <v/>
      </c>
      <c r="H50" s="34" t="str">
        <f>[6]Strategie!$H48</f>
        <v/>
      </c>
      <c r="J50" s="34" t="str">
        <f>[6]Strategie!$B48</f>
        <v/>
      </c>
      <c r="K50" s="34" t="str">
        <f>[6]Strategie!$H48</f>
        <v/>
      </c>
      <c r="M50" s="34" t="str">
        <f>[6]Strategie!$B48</f>
        <v/>
      </c>
      <c r="N50" s="34" t="str">
        <f>[6]Strategie!$H48</f>
        <v/>
      </c>
    </row>
    <row r="51" spans="1:14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 t="str">
        <f>[6]Strategie!$B49</f>
        <v/>
      </c>
      <c r="H51" s="34" t="str">
        <f>[6]Strategie!$H49</f>
        <v/>
      </c>
      <c r="J51" s="34" t="str">
        <f>[6]Strategie!$B49</f>
        <v/>
      </c>
      <c r="K51" s="34" t="str">
        <f>[6]Strategie!$H49</f>
        <v/>
      </c>
      <c r="M51" s="34" t="str">
        <f>[6]Strategie!$B49</f>
        <v/>
      </c>
      <c r="N51" s="34" t="str">
        <f>[6]Strategie!$H49</f>
        <v/>
      </c>
    </row>
    <row r="52" spans="1:14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 t="str">
        <f>[6]Strategie!$B50</f>
        <v/>
      </c>
      <c r="H52" s="34" t="str">
        <f>[6]Strategie!$H50</f>
        <v/>
      </c>
      <c r="J52" s="34" t="str">
        <f>[6]Strategie!$B50</f>
        <v/>
      </c>
      <c r="K52" s="34" t="str">
        <f>[6]Strategie!$H50</f>
        <v/>
      </c>
      <c r="M52" s="34" t="str">
        <f>[6]Strategie!$B50</f>
        <v/>
      </c>
      <c r="N52" s="34" t="str">
        <f>[6]Strategie!$H50</f>
        <v/>
      </c>
    </row>
    <row r="53" spans="1:14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 t="str">
        <f>[6]Strategie!$B51</f>
        <v/>
      </c>
      <c r="H53" s="34" t="str">
        <f>[6]Strategie!$H51</f>
        <v/>
      </c>
      <c r="J53" s="34" t="str">
        <f>[6]Strategie!$B51</f>
        <v/>
      </c>
      <c r="K53" s="34" t="str">
        <f>[6]Strategie!$H51</f>
        <v/>
      </c>
      <c r="M53" s="34" t="str">
        <f>[6]Strategie!$B51</f>
        <v/>
      </c>
      <c r="N53" s="34" t="str">
        <f>[6]Strategie!$H51</f>
        <v/>
      </c>
    </row>
    <row r="54" spans="1:14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 t="str">
        <f>[6]Strategie!$B52</f>
        <v/>
      </c>
      <c r="H54" s="34" t="str">
        <f>[6]Strategie!$H52</f>
        <v/>
      </c>
      <c r="J54" s="34" t="str">
        <f>[6]Strategie!$B52</f>
        <v/>
      </c>
      <c r="K54" s="34" t="str">
        <f>[6]Strategie!$H52</f>
        <v/>
      </c>
      <c r="M54" s="34" t="str">
        <f>[6]Strategie!$B52</f>
        <v/>
      </c>
      <c r="N54" s="34" t="str">
        <f>[6]Strategie!$H52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Pořadí zápasníků</vt:lpstr>
      <vt:lpstr>Tabulka kvalifikace</vt:lpstr>
      <vt:lpstr>Vážní listina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2024-09-21T12:52:24Z</cp:lastPrinted>
  <dcterms:created xsi:type="dcterms:W3CDTF">2002-01-25T08:02:23Z</dcterms:created>
  <dcterms:modified xsi:type="dcterms:W3CDTF">2024-09-21T12:52:44Z</dcterms:modified>
</cp:coreProperties>
</file>