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jdek oprava\Skupiny A-B na dvě porážky - nezápasí se o 5.místo\"/>
    </mc:Choice>
  </mc:AlternateContent>
  <xr:revisionPtr revIDLastSave="0" documentId="13_ncr:1_{1BFEC2F1-D587-4D89-90E9-D4EA9D2AC579}" xr6:coauthVersionLast="47" xr6:coauthVersionMax="47" xr10:uidLastSave="{00000000-0000-0000-0000-000000000000}"/>
  <bookViews>
    <workbookView xWindow="-108" yWindow="-108" windowWidth="23256" windowHeight="12456" tabRatio="599" xr2:uid="{00000000-000D-0000-FFFF-FFFF00000000}"/>
  </bookViews>
  <sheets>
    <sheet name="Celkové výsledky" sheetId="28" r:id="rId1"/>
    <sheet name="Výsledky soutěže" sheetId="1" r:id="rId2"/>
    <sheet name="příp C." sheetId="29" r:id="rId3"/>
    <sheet name="příp B." sheetId="30" r:id="rId4"/>
    <sheet name="příp A." sheetId="31" r:id="rId5"/>
    <sheet name="ml.žáci." sheetId="32" r:id="rId6"/>
    <sheet name="žáci." sheetId="33" r:id="rId7"/>
    <sheet name="ž-příp A." sheetId="34" r:id="rId8"/>
    <sheet name="ž-ml.žákyně" sheetId="35" r:id="rId9"/>
    <sheet name="ž-žákyně." sheetId="36" r:id="rId10"/>
  </sheets>
  <externalReferences>
    <externalReference r:id="rId11"/>
    <externalReference r:id="rId12"/>
    <externalReference r:id="rId13"/>
  </externalReferences>
  <definedNames>
    <definedName name="_xlnm.Print_Titles" localSheetId="1">'Výsledky soutěže'!$1:$4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B5" i="1"/>
  <c r="A5" i="1"/>
  <c r="C3" i="1"/>
  <c r="X5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BW18" i="1"/>
  <c r="CQ18" i="1" s="1"/>
  <c r="W18" i="1" s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BW22" i="1"/>
  <c r="BX22" i="1"/>
  <c r="CQ22" i="1" s="1"/>
  <c r="W22" i="1" s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BW23" i="1"/>
  <c r="BX23" i="1"/>
  <c r="BY23" i="1"/>
  <c r="BZ23" i="1"/>
  <c r="CQ23" i="1" s="1"/>
  <c r="W23" i="1" s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W26" i="1" s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BW29" i="1"/>
  <c r="BX29" i="1"/>
  <c r="CQ29" i="1" s="1"/>
  <c r="W29" i="1" s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BW30" i="1"/>
  <c r="CQ30" i="1" s="1"/>
  <c r="W30" i="1" s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BW34" i="1"/>
  <c r="CQ34" i="1" s="1"/>
  <c r="W34" i="1" s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BW38" i="1"/>
  <c r="CQ38" i="1" s="1"/>
  <c r="W38" i="1" s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BW42" i="1"/>
  <c r="BX42" i="1"/>
  <c r="BY42" i="1"/>
  <c r="BZ42" i="1"/>
  <c r="CQ42" i="1" s="1"/>
  <c r="W42" i="1" s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BW46" i="1"/>
  <c r="CQ46" i="1" s="1"/>
  <c r="W46" i="1" s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BW50" i="1"/>
  <c r="CQ50" i="1" s="1"/>
  <c r="W50" i="1" s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BW54" i="1"/>
  <c r="CQ54" i="1" s="1"/>
  <c r="W54" i="1" s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BW58" i="1"/>
  <c r="BX58" i="1"/>
  <c r="BY58" i="1"/>
  <c r="BZ58" i="1"/>
  <c r="CQ58" i="1" s="1"/>
  <c r="W58" i="1" s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BW60" i="1"/>
  <c r="BX60" i="1"/>
  <c r="CQ60" i="1" s="1"/>
  <c r="W60" i="1" s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BW62" i="1"/>
  <c r="CQ62" i="1" s="1"/>
  <c r="W62" i="1" s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BW65" i="1"/>
  <c r="BX65" i="1"/>
  <c r="CQ65" i="1" s="1"/>
  <c r="W65" i="1" s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BW66" i="1"/>
  <c r="CQ66" i="1" s="1"/>
  <c r="W66" i="1" s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BW67" i="1"/>
  <c r="BX67" i="1"/>
  <c r="BY67" i="1"/>
  <c r="BZ67" i="1"/>
  <c r="CQ67" i="1" s="1"/>
  <c r="W67" i="1" s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P5" i="1"/>
  <c r="CL5" i="1"/>
  <c r="CM5" i="1"/>
  <c r="CN5" i="1"/>
  <c r="CO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BW5" i="1"/>
  <c r="CQ12" i="1" l="1"/>
  <c r="W12" i="1" s="1"/>
  <c r="CQ14" i="1"/>
  <c r="W14" i="1" s="1"/>
  <c r="CQ10" i="1"/>
  <c r="W10" i="1" s="1"/>
  <c r="CQ53" i="1"/>
  <c r="W53" i="1" s="1"/>
  <c r="CQ51" i="1"/>
  <c r="W51" i="1" s="1"/>
  <c r="CQ44" i="1"/>
  <c r="W44" i="1" s="1"/>
  <c r="CQ35" i="1"/>
  <c r="W35" i="1" s="1"/>
  <c r="CQ28" i="1"/>
  <c r="W28" i="1" s="1"/>
  <c r="CQ19" i="1"/>
  <c r="W19" i="1" s="1"/>
  <c r="CQ15" i="1"/>
  <c r="W15" i="1" s="1"/>
  <c r="CQ57" i="1"/>
  <c r="W57" i="1" s="1"/>
  <c r="CQ41" i="1"/>
  <c r="W41" i="1" s="1"/>
  <c r="CQ6" i="1"/>
  <c r="W6" i="1" s="1"/>
  <c r="CQ61" i="1"/>
  <c r="W61" i="1" s="1"/>
  <c r="CQ13" i="1"/>
  <c r="W13" i="1" s="1"/>
  <c r="CQ55" i="1"/>
  <c r="W55" i="1" s="1"/>
  <c r="CQ48" i="1"/>
  <c r="W48" i="1" s="1"/>
  <c r="CQ45" i="1"/>
  <c r="W45" i="1" s="1"/>
  <c r="CQ59" i="1"/>
  <c r="W59" i="1" s="1"/>
  <c r="CQ52" i="1"/>
  <c r="W52" i="1" s="1"/>
  <c r="CQ43" i="1"/>
  <c r="W43" i="1" s="1"/>
  <c r="CQ27" i="1"/>
  <c r="W27" i="1" s="1"/>
  <c r="CQ64" i="1"/>
  <c r="W64" i="1" s="1"/>
  <c r="CQ39" i="1"/>
  <c r="W39" i="1" s="1"/>
  <c r="CQ49" i="1"/>
  <c r="W49" i="1" s="1"/>
  <c r="CQ63" i="1"/>
  <c r="W63" i="1" s="1"/>
  <c r="CQ56" i="1"/>
  <c r="W56" i="1" s="1"/>
  <c r="CQ47" i="1"/>
  <c r="W47" i="1" s="1"/>
  <c r="CQ40" i="1"/>
  <c r="W40" i="1" s="1"/>
  <c r="CQ11" i="1"/>
  <c r="W11" i="1" s="1"/>
  <c r="CQ7" i="1"/>
  <c r="W7" i="1" s="1"/>
  <c r="CQ5" i="1"/>
  <c r="W5" i="1" s="1"/>
  <c r="CQ32" i="1"/>
  <c r="W32" i="1" s="1"/>
  <c r="CQ16" i="1"/>
  <c r="W16" i="1" s="1"/>
  <c r="CQ31" i="1"/>
  <c r="W31" i="1" s="1"/>
  <c r="CQ25" i="1"/>
  <c r="W25" i="1" s="1"/>
  <c r="CQ24" i="1"/>
  <c r="W24" i="1" s="1"/>
  <c r="CQ9" i="1"/>
  <c r="W9" i="1" s="1"/>
  <c r="CQ8" i="1"/>
  <c r="W8" i="1" s="1"/>
  <c r="CQ33" i="1"/>
  <c r="W33" i="1" s="1"/>
  <c r="CQ17" i="1"/>
  <c r="W17" i="1" s="1"/>
  <c r="CQ37" i="1"/>
  <c r="W37" i="1" s="1"/>
  <c r="CQ36" i="1"/>
  <c r="W36" i="1" s="1"/>
  <c r="CQ21" i="1"/>
  <c r="W21" i="1" s="1"/>
  <c r="CQ20" i="1"/>
  <c r="W20" i="1" s="1"/>
  <c r="CJ4" i="28"/>
  <c r="Q6" i="28"/>
  <c r="Q7" i="28" s="1"/>
  <c r="Q8" i="28" s="1"/>
  <c r="Q9" i="28" s="1"/>
  <c r="BA4" i="28"/>
  <c r="AS4" i="28"/>
  <c r="AT4" i="28"/>
  <c r="AU4" i="28"/>
  <c r="AV4" i="28"/>
  <c r="AW4" i="28"/>
  <c r="AX4" i="28"/>
  <c r="AY4" i="28"/>
  <c r="AZ4" i="28"/>
  <c r="AR4" i="28"/>
  <c r="AO3" i="28"/>
  <c r="AN3" i="28"/>
  <c r="S3" i="28"/>
  <c r="Z6" i="1"/>
  <c r="BS67" i="1"/>
  <c r="BT67" i="1" s="1"/>
  <c r="S15" i="28" l="1"/>
  <c r="R15" i="28"/>
  <c r="S14" i="28"/>
  <c r="R14" i="28"/>
  <c r="S13" i="28"/>
  <c r="R13" i="28"/>
  <c r="S12" i="28"/>
  <c r="R12" i="28"/>
  <c r="S11" i="28"/>
  <c r="R11" i="28"/>
  <c r="S10" i="28"/>
  <c r="R10" i="28"/>
  <c r="S9" i="28"/>
  <c r="R9" i="28"/>
  <c r="S8" i="28"/>
  <c r="R8" i="28"/>
  <c r="S7" i="28"/>
  <c r="R7" i="28"/>
  <c r="S6" i="28"/>
  <c r="R6" i="28"/>
  <c r="S5" i="28"/>
  <c r="R5" i="28"/>
  <c r="BK110" i="1"/>
  <c r="BG110" i="1"/>
  <c r="BC110" i="1"/>
  <c r="BB110" i="1"/>
  <c r="AY110" i="1"/>
  <c r="AX110" i="1"/>
  <c r="AU110" i="1"/>
  <c r="AT110" i="1"/>
  <c r="AQ110" i="1"/>
  <c r="AP110" i="1"/>
  <c r="AM110" i="1"/>
  <c r="AL110" i="1"/>
  <c r="AI110" i="1"/>
  <c r="AH110" i="1"/>
  <c r="AE110" i="1"/>
  <c r="AD110" i="1"/>
  <c r="AA110" i="1"/>
  <c r="Z110" i="1"/>
  <c r="W110" i="1"/>
  <c r="V110" i="1"/>
  <c r="T110" i="1"/>
  <c r="S110" i="1"/>
  <c r="P110" i="1"/>
  <c r="O110" i="1"/>
  <c r="L110" i="1"/>
  <c r="K110" i="1"/>
  <c r="H110" i="1"/>
  <c r="G110" i="1"/>
  <c r="D110" i="1"/>
  <c r="C110" i="1"/>
  <c r="BO110" i="1" s="1"/>
  <c r="BS110" i="1" s="1"/>
  <c r="BW110" i="1" s="1"/>
  <c r="CA110" i="1" s="1"/>
  <c r="BK109" i="1"/>
  <c r="BG109" i="1"/>
  <c r="BC109" i="1"/>
  <c r="BB109" i="1"/>
  <c r="AY109" i="1"/>
  <c r="AX109" i="1"/>
  <c r="AU109" i="1"/>
  <c r="AT109" i="1"/>
  <c r="AQ109" i="1"/>
  <c r="AP109" i="1"/>
  <c r="AM109" i="1"/>
  <c r="AL109" i="1"/>
  <c r="AI109" i="1"/>
  <c r="AH109" i="1"/>
  <c r="AE109" i="1"/>
  <c r="AD109" i="1"/>
  <c r="AA109" i="1"/>
  <c r="Z109" i="1"/>
  <c r="W109" i="1"/>
  <c r="V109" i="1"/>
  <c r="T109" i="1"/>
  <c r="S109" i="1"/>
  <c r="P109" i="1"/>
  <c r="O109" i="1"/>
  <c r="L109" i="1"/>
  <c r="K109" i="1"/>
  <c r="H109" i="1"/>
  <c r="G109" i="1"/>
  <c r="D109" i="1"/>
  <c r="C109" i="1"/>
  <c r="BO109" i="1" s="1"/>
  <c r="BS109" i="1" s="1"/>
  <c r="BW109" i="1" s="1"/>
  <c r="CA109" i="1" s="1"/>
  <c r="BK108" i="1"/>
  <c r="BG108" i="1"/>
  <c r="BC108" i="1"/>
  <c r="BB108" i="1"/>
  <c r="AY108" i="1"/>
  <c r="AX108" i="1"/>
  <c r="AU108" i="1"/>
  <c r="AT108" i="1"/>
  <c r="AQ108" i="1"/>
  <c r="AP108" i="1"/>
  <c r="AM108" i="1"/>
  <c r="AL108" i="1"/>
  <c r="AI108" i="1"/>
  <c r="AH108" i="1"/>
  <c r="AE108" i="1"/>
  <c r="AD108" i="1"/>
  <c r="AA108" i="1"/>
  <c r="Z108" i="1"/>
  <c r="W108" i="1"/>
  <c r="V108" i="1"/>
  <c r="T108" i="1"/>
  <c r="S108" i="1"/>
  <c r="P108" i="1"/>
  <c r="O108" i="1"/>
  <c r="L108" i="1"/>
  <c r="K108" i="1"/>
  <c r="H108" i="1"/>
  <c r="G108" i="1"/>
  <c r="D108" i="1"/>
  <c r="C108" i="1"/>
  <c r="BO108" i="1" s="1"/>
  <c r="BS108" i="1" s="1"/>
  <c r="BW108" i="1" s="1"/>
  <c r="CA108" i="1" s="1"/>
  <c r="BK107" i="1"/>
  <c r="BG107" i="1"/>
  <c r="BC107" i="1"/>
  <c r="BB107" i="1"/>
  <c r="AY107" i="1"/>
  <c r="AX107" i="1"/>
  <c r="AU107" i="1"/>
  <c r="AT107" i="1"/>
  <c r="AQ107" i="1"/>
  <c r="AP107" i="1"/>
  <c r="AM107" i="1"/>
  <c r="AL107" i="1"/>
  <c r="AI107" i="1"/>
  <c r="AH107" i="1"/>
  <c r="AE107" i="1"/>
  <c r="AD107" i="1"/>
  <c r="AA107" i="1"/>
  <c r="Z107" i="1"/>
  <c r="W107" i="1"/>
  <c r="V107" i="1"/>
  <c r="T107" i="1"/>
  <c r="S107" i="1"/>
  <c r="P107" i="1"/>
  <c r="O107" i="1"/>
  <c r="L107" i="1"/>
  <c r="K107" i="1"/>
  <c r="H107" i="1"/>
  <c r="G107" i="1"/>
  <c r="D107" i="1"/>
  <c r="C107" i="1"/>
  <c r="BO107" i="1" s="1"/>
  <c r="BS107" i="1" s="1"/>
  <c r="BW107" i="1" s="1"/>
  <c r="CA107" i="1" s="1"/>
  <c r="BK106" i="1"/>
  <c r="BG106" i="1"/>
  <c r="BC106" i="1"/>
  <c r="BB106" i="1"/>
  <c r="AY106" i="1"/>
  <c r="AX106" i="1"/>
  <c r="AU106" i="1"/>
  <c r="AT106" i="1"/>
  <c r="AQ106" i="1"/>
  <c r="AP106" i="1"/>
  <c r="AM106" i="1"/>
  <c r="AL106" i="1"/>
  <c r="AI106" i="1"/>
  <c r="AH106" i="1"/>
  <c r="AE106" i="1"/>
  <c r="AD106" i="1"/>
  <c r="AA106" i="1"/>
  <c r="Z106" i="1"/>
  <c r="W106" i="1"/>
  <c r="V106" i="1"/>
  <c r="T106" i="1"/>
  <c r="S106" i="1"/>
  <c r="P106" i="1"/>
  <c r="O106" i="1"/>
  <c r="L106" i="1"/>
  <c r="K106" i="1"/>
  <c r="H106" i="1"/>
  <c r="G106" i="1"/>
  <c r="D106" i="1"/>
  <c r="C106" i="1"/>
  <c r="BK105" i="1"/>
  <c r="BG105" i="1"/>
  <c r="BC105" i="1"/>
  <c r="BB105" i="1"/>
  <c r="AY105" i="1"/>
  <c r="AX105" i="1"/>
  <c r="AU105" i="1"/>
  <c r="AT105" i="1"/>
  <c r="AQ105" i="1"/>
  <c r="AP105" i="1"/>
  <c r="AM105" i="1"/>
  <c r="AL105" i="1"/>
  <c r="AI105" i="1"/>
  <c r="AH105" i="1"/>
  <c r="AE105" i="1"/>
  <c r="AD105" i="1"/>
  <c r="AA105" i="1"/>
  <c r="Z105" i="1"/>
  <c r="W105" i="1"/>
  <c r="V105" i="1"/>
  <c r="T105" i="1"/>
  <c r="S105" i="1"/>
  <c r="P105" i="1"/>
  <c r="O105" i="1"/>
  <c r="L105" i="1"/>
  <c r="K105" i="1"/>
  <c r="H105" i="1"/>
  <c r="G105" i="1"/>
  <c r="D105" i="1"/>
  <c r="C105" i="1"/>
  <c r="BO105" i="1" s="1"/>
  <c r="BS105" i="1" s="1"/>
  <c r="BW105" i="1" s="1"/>
  <c r="CA105" i="1" s="1"/>
  <c r="BK104" i="1"/>
  <c r="BG104" i="1"/>
  <c r="BC104" i="1"/>
  <c r="BB104" i="1"/>
  <c r="AY104" i="1"/>
  <c r="AX104" i="1"/>
  <c r="AU104" i="1"/>
  <c r="AT104" i="1"/>
  <c r="AQ104" i="1"/>
  <c r="AP104" i="1"/>
  <c r="AM104" i="1"/>
  <c r="AL104" i="1"/>
  <c r="AI104" i="1"/>
  <c r="AH104" i="1"/>
  <c r="AE104" i="1"/>
  <c r="AD104" i="1"/>
  <c r="AA104" i="1"/>
  <c r="Z104" i="1"/>
  <c r="W104" i="1"/>
  <c r="V104" i="1"/>
  <c r="T104" i="1"/>
  <c r="S104" i="1"/>
  <c r="P104" i="1"/>
  <c r="O104" i="1"/>
  <c r="L104" i="1"/>
  <c r="K104" i="1"/>
  <c r="H104" i="1"/>
  <c r="G104" i="1"/>
  <c r="D104" i="1"/>
  <c r="C104" i="1"/>
  <c r="BO104" i="1" s="1"/>
  <c r="BS104" i="1" s="1"/>
  <c r="BW104" i="1" s="1"/>
  <c r="CA104" i="1" s="1"/>
  <c r="BK103" i="1"/>
  <c r="BG103" i="1"/>
  <c r="BC103" i="1"/>
  <c r="BB103" i="1"/>
  <c r="AY103" i="1"/>
  <c r="AX103" i="1"/>
  <c r="AU103" i="1"/>
  <c r="AT103" i="1"/>
  <c r="AQ103" i="1"/>
  <c r="AP103" i="1"/>
  <c r="AM103" i="1"/>
  <c r="AL103" i="1"/>
  <c r="AI103" i="1"/>
  <c r="AH103" i="1"/>
  <c r="AE103" i="1"/>
  <c r="AD103" i="1"/>
  <c r="AA103" i="1"/>
  <c r="Z103" i="1"/>
  <c r="W103" i="1"/>
  <c r="V103" i="1"/>
  <c r="T103" i="1"/>
  <c r="S103" i="1"/>
  <c r="P103" i="1"/>
  <c r="O103" i="1"/>
  <c r="L103" i="1"/>
  <c r="K103" i="1"/>
  <c r="H103" i="1"/>
  <c r="G103" i="1"/>
  <c r="D103" i="1"/>
  <c r="C103" i="1"/>
  <c r="BO103" i="1" s="1"/>
  <c r="BS103" i="1" s="1"/>
  <c r="BW103" i="1" s="1"/>
  <c r="CA103" i="1" s="1"/>
  <c r="BK102" i="1"/>
  <c r="BG102" i="1"/>
  <c r="BC102" i="1"/>
  <c r="BB102" i="1"/>
  <c r="AY102" i="1"/>
  <c r="AX102" i="1"/>
  <c r="AU102" i="1"/>
  <c r="AT102" i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T102" i="1"/>
  <c r="S102" i="1"/>
  <c r="P102" i="1"/>
  <c r="O102" i="1"/>
  <c r="L102" i="1"/>
  <c r="K102" i="1"/>
  <c r="H102" i="1"/>
  <c r="G102" i="1"/>
  <c r="D102" i="1"/>
  <c r="C102" i="1"/>
  <c r="BO102" i="1" s="1"/>
  <c r="BS102" i="1" s="1"/>
  <c r="BW102" i="1" s="1"/>
  <c r="CA102" i="1" s="1"/>
  <c r="BK101" i="1"/>
  <c r="BG101" i="1"/>
  <c r="BC101" i="1"/>
  <c r="BB101" i="1"/>
  <c r="AY101" i="1"/>
  <c r="AX101" i="1"/>
  <c r="AU101" i="1"/>
  <c r="AT101" i="1"/>
  <c r="AQ101" i="1"/>
  <c r="AP101" i="1"/>
  <c r="AM101" i="1"/>
  <c r="AL101" i="1"/>
  <c r="AI101" i="1"/>
  <c r="AH101" i="1"/>
  <c r="AE101" i="1"/>
  <c r="AD101" i="1"/>
  <c r="AA101" i="1"/>
  <c r="Z101" i="1"/>
  <c r="W101" i="1"/>
  <c r="V101" i="1"/>
  <c r="T101" i="1"/>
  <c r="S101" i="1"/>
  <c r="P101" i="1"/>
  <c r="O101" i="1"/>
  <c r="L101" i="1"/>
  <c r="K101" i="1"/>
  <c r="H101" i="1"/>
  <c r="G101" i="1"/>
  <c r="D101" i="1"/>
  <c r="C101" i="1"/>
  <c r="BO101" i="1" s="1"/>
  <c r="BS101" i="1" s="1"/>
  <c r="BW101" i="1" s="1"/>
  <c r="CA101" i="1" s="1"/>
  <c r="BK100" i="1"/>
  <c r="BG100" i="1"/>
  <c r="BC100" i="1"/>
  <c r="BB100" i="1"/>
  <c r="AY100" i="1"/>
  <c r="AX100" i="1"/>
  <c r="AU100" i="1"/>
  <c r="AT100" i="1"/>
  <c r="AQ100" i="1"/>
  <c r="AP100" i="1"/>
  <c r="AM100" i="1"/>
  <c r="AL100" i="1"/>
  <c r="AI100" i="1"/>
  <c r="AH100" i="1"/>
  <c r="AE100" i="1"/>
  <c r="AD100" i="1"/>
  <c r="AA100" i="1"/>
  <c r="Z100" i="1"/>
  <c r="W100" i="1"/>
  <c r="V100" i="1"/>
  <c r="T100" i="1"/>
  <c r="S100" i="1"/>
  <c r="P100" i="1"/>
  <c r="O100" i="1"/>
  <c r="L100" i="1"/>
  <c r="K100" i="1"/>
  <c r="H100" i="1"/>
  <c r="G100" i="1"/>
  <c r="D100" i="1"/>
  <c r="C100" i="1"/>
  <c r="BO100" i="1" s="1"/>
  <c r="BS100" i="1" s="1"/>
  <c r="BW100" i="1" s="1"/>
  <c r="CA100" i="1" s="1"/>
  <c r="BK99" i="1"/>
  <c r="BG99" i="1"/>
  <c r="BC99" i="1"/>
  <c r="BB99" i="1"/>
  <c r="AY99" i="1"/>
  <c r="AX99" i="1"/>
  <c r="AU99" i="1"/>
  <c r="AT99" i="1"/>
  <c r="AQ99" i="1"/>
  <c r="AP99" i="1"/>
  <c r="AM99" i="1"/>
  <c r="AL99" i="1"/>
  <c r="AI99" i="1"/>
  <c r="AH99" i="1"/>
  <c r="AE99" i="1"/>
  <c r="AD99" i="1"/>
  <c r="AA99" i="1"/>
  <c r="Z99" i="1"/>
  <c r="W99" i="1"/>
  <c r="V99" i="1"/>
  <c r="T99" i="1"/>
  <c r="S99" i="1"/>
  <c r="P99" i="1"/>
  <c r="O99" i="1"/>
  <c r="L99" i="1"/>
  <c r="K99" i="1"/>
  <c r="H99" i="1"/>
  <c r="G99" i="1"/>
  <c r="D99" i="1"/>
  <c r="C99" i="1"/>
  <c r="BO99" i="1" s="1"/>
  <c r="BS99" i="1" s="1"/>
  <c r="BW99" i="1" s="1"/>
  <c r="CA99" i="1" s="1"/>
  <c r="BK98" i="1"/>
  <c r="BG98" i="1"/>
  <c r="BC98" i="1"/>
  <c r="BB98" i="1"/>
  <c r="AY98" i="1"/>
  <c r="AX98" i="1"/>
  <c r="AU98" i="1"/>
  <c r="AT98" i="1"/>
  <c r="AQ98" i="1"/>
  <c r="AP98" i="1"/>
  <c r="AM98" i="1"/>
  <c r="AL98" i="1"/>
  <c r="AI98" i="1"/>
  <c r="AH98" i="1"/>
  <c r="AE98" i="1"/>
  <c r="AD98" i="1"/>
  <c r="AA98" i="1"/>
  <c r="Z98" i="1"/>
  <c r="W98" i="1"/>
  <c r="V98" i="1"/>
  <c r="T98" i="1"/>
  <c r="S98" i="1"/>
  <c r="P98" i="1"/>
  <c r="O98" i="1"/>
  <c r="L98" i="1"/>
  <c r="K98" i="1"/>
  <c r="H98" i="1"/>
  <c r="G98" i="1"/>
  <c r="D98" i="1"/>
  <c r="C98" i="1"/>
  <c r="BO98" i="1" s="1"/>
  <c r="BS98" i="1" s="1"/>
  <c r="BW98" i="1" s="1"/>
  <c r="CA98" i="1" s="1"/>
  <c r="BK97" i="1"/>
  <c r="BG97" i="1"/>
  <c r="BC97" i="1"/>
  <c r="BB97" i="1"/>
  <c r="AY97" i="1"/>
  <c r="AX97" i="1"/>
  <c r="AU97" i="1"/>
  <c r="AT97" i="1"/>
  <c r="AQ97" i="1"/>
  <c r="AP97" i="1"/>
  <c r="AM97" i="1"/>
  <c r="AL97" i="1"/>
  <c r="AI97" i="1"/>
  <c r="AH97" i="1"/>
  <c r="AE97" i="1"/>
  <c r="AD97" i="1"/>
  <c r="AA97" i="1"/>
  <c r="Z97" i="1"/>
  <c r="W97" i="1"/>
  <c r="V97" i="1"/>
  <c r="T97" i="1"/>
  <c r="S97" i="1"/>
  <c r="P97" i="1"/>
  <c r="O97" i="1"/>
  <c r="L97" i="1"/>
  <c r="K97" i="1"/>
  <c r="H97" i="1"/>
  <c r="G97" i="1"/>
  <c r="D97" i="1"/>
  <c r="C97" i="1"/>
  <c r="BO97" i="1" s="1"/>
  <c r="BS97" i="1" s="1"/>
  <c r="BW97" i="1" s="1"/>
  <c r="CA97" i="1" s="1"/>
  <c r="BK96" i="1"/>
  <c r="BG96" i="1"/>
  <c r="BC96" i="1"/>
  <c r="BB96" i="1"/>
  <c r="AY96" i="1"/>
  <c r="AX96" i="1"/>
  <c r="AU96" i="1"/>
  <c r="AT96" i="1"/>
  <c r="AQ96" i="1"/>
  <c r="AP96" i="1"/>
  <c r="AM96" i="1"/>
  <c r="AL96" i="1"/>
  <c r="AI96" i="1"/>
  <c r="AH96" i="1"/>
  <c r="AE96" i="1"/>
  <c r="AD96" i="1"/>
  <c r="AA96" i="1"/>
  <c r="Z96" i="1"/>
  <c r="W96" i="1"/>
  <c r="V96" i="1"/>
  <c r="T96" i="1"/>
  <c r="S96" i="1"/>
  <c r="P96" i="1"/>
  <c r="O96" i="1"/>
  <c r="L96" i="1"/>
  <c r="K96" i="1"/>
  <c r="H96" i="1"/>
  <c r="G96" i="1"/>
  <c r="D96" i="1"/>
  <c r="C96" i="1"/>
  <c r="BO96" i="1" s="1"/>
  <c r="BS96" i="1" s="1"/>
  <c r="BW96" i="1" s="1"/>
  <c r="CA96" i="1" s="1"/>
  <c r="BK95" i="1"/>
  <c r="BG95" i="1"/>
  <c r="BC95" i="1"/>
  <c r="BB95" i="1"/>
  <c r="AY95" i="1"/>
  <c r="AX95" i="1"/>
  <c r="AU95" i="1"/>
  <c r="AT95" i="1"/>
  <c r="AQ95" i="1"/>
  <c r="AP95" i="1"/>
  <c r="AM95" i="1"/>
  <c r="AL95" i="1"/>
  <c r="AI95" i="1"/>
  <c r="AH95" i="1"/>
  <c r="AE95" i="1"/>
  <c r="AD95" i="1"/>
  <c r="AA95" i="1"/>
  <c r="Z95" i="1"/>
  <c r="W95" i="1"/>
  <c r="V95" i="1"/>
  <c r="T95" i="1"/>
  <c r="S95" i="1"/>
  <c r="P95" i="1"/>
  <c r="O95" i="1"/>
  <c r="L95" i="1"/>
  <c r="K95" i="1"/>
  <c r="H95" i="1"/>
  <c r="G95" i="1"/>
  <c r="D95" i="1"/>
  <c r="C95" i="1"/>
  <c r="BO95" i="1" s="1"/>
  <c r="BS95" i="1" s="1"/>
  <c r="BW95" i="1" s="1"/>
  <c r="CA95" i="1" s="1"/>
  <c r="BK94" i="1"/>
  <c r="BG94" i="1"/>
  <c r="BC94" i="1"/>
  <c r="BB94" i="1"/>
  <c r="AY94" i="1"/>
  <c r="AX94" i="1"/>
  <c r="AU94" i="1"/>
  <c r="AT94" i="1"/>
  <c r="AQ94" i="1"/>
  <c r="AP94" i="1"/>
  <c r="AM94" i="1"/>
  <c r="AL94" i="1"/>
  <c r="AI94" i="1"/>
  <c r="AH94" i="1"/>
  <c r="AE94" i="1"/>
  <c r="AD94" i="1"/>
  <c r="AA94" i="1"/>
  <c r="Z94" i="1"/>
  <c r="W94" i="1"/>
  <c r="V94" i="1"/>
  <c r="T94" i="1"/>
  <c r="S94" i="1"/>
  <c r="P94" i="1"/>
  <c r="O94" i="1"/>
  <c r="L94" i="1"/>
  <c r="K94" i="1"/>
  <c r="H94" i="1"/>
  <c r="G94" i="1"/>
  <c r="D94" i="1"/>
  <c r="C94" i="1"/>
  <c r="BO94" i="1" s="1"/>
  <c r="BS94" i="1" s="1"/>
  <c r="BW94" i="1" s="1"/>
  <c r="CA94" i="1" s="1"/>
  <c r="BK93" i="1"/>
  <c r="BG93" i="1"/>
  <c r="BC93" i="1"/>
  <c r="BB93" i="1"/>
  <c r="AY93" i="1"/>
  <c r="AX93" i="1"/>
  <c r="AU93" i="1"/>
  <c r="AT93" i="1"/>
  <c r="AQ93" i="1"/>
  <c r="AP93" i="1"/>
  <c r="AM93" i="1"/>
  <c r="AL93" i="1"/>
  <c r="AI93" i="1"/>
  <c r="AH93" i="1"/>
  <c r="AE93" i="1"/>
  <c r="AD93" i="1"/>
  <c r="AA93" i="1"/>
  <c r="Z93" i="1"/>
  <c r="W93" i="1"/>
  <c r="V93" i="1"/>
  <c r="T93" i="1"/>
  <c r="S93" i="1"/>
  <c r="P93" i="1"/>
  <c r="O93" i="1"/>
  <c r="L93" i="1"/>
  <c r="K93" i="1"/>
  <c r="H93" i="1"/>
  <c r="G93" i="1"/>
  <c r="D93" i="1"/>
  <c r="C93" i="1"/>
  <c r="BO93" i="1" s="1"/>
  <c r="BS93" i="1" s="1"/>
  <c r="BW93" i="1" s="1"/>
  <c r="CA93" i="1" s="1"/>
  <c r="BK92" i="1"/>
  <c r="BG92" i="1"/>
  <c r="BC92" i="1"/>
  <c r="BB92" i="1"/>
  <c r="AY92" i="1"/>
  <c r="AX92" i="1"/>
  <c r="AU92" i="1"/>
  <c r="AT92" i="1"/>
  <c r="AQ92" i="1"/>
  <c r="AP92" i="1"/>
  <c r="AM92" i="1"/>
  <c r="AL92" i="1"/>
  <c r="AI92" i="1"/>
  <c r="AH92" i="1"/>
  <c r="AE92" i="1"/>
  <c r="AD92" i="1"/>
  <c r="AA92" i="1"/>
  <c r="Z92" i="1"/>
  <c r="W92" i="1"/>
  <c r="V92" i="1"/>
  <c r="T92" i="1"/>
  <c r="S92" i="1"/>
  <c r="P92" i="1"/>
  <c r="O92" i="1"/>
  <c r="L92" i="1"/>
  <c r="K92" i="1"/>
  <c r="H92" i="1"/>
  <c r="G92" i="1"/>
  <c r="D92" i="1"/>
  <c r="C92" i="1"/>
  <c r="BO92" i="1" s="1"/>
  <c r="BS92" i="1" s="1"/>
  <c r="BW92" i="1" s="1"/>
  <c r="CA92" i="1" s="1"/>
  <c r="BK91" i="1"/>
  <c r="BG91" i="1"/>
  <c r="BC91" i="1"/>
  <c r="BB91" i="1"/>
  <c r="AY91" i="1"/>
  <c r="AX91" i="1"/>
  <c r="AU91" i="1"/>
  <c r="AT91" i="1"/>
  <c r="AQ91" i="1"/>
  <c r="AP91" i="1"/>
  <c r="AM91" i="1"/>
  <c r="AL91" i="1"/>
  <c r="AI91" i="1"/>
  <c r="AH91" i="1"/>
  <c r="AE91" i="1"/>
  <c r="AD91" i="1"/>
  <c r="AA91" i="1"/>
  <c r="Z91" i="1"/>
  <c r="W91" i="1"/>
  <c r="V91" i="1"/>
  <c r="T91" i="1"/>
  <c r="S91" i="1"/>
  <c r="P91" i="1"/>
  <c r="O91" i="1"/>
  <c r="L91" i="1"/>
  <c r="K91" i="1"/>
  <c r="H91" i="1"/>
  <c r="G91" i="1"/>
  <c r="D91" i="1"/>
  <c r="C91" i="1"/>
  <c r="BO91" i="1" s="1"/>
  <c r="BS91" i="1" s="1"/>
  <c r="BW91" i="1" s="1"/>
  <c r="CA91" i="1" s="1"/>
  <c r="BB90" i="1"/>
  <c r="AX90" i="1"/>
  <c r="AT90" i="1"/>
  <c r="AP90" i="1"/>
  <c r="AL90" i="1"/>
  <c r="AH90" i="1"/>
  <c r="AD90" i="1"/>
  <c r="Z90" i="1"/>
  <c r="V90" i="1"/>
  <c r="S90" i="1"/>
  <c r="O90" i="1"/>
  <c r="K90" i="1"/>
  <c r="G90" i="1"/>
  <c r="C90" i="1"/>
  <c r="BO90" i="1" s="1"/>
  <c r="B3" i="1"/>
  <c r="B97" i="1"/>
  <c r="B94" i="1"/>
  <c r="B100" i="1" s="1"/>
  <c r="B91" i="1" s="1"/>
  <c r="BO106" i="1"/>
  <c r="BS106" i="1" s="1"/>
  <c r="BW106" i="1" s="1"/>
  <c r="CA106" i="1" s="1"/>
  <c r="Z2" i="1"/>
  <c r="BJ12" i="1"/>
  <c r="A1" i="1" s="1"/>
  <c r="BJ4" i="1"/>
  <c r="Z7" i="1"/>
  <c r="Z8" i="1" s="1"/>
  <c r="Z9" i="1" s="1"/>
  <c r="Z10" i="1" s="1"/>
  <c r="Z11" i="1" s="1"/>
  <c r="AM6" i="28"/>
  <c r="AC10" i="28"/>
  <c r="AK12" i="28" l="1"/>
  <c r="AI7" i="28"/>
  <c r="AJ8" i="28"/>
  <c r="AK8" i="28"/>
  <c r="AK10" i="28"/>
  <c r="AK11" i="28"/>
  <c r="AI5" i="28"/>
  <c r="AI6" i="28"/>
  <c r="AL14" i="28"/>
  <c r="AJ6" i="28"/>
  <c r="AJ7" i="28"/>
  <c r="AL6" i="28"/>
  <c r="AL10" i="28"/>
  <c r="AL12" i="28"/>
  <c r="AL13" i="28"/>
  <c r="AB5" i="28"/>
  <c r="AC7" i="28"/>
  <c r="AC12" i="28"/>
  <c r="AC14" i="28"/>
  <c r="AC15" i="28"/>
  <c r="AD13" i="28"/>
  <c r="AD15" i="28"/>
  <c r="AE9" i="28"/>
  <c r="AE13" i="28"/>
  <c r="AE15" i="28"/>
  <c r="AF9" i="28"/>
  <c r="AF13" i="28"/>
  <c r="AF15" i="28"/>
  <c r="AG10" i="28"/>
  <c r="AG14" i="28"/>
  <c r="AH9" i="28"/>
  <c r="AH13" i="28"/>
  <c r="AH15" i="28"/>
  <c r="AI15" i="28"/>
  <c r="AC5" i="28"/>
  <c r="AE5" i="28"/>
  <c r="AE7" i="28"/>
  <c r="AE8" i="28"/>
  <c r="AF5" i="28"/>
  <c r="AF7" i="28"/>
  <c r="AF8" i="28"/>
  <c r="AG6" i="28"/>
  <c r="AG8" i="28"/>
  <c r="AG9" i="28"/>
  <c r="AH5" i="28"/>
  <c r="AH7" i="28"/>
  <c r="AH8" i="28"/>
  <c r="AI11" i="28"/>
  <c r="AI13" i="28"/>
  <c r="AI14" i="28"/>
  <c r="AJ12" i="28"/>
  <c r="AJ14" i="28"/>
  <c r="AJ15" i="28"/>
  <c r="AL5" i="28"/>
  <c r="AB11" i="28"/>
  <c r="AB14" i="28"/>
  <c r="AB15" i="28"/>
  <c r="AC9" i="28"/>
  <c r="AC11" i="28"/>
  <c r="AD6" i="28"/>
  <c r="AD7" i="28"/>
  <c r="AD10" i="28"/>
  <c r="AD11" i="28"/>
  <c r="AD12" i="28"/>
  <c r="AE11" i="28"/>
  <c r="AE12" i="28"/>
  <c r="AF11" i="28"/>
  <c r="AF12" i="28"/>
  <c r="AG5" i="28"/>
  <c r="AG12" i="28"/>
  <c r="AG13" i="28"/>
  <c r="AH11" i="28"/>
  <c r="AH12" i="28"/>
  <c r="AI9" i="28"/>
  <c r="AI10" i="28"/>
  <c r="AJ10" i="28"/>
  <c r="AJ11" i="28"/>
  <c r="AK6" i="28"/>
  <c r="AK7" i="28"/>
  <c r="AK14" i="28"/>
  <c r="AK15" i="28"/>
  <c r="AL8" i="28"/>
  <c r="AL9" i="28"/>
  <c r="AM5" i="28"/>
  <c r="AM7" i="28"/>
  <c r="AM8" i="28"/>
  <c r="AM9" i="28"/>
  <c r="AM10" i="28"/>
  <c r="AM11" i="28"/>
  <c r="AM12" i="28"/>
  <c r="AM13" i="28"/>
  <c r="AM14" i="28"/>
  <c r="AM15" i="28"/>
  <c r="AL7" i="28"/>
  <c r="AL11" i="28"/>
  <c r="AL15" i="28"/>
  <c r="AK5" i="28"/>
  <c r="AK9" i="28"/>
  <c r="AK13" i="28"/>
  <c r="AJ5" i="28"/>
  <c r="AJ9" i="28"/>
  <c r="AJ13" i="28"/>
  <c r="AI8" i="28"/>
  <c r="AI12" i="28"/>
  <c r="AH6" i="28"/>
  <c r="AH10" i="28"/>
  <c r="AH14" i="28"/>
  <c r="AG7" i="28"/>
  <c r="AG11" i="28"/>
  <c r="AG15" i="28"/>
  <c r="AF6" i="28"/>
  <c r="AF10" i="28"/>
  <c r="AF14" i="28"/>
  <c r="AE6" i="28"/>
  <c r="AE10" i="28"/>
  <c r="AE14" i="28"/>
  <c r="AD5" i="28"/>
  <c r="AD14" i="28"/>
  <c r="AC8" i="28"/>
  <c r="AC13" i="28"/>
  <c r="AB10" i="28"/>
  <c r="V5" i="28"/>
  <c r="U9" i="28"/>
  <c r="U15" i="28"/>
  <c r="AD8" i="28"/>
  <c r="AD9" i="28"/>
  <c r="AC6" i="28"/>
  <c r="AB6" i="28"/>
  <c r="AB7" i="28"/>
  <c r="AB8" i="28"/>
  <c r="AB9" i="28"/>
  <c r="AB12" i="28"/>
  <c r="AB13" i="28"/>
  <c r="Z15" i="28"/>
  <c r="Y7" i="28"/>
  <c r="W11" i="28"/>
  <c r="V12" i="28"/>
  <c r="BA7" i="28"/>
  <c r="AW7" i="28"/>
  <c r="AZ7" i="28"/>
  <c r="AX7" i="28"/>
  <c r="AT7" i="28"/>
  <c r="BA13" i="28"/>
  <c r="AY13" i="28"/>
  <c r="AW13" i="28"/>
  <c r="AX13" i="28"/>
  <c r="AS13" i="28"/>
  <c r="BA15" i="28"/>
  <c r="AY15" i="28"/>
  <c r="AZ15" i="28"/>
  <c r="BA6" i="28"/>
  <c r="AW6" i="28"/>
  <c r="AZ6" i="28"/>
  <c r="AX6" i="28"/>
  <c r="BA14" i="28"/>
  <c r="AY14" i="28"/>
  <c r="AZ14" i="28"/>
  <c r="AX14" i="28"/>
  <c r="T8" i="28"/>
  <c r="BA11" i="28"/>
  <c r="AY11" i="28"/>
  <c r="BA8" i="28"/>
  <c r="AY8" i="28"/>
  <c r="AX8" i="28"/>
  <c r="BA10" i="28"/>
  <c r="AZ10" i="28"/>
  <c r="BA5" i="28"/>
  <c r="AZ5" i="28"/>
  <c r="BA12" i="28"/>
  <c r="AW12" i="28"/>
  <c r="AZ12" i="28"/>
  <c r="BA9" i="28"/>
  <c r="AZ9" i="28"/>
  <c r="X10" i="28"/>
  <c r="T13" i="28"/>
  <c r="Z12" i="1"/>
  <c r="Z13" i="1" s="1"/>
  <c r="Z14" i="1" s="1"/>
  <c r="T9" i="28"/>
  <c r="BT107" i="1"/>
  <c r="BP96" i="1"/>
  <c r="BP94" i="1"/>
  <c r="BT91" i="1"/>
  <c r="BT103" i="1"/>
  <c r="BT95" i="1"/>
  <c r="BT106" i="1"/>
  <c r="BT98" i="1"/>
  <c r="BP97" i="1"/>
  <c r="BP106" i="1"/>
  <c r="BP110" i="1"/>
  <c r="BP100" i="1"/>
  <c r="BP98" i="1"/>
  <c r="BT92" i="1"/>
  <c r="BT105" i="1"/>
  <c r="BT97" i="1"/>
  <c r="BT93" i="1"/>
  <c r="BT108" i="1"/>
  <c r="BT100" i="1"/>
  <c r="BP108" i="1"/>
  <c r="BP92" i="1"/>
  <c r="BP104" i="1"/>
  <c r="BP107" i="1"/>
  <c r="BP102" i="1"/>
  <c r="BP99" i="1"/>
  <c r="BP105" i="1"/>
  <c r="BU90" i="1"/>
  <c r="BP95" i="1"/>
  <c r="BP109" i="1"/>
  <c r="BT99" i="1"/>
  <c r="BT110" i="1"/>
  <c r="BT102" i="1"/>
  <c r="BT94" i="1"/>
  <c r="BP103" i="1"/>
  <c r="BP91" i="1"/>
  <c r="BP101" i="1"/>
  <c r="BP93" i="1"/>
  <c r="BX93" i="1" s="1"/>
  <c r="CB93" i="1" s="1"/>
  <c r="V4" i="28" s="1"/>
  <c r="BP4" i="28" s="1"/>
  <c r="BT109" i="1"/>
  <c r="BT101" i="1"/>
  <c r="BT104" i="1"/>
  <c r="BT96" i="1"/>
  <c r="X12" i="28" l="1"/>
  <c r="W12" i="28"/>
  <c r="Y15" i="28"/>
  <c r="U7" i="28"/>
  <c r="U11" i="28"/>
  <c r="V13" i="28"/>
  <c r="Z7" i="28"/>
  <c r="Y9" i="28"/>
  <c r="Z9" i="28"/>
  <c r="AX9" i="28"/>
  <c r="AW9" i="28"/>
  <c r="AS11" i="28"/>
  <c r="AX12" i="28"/>
  <c r="AY5" i="28"/>
  <c r="AX10" i="28"/>
  <c r="AW10" i="28"/>
  <c r="AZ8" i="28"/>
  <c r="AZ11" i="28"/>
  <c r="BX103" i="1"/>
  <c r="CB103" i="1" s="1"/>
  <c r="X14" i="28"/>
  <c r="T10" i="28"/>
  <c r="T6" i="28"/>
  <c r="Z5" i="28"/>
  <c r="W7" i="28"/>
  <c r="W15" i="28"/>
  <c r="U14" i="28"/>
  <c r="U10" i="28"/>
  <c r="W5" i="28"/>
  <c r="V14" i="28"/>
  <c r="V6" i="28"/>
  <c r="W13" i="28"/>
  <c r="BX91" i="1"/>
  <c r="CB91" i="1" s="1"/>
  <c r="BX98" i="1"/>
  <c r="CB98" i="1" s="1"/>
  <c r="X6" i="28"/>
  <c r="T15" i="28"/>
  <c r="Y8" i="28"/>
  <c r="U13" i="28"/>
  <c r="AA11" i="28"/>
  <c r="V8" i="28"/>
  <c r="AA8" i="28"/>
  <c r="Z13" i="28"/>
  <c r="Y11" i="28"/>
  <c r="Z11" i="28"/>
  <c r="AY9" i="28"/>
  <c r="AR11" i="28"/>
  <c r="AT11" i="28"/>
  <c r="AV11" i="28"/>
  <c r="AY12" i="28"/>
  <c r="AX5" i="28"/>
  <c r="AW5" i="28"/>
  <c r="AY10" i="28"/>
  <c r="AW8" i="28"/>
  <c r="AX11" i="28"/>
  <c r="AW11" i="28"/>
  <c r="AW14" i="28"/>
  <c r="AY6" i="28"/>
  <c r="AX15" i="28"/>
  <c r="AW15" i="28"/>
  <c r="AR13" i="28"/>
  <c r="AV13" i="28"/>
  <c r="AZ13" i="28"/>
  <c r="AU7" i="28"/>
  <c r="AY7" i="28"/>
  <c r="BX108" i="1"/>
  <c r="CB108" i="1" s="1"/>
  <c r="AS7" i="28"/>
  <c r="AT13" i="28"/>
  <c r="X13" i="28"/>
  <c r="X7" i="28"/>
  <c r="V11" i="28"/>
  <c r="V15" i="28"/>
  <c r="AR5" i="28"/>
  <c r="V10" i="28"/>
  <c r="Z8" i="28"/>
  <c r="Z6" i="28"/>
  <c r="Y12" i="28"/>
  <c r="AA13" i="28"/>
  <c r="AA5" i="28"/>
  <c r="Z14" i="28"/>
  <c r="Y6" i="28"/>
  <c r="Y10" i="28"/>
  <c r="AA10" i="28"/>
  <c r="AA15" i="28"/>
  <c r="Y5" i="28"/>
  <c r="AA9" i="28"/>
  <c r="AA7" i="28"/>
  <c r="Z10" i="28"/>
  <c r="W10" i="28"/>
  <c r="W14" i="28"/>
  <c r="U5" i="28"/>
  <c r="U12" i="28"/>
  <c r="Y14" i="28"/>
  <c r="AA6" i="28"/>
  <c r="AA12" i="28"/>
  <c r="W6" i="28"/>
  <c r="W9" i="28"/>
  <c r="Y13" i="28"/>
  <c r="V7" i="28"/>
  <c r="V9" i="28"/>
  <c r="W8" i="28"/>
  <c r="U8" i="28"/>
  <c r="U6" i="28"/>
  <c r="Z12" i="28"/>
  <c r="AA14" i="28"/>
  <c r="T11" i="28"/>
  <c r="X9" i="28"/>
  <c r="AU5" i="28"/>
  <c r="X8" i="28"/>
  <c r="X11" i="28"/>
  <c r="AS8" i="28"/>
  <c r="AT12" i="28"/>
  <c r="AT10" i="28"/>
  <c r="AU14" i="28"/>
  <c r="AT6" i="28"/>
  <c r="AU15" i="28"/>
  <c r="AL53" i="1"/>
  <c r="BC53" i="1"/>
  <c r="BD53" i="1" s="1"/>
  <c r="AY53" i="1"/>
  <c r="AZ53" i="1" s="1"/>
  <c r="AU53" i="1"/>
  <c r="AV53" i="1" s="1"/>
  <c r="AQ53" i="1"/>
  <c r="AR53" i="1" s="1"/>
  <c r="AO53" i="1"/>
  <c r="AP53" i="1" s="1"/>
  <c r="BA53" i="1"/>
  <c r="BB53" i="1" s="1"/>
  <c r="AW53" i="1"/>
  <c r="AX53" i="1" s="1"/>
  <c r="AS53" i="1"/>
  <c r="AT53" i="1" s="1"/>
  <c r="AM53" i="1"/>
  <c r="AN53" i="1" s="1"/>
  <c r="AM18" i="1"/>
  <c r="AN18" i="1" s="1"/>
  <c r="AL18" i="1"/>
  <c r="AQ18" i="1"/>
  <c r="AO18" i="1"/>
  <c r="AP18" i="1" s="1"/>
  <c r="AR12" i="28"/>
  <c r="AM13" i="1"/>
  <c r="AN13" i="1" s="1"/>
  <c r="AL13" i="1"/>
  <c r="AQ13" i="1"/>
  <c r="AO13" i="1"/>
  <c r="AP13" i="1" s="1"/>
  <c r="AL51" i="1"/>
  <c r="AM63" i="1"/>
  <c r="AL63" i="1"/>
  <c r="X30" i="1"/>
  <c r="X66" i="1"/>
  <c r="AS5" i="28"/>
  <c r="AU8" i="28"/>
  <c r="AV12" i="28"/>
  <c r="AR10" i="28"/>
  <c r="AV10" i="28"/>
  <c r="AR9" i="28"/>
  <c r="AT9" i="28"/>
  <c r="AV9" i="28"/>
  <c r="AS14" i="28"/>
  <c r="AR6" i="28"/>
  <c r="AV6" i="28"/>
  <c r="AS15" i="28"/>
  <c r="AM11" i="1"/>
  <c r="AN11" i="1" s="1"/>
  <c r="AL11" i="1"/>
  <c r="AO11" i="1"/>
  <c r="AP11" i="1" s="1"/>
  <c r="AM21" i="1"/>
  <c r="AN21" i="1" s="1"/>
  <c r="AU21" i="1"/>
  <c r="AV21" i="1" s="1"/>
  <c r="AY21" i="1"/>
  <c r="AZ21" i="1" s="1"/>
  <c r="BA21" i="1"/>
  <c r="BB21" i="1" s="1"/>
  <c r="AQ21" i="1"/>
  <c r="AR21" i="1" s="1"/>
  <c r="AS21" i="1"/>
  <c r="AT21" i="1" s="1"/>
  <c r="AO21" i="1"/>
  <c r="AP21" i="1" s="1"/>
  <c r="BC21" i="1"/>
  <c r="BD21" i="1" s="1"/>
  <c r="AL21" i="1"/>
  <c r="AW21" i="1"/>
  <c r="AX21" i="1" s="1"/>
  <c r="AO57" i="1"/>
  <c r="AP57" i="1" s="1"/>
  <c r="AS57" i="1"/>
  <c r="AT57" i="1" s="1"/>
  <c r="AW57" i="1"/>
  <c r="AX57" i="1" s="1"/>
  <c r="BA57" i="1"/>
  <c r="BB57" i="1" s="1"/>
  <c r="AM57" i="1"/>
  <c r="AN57" i="1" s="1"/>
  <c r="AL57" i="1"/>
  <c r="BF57" i="1" s="1"/>
  <c r="AU57" i="1"/>
  <c r="AV57" i="1" s="1"/>
  <c r="BC57" i="1"/>
  <c r="BD57" i="1" s="1"/>
  <c r="AQ57" i="1"/>
  <c r="AR57" i="1" s="1"/>
  <c r="AY57" i="1"/>
  <c r="AZ57" i="1" s="1"/>
  <c r="AW38" i="1"/>
  <c r="AX38" i="1" s="1"/>
  <c r="AU38" i="1"/>
  <c r="AV38" i="1" s="1"/>
  <c r="AS38" i="1"/>
  <c r="AT38" i="1" s="1"/>
  <c r="AL38" i="1"/>
  <c r="AY38" i="1"/>
  <c r="AZ38" i="1" s="1"/>
  <c r="AM38" i="1"/>
  <c r="AN38" i="1" s="1"/>
  <c r="AQ38" i="1"/>
  <c r="AR38" i="1" s="1"/>
  <c r="AO38" i="1"/>
  <c r="AP38" i="1" s="1"/>
  <c r="BF38" i="1" s="1"/>
  <c r="BC38" i="1"/>
  <c r="BD38" i="1" s="1"/>
  <c r="BA38" i="1"/>
  <c r="BB38" i="1" s="1"/>
  <c r="BA23" i="1"/>
  <c r="BB23" i="1" s="1"/>
  <c r="BC23" i="1"/>
  <c r="BD23" i="1" s="1"/>
  <c r="AU23" i="1"/>
  <c r="AV23" i="1" s="1"/>
  <c r="AW23" i="1"/>
  <c r="AX23" i="1" s="1"/>
  <c r="AM23" i="1"/>
  <c r="AN23" i="1" s="1"/>
  <c r="AL23" i="1"/>
  <c r="AO23" i="1"/>
  <c r="AP23" i="1" s="1"/>
  <c r="AY23" i="1"/>
  <c r="AZ23" i="1" s="1"/>
  <c r="AQ23" i="1"/>
  <c r="AR23" i="1" s="1"/>
  <c r="BF23" i="1" s="1"/>
  <c r="AS23" i="1"/>
  <c r="AT23" i="1" s="1"/>
  <c r="AR14" i="28"/>
  <c r="AR7" i="28"/>
  <c r="X11" i="1"/>
  <c r="AO11" i="28" s="1"/>
  <c r="X58" i="1"/>
  <c r="X26" i="1"/>
  <c r="AQ11" i="1"/>
  <c r="X10" i="1"/>
  <c r="AO10" i="28" s="1"/>
  <c r="X29" i="1"/>
  <c r="X44" i="1"/>
  <c r="AO5" i="1"/>
  <c r="X5" i="28"/>
  <c r="T5" i="28"/>
  <c r="AT5" i="28"/>
  <c r="AV5" i="28"/>
  <c r="AR8" i="28"/>
  <c r="AT8" i="28"/>
  <c r="AV8" i="28"/>
  <c r="AS12" i="28"/>
  <c r="AU12" i="28"/>
  <c r="AS10" i="28"/>
  <c r="AU10" i="28"/>
  <c r="AS9" i="28"/>
  <c r="AU9" i="28"/>
  <c r="AT14" i="28"/>
  <c r="AV14" i="28"/>
  <c r="AS6" i="28"/>
  <c r="AU6" i="28"/>
  <c r="AV7" i="28"/>
  <c r="AR15" i="28"/>
  <c r="AT15" i="28"/>
  <c r="AV15" i="28"/>
  <c r="AY5" i="1"/>
  <c r="AZ5" i="1" s="1"/>
  <c r="BC5" i="1"/>
  <c r="BD5" i="1" s="1"/>
  <c r="AL5" i="1"/>
  <c r="AU5" i="1"/>
  <c r="AV5" i="1" s="1"/>
  <c r="AS5" i="1"/>
  <c r="AT5" i="1" s="1"/>
  <c r="BX107" i="1"/>
  <c r="CB107" i="1" s="1"/>
  <c r="BX95" i="1"/>
  <c r="CB95" i="1" s="1"/>
  <c r="X4" i="28" s="1"/>
  <c r="BR4" i="28" s="1"/>
  <c r="BX92" i="1"/>
  <c r="CB92" i="1" s="1"/>
  <c r="U4" i="28" s="1"/>
  <c r="BO4" i="28" s="1"/>
  <c r="BX106" i="1"/>
  <c r="CB106" i="1" s="1"/>
  <c r="AW5" i="1"/>
  <c r="AX5" i="1" s="1"/>
  <c r="AQ5" i="1"/>
  <c r="AR5" i="1" s="1"/>
  <c r="BA5" i="1"/>
  <c r="BB5" i="1" s="1"/>
  <c r="AM5" i="1"/>
  <c r="AN5" i="1" s="1"/>
  <c r="AO34" i="1"/>
  <c r="AW34" i="1"/>
  <c r="AX34" i="1" s="1"/>
  <c r="AM34" i="1"/>
  <c r="AN34" i="1" s="1"/>
  <c r="AU34" i="1"/>
  <c r="AV34" i="1" s="1"/>
  <c r="AL34" i="1"/>
  <c r="AY34" i="1"/>
  <c r="AZ34" i="1" s="1"/>
  <c r="AM17" i="1"/>
  <c r="AN17" i="1" s="1"/>
  <c r="AO17" i="1"/>
  <c r="AP17" i="1" s="1"/>
  <c r="AW17" i="1"/>
  <c r="AX17" i="1" s="1"/>
  <c r="AY17" i="1"/>
  <c r="AZ17" i="1" s="1"/>
  <c r="BA17" i="1"/>
  <c r="BB17" i="1" s="1"/>
  <c r="BC17" i="1"/>
  <c r="BD17" i="1" s="1"/>
  <c r="AS17" i="1"/>
  <c r="AT17" i="1" s="1"/>
  <c r="AQ17" i="1"/>
  <c r="AR17" i="1" s="1"/>
  <c r="AU17" i="1"/>
  <c r="AV17" i="1" s="1"/>
  <c r="AL17" i="1"/>
  <c r="BX109" i="1"/>
  <c r="CB109" i="1" s="1"/>
  <c r="BX99" i="1"/>
  <c r="CB99" i="1" s="1"/>
  <c r="BX101" i="1"/>
  <c r="CB101" i="1" s="1"/>
  <c r="BX105" i="1"/>
  <c r="CB105" i="1" s="1"/>
  <c r="BX102" i="1"/>
  <c r="CB102" i="1" s="1"/>
  <c r="BX104" i="1"/>
  <c r="CB104" i="1" s="1"/>
  <c r="BX110" i="1"/>
  <c r="CB110" i="1" s="1"/>
  <c r="BX97" i="1"/>
  <c r="CB97" i="1" s="1"/>
  <c r="BX94" i="1"/>
  <c r="CB94" i="1" s="1"/>
  <c r="BX100" i="1"/>
  <c r="CB100" i="1" s="1"/>
  <c r="BX96" i="1"/>
  <c r="CB96" i="1" s="1"/>
  <c r="Y4" i="28" l="1"/>
  <c r="BS4" i="28" s="1"/>
  <c r="AM4" i="28"/>
  <c r="CG4" i="28" s="1"/>
  <c r="AD4" i="28"/>
  <c r="BX4" i="28" s="1"/>
  <c r="AL4" i="28"/>
  <c r="CF4" i="28" s="1"/>
  <c r="AC4" i="28"/>
  <c r="BW4" i="28" s="1"/>
  <c r="Z4" i="28"/>
  <c r="BT4" i="28" s="1"/>
  <c r="AG4" i="28"/>
  <c r="CA4" i="28" s="1"/>
  <c r="AH4" i="28"/>
  <c r="CB4" i="28" s="1"/>
  <c r="AB4" i="28"/>
  <c r="BV4" i="28" s="1"/>
  <c r="AI4" i="28"/>
  <c r="CC4" i="28" s="1"/>
  <c r="AJ4" i="28"/>
  <c r="CD4" i="28" s="1"/>
  <c r="AK4" i="28"/>
  <c r="CE4" i="28" s="1"/>
  <c r="T4" i="28"/>
  <c r="BN4" i="28" s="1"/>
  <c r="W4" i="28"/>
  <c r="BQ4" i="28" s="1"/>
  <c r="AE4" i="28"/>
  <c r="BY4" i="28" s="1"/>
  <c r="AA4" i="28"/>
  <c r="BU4" i="28" s="1"/>
  <c r="AF4" i="28"/>
  <c r="BZ4" i="28" s="1"/>
  <c r="X17" i="1"/>
  <c r="AY13" i="1"/>
  <c r="AZ13" i="1" s="1"/>
  <c r="AU13" i="28"/>
  <c r="X15" i="1"/>
  <c r="AO15" i="28" s="1"/>
  <c r="X15" i="28"/>
  <c r="X32" i="1"/>
  <c r="AW11" i="1"/>
  <c r="AX11" i="1" s="1"/>
  <c r="AU11" i="28"/>
  <c r="X38" i="1"/>
  <c r="X18" i="1"/>
  <c r="X7" i="1"/>
  <c r="AO7" i="28" s="1"/>
  <c r="T7" i="28"/>
  <c r="X46" i="1"/>
  <c r="X35" i="1"/>
  <c r="X42" i="1"/>
  <c r="X59" i="1"/>
  <c r="X27" i="1"/>
  <c r="X34" i="1"/>
  <c r="X36" i="1"/>
  <c r="X50" i="1"/>
  <c r="AM51" i="1"/>
  <c r="X51" i="1"/>
  <c r="X63" i="1"/>
  <c r="X48" i="1"/>
  <c r="AS18" i="1"/>
  <c r="AT18" i="1" s="1"/>
  <c r="X22" i="1"/>
  <c r="X14" i="1"/>
  <c r="AO14" i="28" s="1"/>
  <c r="T14" i="28"/>
  <c r="X54" i="1"/>
  <c r="X33" i="1"/>
  <c r="X19" i="1"/>
  <c r="X62" i="1"/>
  <c r="X28" i="1"/>
  <c r="X43" i="1"/>
  <c r="X20" i="1"/>
  <c r="X60" i="1"/>
  <c r="X12" i="1"/>
  <c r="AO12" i="28" s="1"/>
  <c r="T12" i="28"/>
  <c r="X24" i="1"/>
  <c r="X52" i="1"/>
  <c r="X40" i="1"/>
  <c r="X41" i="1"/>
  <c r="X67" i="1"/>
  <c r="X8" i="1"/>
  <c r="AO8" i="28" s="1"/>
  <c r="X9" i="1"/>
  <c r="AO9" i="28" s="1"/>
  <c r="X6" i="1"/>
  <c r="AO6" i="28" s="1"/>
  <c r="X13" i="1"/>
  <c r="AO13" i="28" s="1"/>
  <c r="AQ34" i="1"/>
  <c r="AR34" i="1" s="1"/>
  <c r="BC34" i="1"/>
  <c r="BD34" i="1" s="1"/>
  <c r="AW10" i="1"/>
  <c r="AX10" i="1" s="1"/>
  <c r="AU16" i="1"/>
  <c r="AV16" i="1" s="1"/>
  <c r="AY51" i="1"/>
  <c r="AZ51" i="1" s="1"/>
  <c r="BA63" i="1"/>
  <c r="BB63" i="1" s="1"/>
  <c r="AM48" i="1"/>
  <c r="AL48" i="1"/>
  <c r="X65" i="1"/>
  <c r="X47" i="1"/>
  <c r="AL15" i="1"/>
  <c r="AO15" i="1"/>
  <c r="AP15" i="1" s="1"/>
  <c r="AM15" i="1"/>
  <c r="AN15" i="1" s="1"/>
  <c r="AS15" i="1"/>
  <c r="AT15" i="1" s="1"/>
  <c r="AQ15" i="1"/>
  <c r="AR15" i="1" s="1"/>
  <c r="AY15" i="1"/>
  <c r="AZ15" i="1" s="1"/>
  <c r="AW15" i="1"/>
  <c r="AX15" i="1" s="1"/>
  <c r="AU15" i="1"/>
  <c r="AV15" i="1" s="1"/>
  <c r="BC15" i="1"/>
  <c r="BD15" i="1" s="1"/>
  <c r="BA15" i="1"/>
  <c r="BB15" i="1" s="1"/>
  <c r="AS29" i="1"/>
  <c r="AT29" i="1" s="1"/>
  <c r="AW29" i="1"/>
  <c r="AX29" i="1" s="1"/>
  <c r="AO29" i="1"/>
  <c r="AP29" i="1" s="1"/>
  <c r="AY29" i="1"/>
  <c r="AZ29" i="1" s="1"/>
  <c r="AU29" i="1"/>
  <c r="AV29" i="1" s="1"/>
  <c r="AQ29" i="1"/>
  <c r="AR29" i="1" s="1"/>
  <c r="AL29" i="1"/>
  <c r="BA29" i="1"/>
  <c r="BB29" i="1" s="1"/>
  <c r="AM29" i="1"/>
  <c r="AN29" i="1" s="1"/>
  <c r="BC29" i="1"/>
  <c r="BD29" i="1" s="1"/>
  <c r="AU48" i="1"/>
  <c r="AV48" i="1" s="1"/>
  <c r="AY48" i="1"/>
  <c r="AZ48" i="1" s="1"/>
  <c r="AQ48" i="1"/>
  <c r="AR48" i="1" s="1"/>
  <c r="AO48" i="1"/>
  <c r="AP48" i="1" s="1"/>
  <c r="BA48" i="1"/>
  <c r="BB48" i="1" s="1"/>
  <c r="BC48" i="1"/>
  <c r="BD48" i="1" s="1"/>
  <c r="AS48" i="1"/>
  <c r="AT48" i="1" s="1"/>
  <c r="AW48" i="1"/>
  <c r="AX48" i="1" s="1"/>
  <c r="BC52" i="1"/>
  <c r="BD52" i="1" s="1"/>
  <c r="AU52" i="1"/>
  <c r="AV52" i="1" s="1"/>
  <c r="BA52" i="1"/>
  <c r="BB52" i="1" s="1"/>
  <c r="AS52" i="1"/>
  <c r="AT52" i="1" s="1"/>
  <c r="AO52" i="1"/>
  <c r="AP52" i="1" s="1"/>
  <c r="AY52" i="1"/>
  <c r="AZ52" i="1" s="1"/>
  <c r="AQ52" i="1"/>
  <c r="AR52" i="1" s="1"/>
  <c r="AL52" i="1"/>
  <c r="AM52" i="1"/>
  <c r="AN52" i="1" s="1"/>
  <c r="AW52" i="1"/>
  <c r="AX52" i="1" s="1"/>
  <c r="AQ40" i="1"/>
  <c r="AR40" i="1" s="1"/>
  <c r="AM40" i="1"/>
  <c r="AN40" i="1" s="1"/>
  <c r="AL40" i="1"/>
  <c r="AY40" i="1"/>
  <c r="AZ40" i="1" s="1"/>
  <c r="AW40" i="1"/>
  <c r="AX40" i="1" s="1"/>
  <c r="AO40" i="1"/>
  <c r="AP40" i="1" s="1"/>
  <c r="AU40" i="1"/>
  <c r="AV40" i="1" s="1"/>
  <c r="AS40" i="1"/>
  <c r="AT40" i="1" s="1"/>
  <c r="BC40" i="1"/>
  <c r="BD40" i="1" s="1"/>
  <c r="BA40" i="1"/>
  <c r="BB40" i="1" s="1"/>
  <c r="AL7" i="1"/>
  <c r="AY7" i="1"/>
  <c r="AZ7" i="1" s="1"/>
  <c r="AW7" i="1"/>
  <c r="AX7" i="1" s="1"/>
  <c r="AS7" i="1"/>
  <c r="AT7" i="1" s="1"/>
  <c r="BC7" i="1"/>
  <c r="BD7" i="1" s="1"/>
  <c r="AO7" i="1"/>
  <c r="AP7" i="1" s="1"/>
  <c r="AM7" i="1"/>
  <c r="AN7" i="1" s="1"/>
  <c r="AQ7" i="1"/>
  <c r="AR7" i="1" s="1"/>
  <c r="BA7" i="1"/>
  <c r="BB7" i="1" s="1"/>
  <c r="AU7" i="1"/>
  <c r="AV7" i="1" s="1"/>
  <c r="AW46" i="1"/>
  <c r="AX46" i="1" s="1"/>
  <c r="AU46" i="1"/>
  <c r="AV46" i="1" s="1"/>
  <c r="AS46" i="1"/>
  <c r="AT46" i="1" s="1"/>
  <c r="AY46" i="1"/>
  <c r="AZ46" i="1" s="1"/>
  <c r="AL46" i="1"/>
  <c r="AO46" i="1"/>
  <c r="AP46" i="1" s="1"/>
  <c r="AM46" i="1"/>
  <c r="AN46" i="1" s="1"/>
  <c r="BC46" i="1"/>
  <c r="BD46" i="1" s="1"/>
  <c r="AQ46" i="1"/>
  <c r="AR46" i="1" s="1"/>
  <c r="BA46" i="1"/>
  <c r="BB46" i="1" s="1"/>
  <c r="AU35" i="1"/>
  <c r="AV35" i="1" s="1"/>
  <c r="AO35" i="1"/>
  <c r="AP35" i="1" s="1"/>
  <c r="AW35" i="1"/>
  <c r="AX35" i="1" s="1"/>
  <c r="AL35" i="1"/>
  <c r="AY35" i="1"/>
  <c r="AZ35" i="1" s="1"/>
  <c r="BC35" i="1"/>
  <c r="BD35" i="1" s="1"/>
  <c r="BA35" i="1"/>
  <c r="BB35" i="1" s="1"/>
  <c r="AM35" i="1"/>
  <c r="AN35" i="1" s="1"/>
  <c r="AS35" i="1"/>
  <c r="AT35" i="1" s="1"/>
  <c r="AQ35" i="1"/>
  <c r="AR35" i="1" s="1"/>
  <c r="AM25" i="1"/>
  <c r="AN25" i="1" s="1"/>
  <c r="AO25" i="1"/>
  <c r="AP25" i="1" s="1"/>
  <c r="BC25" i="1"/>
  <c r="BD25" i="1" s="1"/>
  <c r="AS25" i="1"/>
  <c r="AT25" i="1" s="1"/>
  <c r="AY25" i="1"/>
  <c r="AZ25" i="1" s="1"/>
  <c r="AQ25" i="1"/>
  <c r="AR25" i="1" s="1"/>
  <c r="BA25" i="1"/>
  <c r="BB25" i="1" s="1"/>
  <c r="AW25" i="1"/>
  <c r="AX25" i="1" s="1"/>
  <c r="AU25" i="1"/>
  <c r="AV25" i="1" s="1"/>
  <c r="AL25" i="1"/>
  <c r="BC65" i="1"/>
  <c r="BD65" i="1" s="1"/>
  <c r="AS65" i="1"/>
  <c r="AT65" i="1" s="1"/>
  <c r="BA65" i="1"/>
  <c r="BB65" i="1" s="1"/>
  <c r="AL65" i="1"/>
  <c r="AU65" i="1"/>
  <c r="AV65" i="1" s="1"/>
  <c r="AO65" i="1"/>
  <c r="AP65" i="1" s="1"/>
  <c r="AQ65" i="1"/>
  <c r="AR65" i="1" s="1"/>
  <c r="AM65" i="1"/>
  <c r="AN65" i="1" s="1"/>
  <c r="AW65" i="1"/>
  <c r="AX65" i="1" s="1"/>
  <c r="AY65" i="1"/>
  <c r="AZ65" i="1" s="1"/>
  <c r="AM56" i="1"/>
  <c r="AN56" i="1" s="1"/>
  <c r="BA56" i="1"/>
  <c r="BB56" i="1" s="1"/>
  <c r="AU56" i="1"/>
  <c r="AV56" i="1" s="1"/>
  <c r="BC56" i="1"/>
  <c r="BD56" i="1" s="1"/>
  <c r="AS56" i="1"/>
  <c r="AT56" i="1" s="1"/>
  <c r="AL56" i="1"/>
  <c r="AQ56" i="1"/>
  <c r="AR56" i="1" s="1"/>
  <c r="AY56" i="1"/>
  <c r="AZ56" i="1" s="1"/>
  <c r="AW56" i="1"/>
  <c r="AX56" i="1" s="1"/>
  <c r="AO56" i="1"/>
  <c r="AP56" i="1" s="1"/>
  <c r="AW42" i="1"/>
  <c r="AX42" i="1" s="1"/>
  <c r="AU42" i="1"/>
  <c r="AV42" i="1" s="1"/>
  <c r="AO42" i="1"/>
  <c r="AP42" i="1" s="1"/>
  <c r="BC42" i="1"/>
  <c r="BD42" i="1" s="1"/>
  <c r="AQ42" i="1"/>
  <c r="AR42" i="1" s="1"/>
  <c r="AS42" i="1"/>
  <c r="AT42" i="1" s="1"/>
  <c r="AY42" i="1"/>
  <c r="AZ42" i="1" s="1"/>
  <c r="AL42" i="1"/>
  <c r="BA42" i="1"/>
  <c r="BB42" i="1" s="1"/>
  <c r="AM42" i="1"/>
  <c r="AN42" i="1" s="1"/>
  <c r="AQ59" i="1"/>
  <c r="AR59" i="1" s="1"/>
  <c r="AU59" i="1"/>
  <c r="AV59" i="1" s="1"/>
  <c r="AY59" i="1"/>
  <c r="AZ59" i="1" s="1"/>
  <c r="BC59" i="1"/>
  <c r="BD59" i="1" s="1"/>
  <c r="AM59" i="1"/>
  <c r="AN59" i="1" s="1"/>
  <c r="AO59" i="1"/>
  <c r="AP59" i="1" s="1"/>
  <c r="AW59" i="1"/>
  <c r="AX59" i="1" s="1"/>
  <c r="AL59" i="1"/>
  <c r="AS59" i="1"/>
  <c r="AT59" i="1" s="1"/>
  <c r="BA59" i="1"/>
  <c r="BB59" i="1" s="1"/>
  <c r="AO47" i="1"/>
  <c r="AP47" i="1" s="1"/>
  <c r="AQ47" i="1"/>
  <c r="AR47" i="1" s="1"/>
  <c r="AY47" i="1"/>
  <c r="AZ47" i="1" s="1"/>
  <c r="BA47" i="1"/>
  <c r="BB47" i="1" s="1"/>
  <c r="AL47" i="1"/>
  <c r="AM47" i="1"/>
  <c r="AN47" i="1" s="1"/>
  <c r="BC47" i="1"/>
  <c r="BD47" i="1" s="1"/>
  <c r="AW47" i="1"/>
  <c r="AX47" i="1" s="1"/>
  <c r="AU47" i="1"/>
  <c r="AV47" i="1" s="1"/>
  <c r="AS47" i="1"/>
  <c r="AT47" i="1" s="1"/>
  <c r="AL27" i="1"/>
  <c r="BA27" i="1"/>
  <c r="BB27" i="1" s="1"/>
  <c r="AW27" i="1"/>
  <c r="AX27" i="1" s="1"/>
  <c r="AQ27" i="1"/>
  <c r="AR27" i="1" s="1"/>
  <c r="AY27" i="1"/>
  <c r="AZ27" i="1" s="1"/>
  <c r="AS27" i="1"/>
  <c r="AT27" i="1" s="1"/>
  <c r="AM27" i="1"/>
  <c r="AN27" i="1" s="1"/>
  <c r="AU27" i="1"/>
  <c r="AV27" i="1" s="1"/>
  <c r="BC27" i="1"/>
  <c r="BD27" i="1" s="1"/>
  <c r="AO27" i="1"/>
  <c r="AP27" i="1" s="1"/>
  <c r="BF21" i="1"/>
  <c r="BE21" i="1"/>
  <c r="AL10" i="1"/>
  <c r="AS10" i="1"/>
  <c r="AT10" i="1" s="1"/>
  <c r="AO10" i="1"/>
  <c r="AP10" i="1" s="1"/>
  <c r="AM10" i="1"/>
  <c r="AN10" i="1" s="1"/>
  <c r="AQ10" i="1"/>
  <c r="AR10" i="1" s="1"/>
  <c r="AU10" i="1"/>
  <c r="AV10" i="1" s="1"/>
  <c r="AY10" i="1"/>
  <c r="AZ10" i="1" s="1"/>
  <c r="BC10" i="1"/>
  <c r="BD10" i="1" s="1"/>
  <c r="BA10" i="1"/>
  <c r="BB10" i="1" s="1"/>
  <c r="AW28" i="1"/>
  <c r="AX28" i="1" s="1"/>
  <c r="AU28" i="1"/>
  <c r="AV28" i="1" s="1"/>
  <c r="AS28" i="1"/>
  <c r="AT28" i="1" s="1"/>
  <c r="AQ28" i="1"/>
  <c r="AR28" i="1" s="1"/>
  <c r="AL28" i="1"/>
  <c r="AO28" i="1"/>
  <c r="AP28" i="1" s="1"/>
  <c r="AM28" i="1"/>
  <c r="AN28" i="1" s="1"/>
  <c r="BC28" i="1"/>
  <c r="BD28" i="1" s="1"/>
  <c r="BA28" i="1"/>
  <c r="BB28" i="1" s="1"/>
  <c r="AY28" i="1"/>
  <c r="AZ28" i="1" s="1"/>
  <c r="AS43" i="1"/>
  <c r="AT43" i="1" s="1"/>
  <c r="BA43" i="1"/>
  <c r="BB43" i="1" s="1"/>
  <c r="AQ43" i="1"/>
  <c r="AR43" i="1" s="1"/>
  <c r="AY43" i="1"/>
  <c r="AZ43" i="1" s="1"/>
  <c r="AL43" i="1"/>
  <c r="AW43" i="1"/>
  <c r="AX43" i="1" s="1"/>
  <c r="AU43" i="1"/>
  <c r="AV43" i="1" s="1"/>
  <c r="AO43" i="1"/>
  <c r="AP43" i="1" s="1"/>
  <c r="AM43" i="1"/>
  <c r="AN43" i="1" s="1"/>
  <c r="BC43" i="1"/>
  <c r="BD43" i="1" s="1"/>
  <c r="AW31" i="1"/>
  <c r="AX31" i="1" s="1"/>
  <c r="AS31" i="1"/>
  <c r="AT31" i="1" s="1"/>
  <c r="BA31" i="1"/>
  <c r="BB31" i="1" s="1"/>
  <c r="AU31" i="1"/>
  <c r="AV31" i="1" s="1"/>
  <c r="AO31" i="1"/>
  <c r="AP31" i="1" s="1"/>
  <c r="AL31" i="1"/>
  <c r="AM31" i="1"/>
  <c r="AN31" i="1" s="1"/>
  <c r="BC31" i="1"/>
  <c r="BD31" i="1" s="1"/>
  <c r="AQ31" i="1"/>
  <c r="AR31" i="1" s="1"/>
  <c r="AY31" i="1"/>
  <c r="AZ31" i="1" s="1"/>
  <c r="AL60" i="1"/>
  <c r="AW60" i="1"/>
  <c r="AX60" i="1" s="1"/>
  <c r="BC60" i="1"/>
  <c r="BD60" i="1" s="1"/>
  <c r="AO60" i="1"/>
  <c r="AP60" i="1" s="1"/>
  <c r="AY60" i="1"/>
  <c r="AZ60" i="1" s="1"/>
  <c r="BA60" i="1"/>
  <c r="BB60" i="1" s="1"/>
  <c r="AU60" i="1"/>
  <c r="AV60" i="1" s="1"/>
  <c r="AQ60" i="1"/>
  <c r="AR60" i="1" s="1"/>
  <c r="AS60" i="1"/>
  <c r="AT60" i="1" s="1"/>
  <c r="AM60" i="1"/>
  <c r="AN60" i="1" s="1"/>
  <c r="AM12" i="1"/>
  <c r="AN12" i="1" s="1"/>
  <c r="AQ12" i="1"/>
  <c r="AR12" i="1" s="1"/>
  <c r="AO12" i="1"/>
  <c r="AP12" i="1" s="1"/>
  <c r="AL12" i="1"/>
  <c r="BA12" i="1"/>
  <c r="BB12" i="1" s="1"/>
  <c r="BC12" i="1"/>
  <c r="BD12" i="1" s="1"/>
  <c r="AS12" i="1"/>
  <c r="AT12" i="1" s="1"/>
  <c r="AU12" i="1"/>
  <c r="AV12" i="1" s="1"/>
  <c r="AY12" i="1"/>
  <c r="AZ12" i="1" s="1"/>
  <c r="AL16" i="1"/>
  <c r="BA16" i="1"/>
  <c r="BB16" i="1" s="1"/>
  <c r="BC16" i="1"/>
  <c r="BD16" i="1" s="1"/>
  <c r="AW16" i="1"/>
  <c r="AX16" i="1" s="1"/>
  <c r="AO16" i="1"/>
  <c r="AP16" i="1" s="1"/>
  <c r="AM16" i="1"/>
  <c r="AN16" i="1" s="1"/>
  <c r="AY16" i="1"/>
  <c r="AZ16" i="1" s="1"/>
  <c r="AS16" i="1"/>
  <c r="AT16" i="1" s="1"/>
  <c r="AQ16" i="1"/>
  <c r="AR16" i="1" s="1"/>
  <c r="AS24" i="1"/>
  <c r="AT24" i="1" s="1"/>
  <c r="AQ24" i="1"/>
  <c r="AR24" i="1" s="1"/>
  <c r="AO24" i="1"/>
  <c r="AP24" i="1" s="1"/>
  <c r="AM24" i="1"/>
  <c r="AN24" i="1" s="1"/>
  <c r="BC24" i="1"/>
  <c r="BD24" i="1" s="1"/>
  <c r="AL24" i="1"/>
  <c r="BA24" i="1"/>
  <c r="BB24" i="1" s="1"/>
  <c r="AY24" i="1"/>
  <c r="AZ24" i="1" s="1"/>
  <c r="AW24" i="1"/>
  <c r="AX24" i="1" s="1"/>
  <c r="AU24" i="1"/>
  <c r="AV24" i="1" s="1"/>
  <c r="AO58" i="1"/>
  <c r="AP58" i="1" s="1"/>
  <c r="AM58" i="1"/>
  <c r="AN58" i="1" s="1"/>
  <c r="BC58" i="1"/>
  <c r="BD58" i="1" s="1"/>
  <c r="AY58" i="1"/>
  <c r="AZ58" i="1" s="1"/>
  <c r="BA58" i="1"/>
  <c r="BB58" i="1" s="1"/>
  <c r="AW58" i="1"/>
  <c r="AX58" i="1" s="1"/>
  <c r="AQ58" i="1"/>
  <c r="AR58" i="1" s="1"/>
  <c r="AS58" i="1"/>
  <c r="AT58" i="1" s="1"/>
  <c r="AU58" i="1"/>
  <c r="AV58" i="1" s="1"/>
  <c r="AL58" i="1"/>
  <c r="AL66" i="1"/>
  <c r="AQ66" i="1"/>
  <c r="AR66" i="1" s="1"/>
  <c r="AU66" i="1"/>
  <c r="AV66" i="1" s="1"/>
  <c r="AY66" i="1"/>
  <c r="AZ66" i="1" s="1"/>
  <c r="BC66" i="1"/>
  <c r="BD66" i="1" s="1"/>
  <c r="AO66" i="1"/>
  <c r="AP66" i="1" s="1"/>
  <c r="AS66" i="1"/>
  <c r="AT66" i="1" s="1"/>
  <c r="AW66" i="1"/>
  <c r="AX66" i="1" s="1"/>
  <c r="BA66" i="1"/>
  <c r="BB66" i="1" s="1"/>
  <c r="AM66" i="1"/>
  <c r="AN66" i="1" s="1"/>
  <c r="AW36" i="1"/>
  <c r="AX36" i="1" s="1"/>
  <c r="AU36" i="1"/>
  <c r="AV36" i="1" s="1"/>
  <c r="AS36" i="1"/>
  <c r="AT36" i="1" s="1"/>
  <c r="AQ36" i="1"/>
  <c r="AR36" i="1" s="1"/>
  <c r="AL36" i="1"/>
  <c r="AO36" i="1"/>
  <c r="AP36" i="1" s="1"/>
  <c r="BC36" i="1"/>
  <c r="BD36" i="1" s="1"/>
  <c r="BA36" i="1"/>
  <c r="BB36" i="1" s="1"/>
  <c r="AY36" i="1"/>
  <c r="AZ36" i="1" s="1"/>
  <c r="AM36" i="1"/>
  <c r="AN36" i="1" s="1"/>
  <c r="BA50" i="1"/>
  <c r="BB50" i="1" s="1"/>
  <c r="AY50" i="1"/>
  <c r="AZ50" i="1" s="1"/>
  <c r="AM50" i="1"/>
  <c r="AN50" i="1" s="1"/>
  <c r="AL50" i="1"/>
  <c r="AS50" i="1"/>
  <c r="AT50" i="1" s="1"/>
  <c r="AO50" i="1"/>
  <c r="AP50" i="1" s="1"/>
  <c r="AW50" i="1"/>
  <c r="AX50" i="1" s="1"/>
  <c r="AQ50" i="1"/>
  <c r="AR50" i="1" s="1"/>
  <c r="BC50" i="1"/>
  <c r="BD50" i="1" s="1"/>
  <c r="AU50" i="1"/>
  <c r="AV50" i="1" s="1"/>
  <c r="BE53" i="1"/>
  <c r="BF53" i="1"/>
  <c r="AS34" i="1"/>
  <c r="AT34" i="1" s="1"/>
  <c r="BE34" i="1" s="1"/>
  <c r="BA34" i="1"/>
  <c r="BB34" i="1" s="1"/>
  <c r="AP34" i="1"/>
  <c r="AW12" i="1"/>
  <c r="AX12" i="1" s="1"/>
  <c r="AO5" i="28"/>
  <c r="AN48" i="1"/>
  <c r="AP5" i="1"/>
  <c r="BE5" i="1" s="1"/>
  <c r="AR11" i="1"/>
  <c r="X64" i="1"/>
  <c r="X39" i="1"/>
  <c r="AS11" i="1"/>
  <c r="AT11" i="1" s="1"/>
  <c r="BC11" i="1"/>
  <c r="BD11" i="1" s="1"/>
  <c r="BA11" i="1"/>
  <c r="BB11" i="1" s="1"/>
  <c r="X55" i="1"/>
  <c r="AU63" i="1"/>
  <c r="AV63" i="1" s="1"/>
  <c r="AW63" i="1"/>
  <c r="AX63" i="1" s="1"/>
  <c r="AY63" i="1"/>
  <c r="AZ63" i="1" s="1"/>
  <c r="AS63" i="1"/>
  <c r="AT63" i="1" s="1"/>
  <c r="AU51" i="1"/>
  <c r="AV51" i="1" s="1"/>
  <c r="AW51" i="1"/>
  <c r="AX51" i="1" s="1"/>
  <c r="BC51" i="1"/>
  <c r="BD51" i="1" s="1"/>
  <c r="BA51" i="1"/>
  <c r="BB51" i="1" s="1"/>
  <c r="X37" i="1"/>
  <c r="BC13" i="1"/>
  <c r="BD13" i="1" s="1"/>
  <c r="AR13" i="1"/>
  <c r="AW13" i="1"/>
  <c r="AX13" i="1" s="1"/>
  <c r="X61" i="1"/>
  <c r="AY18" i="1"/>
  <c r="AZ18" i="1" s="1"/>
  <c r="AU18" i="1"/>
  <c r="AV18" i="1" s="1"/>
  <c r="BA18" i="1"/>
  <c r="BB18" i="1" s="1"/>
  <c r="X49" i="1"/>
  <c r="X45" i="1"/>
  <c r="BA32" i="1"/>
  <c r="BB32" i="1" s="1"/>
  <c r="AY32" i="1"/>
  <c r="AZ32" i="1" s="1"/>
  <c r="AM32" i="1"/>
  <c r="AN32" i="1" s="1"/>
  <c r="AL32" i="1"/>
  <c r="AU32" i="1"/>
  <c r="AV32" i="1" s="1"/>
  <c r="AS32" i="1"/>
  <c r="AT32" i="1" s="1"/>
  <c r="AQ32" i="1"/>
  <c r="AR32" i="1" s="1"/>
  <c r="AO32" i="1"/>
  <c r="AP32" i="1" s="1"/>
  <c r="BC32" i="1"/>
  <c r="BD32" i="1" s="1"/>
  <c r="AW32" i="1"/>
  <c r="AX32" i="1" s="1"/>
  <c r="AO30" i="1"/>
  <c r="AP30" i="1" s="1"/>
  <c r="AW30" i="1"/>
  <c r="AX30" i="1" s="1"/>
  <c r="AM30" i="1"/>
  <c r="AN30" i="1" s="1"/>
  <c r="AU30" i="1"/>
  <c r="AV30" i="1" s="1"/>
  <c r="BC30" i="1"/>
  <c r="BD30" i="1" s="1"/>
  <c r="AL30" i="1"/>
  <c r="AS30" i="1"/>
  <c r="AT30" i="1" s="1"/>
  <c r="BA30" i="1"/>
  <c r="BB30" i="1" s="1"/>
  <c r="AQ30" i="1"/>
  <c r="AR30" i="1" s="1"/>
  <c r="AY30" i="1"/>
  <c r="AZ30" i="1" s="1"/>
  <c r="AL8" i="1"/>
  <c r="AM8" i="1"/>
  <c r="AN8" i="1" s="1"/>
  <c r="AO8" i="1"/>
  <c r="AP8" i="1" s="1"/>
  <c r="AU8" i="1"/>
  <c r="AV8" i="1" s="1"/>
  <c r="BA8" i="1"/>
  <c r="BB8" i="1" s="1"/>
  <c r="AQ8" i="1"/>
  <c r="AR8" i="1" s="1"/>
  <c r="AY8" i="1"/>
  <c r="AZ8" i="1" s="1"/>
  <c r="BC8" i="1"/>
  <c r="BD8" i="1" s="1"/>
  <c r="AS8" i="1"/>
  <c r="AT8" i="1" s="1"/>
  <c r="AW8" i="1"/>
  <c r="AX8" i="1" s="1"/>
  <c r="AW22" i="1"/>
  <c r="AX22" i="1" s="1"/>
  <c r="AU22" i="1"/>
  <c r="AV22" i="1" s="1"/>
  <c r="AL22" i="1"/>
  <c r="AY22" i="1"/>
  <c r="AZ22" i="1" s="1"/>
  <c r="AQ22" i="1"/>
  <c r="AR22" i="1" s="1"/>
  <c r="AO22" i="1"/>
  <c r="AP22" i="1" s="1"/>
  <c r="AM22" i="1"/>
  <c r="AN22" i="1" s="1"/>
  <c r="BC22" i="1"/>
  <c r="BD22" i="1" s="1"/>
  <c r="BA22" i="1"/>
  <c r="BB22" i="1" s="1"/>
  <c r="AS22" i="1"/>
  <c r="AT22" i="1" s="1"/>
  <c r="AO55" i="1"/>
  <c r="AP55" i="1" s="1"/>
  <c r="AW55" i="1"/>
  <c r="AX55" i="1" s="1"/>
  <c r="AM55" i="1"/>
  <c r="AN55" i="1" s="1"/>
  <c r="AU55" i="1"/>
  <c r="AV55" i="1" s="1"/>
  <c r="BC55" i="1"/>
  <c r="BD55" i="1" s="1"/>
  <c r="AS55" i="1"/>
  <c r="AT55" i="1" s="1"/>
  <c r="AQ55" i="1"/>
  <c r="AR55" i="1" s="1"/>
  <c r="AL55" i="1"/>
  <c r="BA55" i="1"/>
  <c r="BB55" i="1" s="1"/>
  <c r="AY55" i="1"/>
  <c r="AZ55" i="1" s="1"/>
  <c r="AO64" i="1"/>
  <c r="AP64" i="1" s="1"/>
  <c r="AS64" i="1"/>
  <c r="AT64" i="1" s="1"/>
  <c r="AW64" i="1"/>
  <c r="AX64" i="1" s="1"/>
  <c r="BA64" i="1"/>
  <c r="BB64" i="1" s="1"/>
  <c r="AM64" i="1"/>
  <c r="AN64" i="1" s="1"/>
  <c r="AL64" i="1"/>
  <c r="AU64" i="1"/>
  <c r="AV64" i="1" s="1"/>
  <c r="BC64" i="1"/>
  <c r="BD64" i="1" s="1"/>
  <c r="AQ64" i="1"/>
  <c r="AR64" i="1" s="1"/>
  <c r="AY64" i="1"/>
  <c r="AZ64" i="1" s="1"/>
  <c r="AM14" i="1"/>
  <c r="AN14" i="1" s="1"/>
  <c r="AQ14" i="1"/>
  <c r="AR14" i="1" s="1"/>
  <c r="BA14" i="1"/>
  <c r="BB14" i="1" s="1"/>
  <c r="AS14" i="1"/>
  <c r="AT14" i="1" s="1"/>
  <c r="AY14" i="1"/>
  <c r="AZ14" i="1" s="1"/>
  <c r="AL14" i="1"/>
  <c r="AW14" i="1"/>
  <c r="AX14" i="1" s="1"/>
  <c r="AO14" i="1"/>
  <c r="AP14" i="1" s="1"/>
  <c r="AU14" i="1"/>
  <c r="AV14" i="1" s="1"/>
  <c r="BC14" i="1"/>
  <c r="BD14" i="1" s="1"/>
  <c r="AM54" i="1"/>
  <c r="AN54" i="1" s="1"/>
  <c r="AW54" i="1"/>
  <c r="AX54" i="1" s="1"/>
  <c r="AS54" i="1"/>
  <c r="AT54" i="1" s="1"/>
  <c r="AQ54" i="1"/>
  <c r="AR54" i="1" s="1"/>
  <c r="AL54" i="1"/>
  <c r="AO54" i="1"/>
  <c r="AP54" i="1" s="1"/>
  <c r="BA54" i="1"/>
  <c r="BB54" i="1" s="1"/>
  <c r="BC54" i="1"/>
  <c r="BD54" i="1" s="1"/>
  <c r="AU54" i="1"/>
  <c r="AV54" i="1" s="1"/>
  <c r="AY54" i="1"/>
  <c r="AZ54" i="1" s="1"/>
  <c r="BA33" i="1"/>
  <c r="BB33" i="1" s="1"/>
  <c r="AY33" i="1"/>
  <c r="AZ33" i="1" s="1"/>
  <c r="AO33" i="1"/>
  <c r="AP33" i="1" s="1"/>
  <c r="AM33" i="1"/>
  <c r="AN33" i="1" s="1"/>
  <c r="BC33" i="1"/>
  <c r="BD33" i="1" s="1"/>
  <c r="AS33" i="1"/>
  <c r="AT33" i="1" s="1"/>
  <c r="AL33" i="1"/>
  <c r="AU33" i="1"/>
  <c r="AV33" i="1" s="1"/>
  <c r="AQ33" i="1"/>
  <c r="AR33" i="1" s="1"/>
  <c r="AW33" i="1"/>
  <c r="AX33" i="1" s="1"/>
  <c r="AM19" i="1"/>
  <c r="AN19" i="1" s="1"/>
  <c r="AQ19" i="1"/>
  <c r="AR19" i="1" s="1"/>
  <c r="BA19" i="1"/>
  <c r="BB19" i="1" s="1"/>
  <c r="AW19" i="1"/>
  <c r="AX19" i="1" s="1"/>
  <c r="AL19" i="1"/>
  <c r="AS19" i="1"/>
  <c r="AT19" i="1" s="1"/>
  <c r="BC19" i="1"/>
  <c r="BD19" i="1" s="1"/>
  <c r="AY19" i="1"/>
  <c r="AZ19" i="1" s="1"/>
  <c r="AU19" i="1"/>
  <c r="AV19" i="1" s="1"/>
  <c r="AO19" i="1"/>
  <c r="AP19" i="1" s="1"/>
  <c r="AL26" i="1"/>
  <c r="AM26" i="1"/>
  <c r="AN26" i="1" s="1"/>
  <c r="BC26" i="1"/>
  <c r="BD26" i="1" s="1"/>
  <c r="BA26" i="1"/>
  <c r="BB26" i="1" s="1"/>
  <c r="AY26" i="1"/>
  <c r="AZ26" i="1" s="1"/>
  <c r="AO26" i="1"/>
  <c r="AP26" i="1" s="1"/>
  <c r="AW26" i="1"/>
  <c r="AX26" i="1" s="1"/>
  <c r="AU26" i="1"/>
  <c r="AV26" i="1" s="1"/>
  <c r="AS26" i="1"/>
  <c r="AT26" i="1" s="1"/>
  <c r="AQ26" i="1"/>
  <c r="AR26" i="1" s="1"/>
  <c r="AQ62" i="1"/>
  <c r="AR62" i="1" s="1"/>
  <c r="AW62" i="1"/>
  <c r="AX62" i="1" s="1"/>
  <c r="AM62" i="1"/>
  <c r="AN62" i="1" s="1"/>
  <c r="AY62" i="1"/>
  <c r="AZ62" i="1" s="1"/>
  <c r="AU62" i="1"/>
  <c r="AV62" i="1" s="1"/>
  <c r="AS62" i="1"/>
  <c r="AT62" i="1" s="1"/>
  <c r="BC62" i="1"/>
  <c r="BD62" i="1" s="1"/>
  <c r="AO62" i="1"/>
  <c r="AP62" i="1" s="1"/>
  <c r="BA62" i="1"/>
  <c r="BB62" i="1" s="1"/>
  <c r="AL62" i="1"/>
  <c r="AQ39" i="1"/>
  <c r="AR39" i="1" s="1"/>
  <c r="AS39" i="1"/>
  <c r="AT39" i="1" s="1"/>
  <c r="AU39" i="1"/>
  <c r="AV39" i="1" s="1"/>
  <c r="AW39" i="1"/>
  <c r="AX39" i="1" s="1"/>
  <c r="BC39" i="1"/>
  <c r="BD39" i="1" s="1"/>
  <c r="AL39" i="1"/>
  <c r="BA39" i="1"/>
  <c r="BB39" i="1" s="1"/>
  <c r="AM39" i="1"/>
  <c r="AN39" i="1" s="1"/>
  <c r="AY39" i="1"/>
  <c r="AZ39" i="1" s="1"/>
  <c r="AO39" i="1"/>
  <c r="AP39" i="1" s="1"/>
  <c r="AM41" i="1"/>
  <c r="AN41" i="1" s="1"/>
  <c r="AO41" i="1"/>
  <c r="AP41" i="1" s="1"/>
  <c r="AQ41" i="1"/>
  <c r="AR41" i="1" s="1"/>
  <c r="BC41" i="1"/>
  <c r="BD41" i="1" s="1"/>
  <c r="BA41" i="1"/>
  <c r="BB41" i="1" s="1"/>
  <c r="AL41" i="1"/>
  <c r="AW41" i="1"/>
  <c r="AX41" i="1" s="1"/>
  <c r="AS41" i="1"/>
  <c r="AT41" i="1" s="1"/>
  <c r="AY41" i="1"/>
  <c r="AZ41" i="1" s="1"/>
  <c r="AU41" i="1"/>
  <c r="AV41" i="1" s="1"/>
  <c r="AL6" i="1"/>
  <c r="AM6" i="1"/>
  <c r="AN6" i="1" s="1"/>
  <c r="AO6" i="1"/>
  <c r="AP6" i="1" s="1"/>
  <c r="AW6" i="1"/>
  <c r="AX6" i="1" s="1"/>
  <c r="AS6" i="1"/>
  <c r="AT6" i="1" s="1"/>
  <c r="BA6" i="1"/>
  <c r="BB6" i="1" s="1"/>
  <c r="AQ6" i="1"/>
  <c r="AR6" i="1" s="1"/>
  <c r="AY6" i="1"/>
  <c r="AZ6" i="1" s="1"/>
  <c r="AU6" i="1"/>
  <c r="AV6" i="1" s="1"/>
  <c r="BC6" i="1"/>
  <c r="BD6" i="1" s="1"/>
  <c r="AM44" i="1"/>
  <c r="AN44" i="1" s="1"/>
  <c r="AL44" i="1"/>
  <c r="AS44" i="1"/>
  <c r="AT44" i="1" s="1"/>
  <c r="AU44" i="1"/>
  <c r="AV44" i="1" s="1"/>
  <c r="AO44" i="1"/>
  <c r="AP44" i="1" s="1"/>
  <c r="BC44" i="1"/>
  <c r="BD44" i="1" s="1"/>
  <c r="AQ44" i="1"/>
  <c r="AR44" i="1" s="1"/>
  <c r="AY44" i="1"/>
  <c r="AZ44" i="1" s="1"/>
  <c r="AW44" i="1"/>
  <c r="AX44" i="1" s="1"/>
  <c r="BA44" i="1"/>
  <c r="BB44" i="1" s="1"/>
  <c r="AL9" i="1"/>
  <c r="BA9" i="1"/>
  <c r="BB9" i="1" s="1"/>
  <c r="AS9" i="1"/>
  <c r="AT9" i="1" s="1"/>
  <c r="AY9" i="1"/>
  <c r="AZ9" i="1" s="1"/>
  <c r="AQ9" i="1"/>
  <c r="AR9" i="1" s="1"/>
  <c r="AO9" i="1"/>
  <c r="AP9" i="1" s="1"/>
  <c r="AW9" i="1"/>
  <c r="AX9" i="1" s="1"/>
  <c r="BC9" i="1"/>
  <c r="BD9" i="1" s="1"/>
  <c r="AU9" i="1"/>
  <c r="AV9" i="1" s="1"/>
  <c r="AM9" i="1"/>
  <c r="AN9" i="1" s="1"/>
  <c r="AU37" i="1"/>
  <c r="AV37" i="1" s="1"/>
  <c r="AO37" i="1"/>
  <c r="AP37" i="1" s="1"/>
  <c r="AW37" i="1"/>
  <c r="AX37" i="1" s="1"/>
  <c r="AQ37" i="1"/>
  <c r="AR37" i="1" s="1"/>
  <c r="AY37" i="1"/>
  <c r="AZ37" i="1" s="1"/>
  <c r="AM37" i="1"/>
  <c r="AN37" i="1" s="1"/>
  <c r="AS37" i="1"/>
  <c r="AT37" i="1" s="1"/>
  <c r="AL37" i="1"/>
  <c r="BC37" i="1"/>
  <c r="BD37" i="1" s="1"/>
  <c r="BA37" i="1"/>
  <c r="BB37" i="1" s="1"/>
  <c r="AS20" i="1"/>
  <c r="AT20" i="1" s="1"/>
  <c r="AQ20" i="1"/>
  <c r="AR20" i="1" s="1"/>
  <c r="AW20" i="1"/>
  <c r="AX20" i="1" s="1"/>
  <c r="AO20" i="1"/>
  <c r="AP20" i="1" s="1"/>
  <c r="BC20" i="1"/>
  <c r="BD20" i="1" s="1"/>
  <c r="BA20" i="1"/>
  <c r="BB20" i="1" s="1"/>
  <c r="AU20" i="1"/>
  <c r="AV20" i="1" s="1"/>
  <c r="AL20" i="1"/>
  <c r="AY20" i="1"/>
  <c r="AZ20" i="1" s="1"/>
  <c r="AM20" i="1"/>
  <c r="AN20" i="1" s="1"/>
  <c r="AQ67" i="1"/>
  <c r="AR67" i="1" s="1"/>
  <c r="BC67" i="1"/>
  <c r="BD67" i="1" s="1"/>
  <c r="AS67" i="1"/>
  <c r="AT67" i="1" s="1"/>
  <c r="BA67" i="1"/>
  <c r="BB67" i="1" s="1"/>
  <c r="AU67" i="1"/>
  <c r="AV67" i="1" s="1"/>
  <c r="AO67" i="1"/>
  <c r="AP67" i="1" s="1"/>
  <c r="AL67" i="1"/>
  <c r="AM67" i="1"/>
  <c r="AN67" i="1" s="1"/>
  <c r="AW67" i="1"/>
  <c r="AX67" i="1" s="1"/>
  <c r="AY67" i="1"/>
  <c r="AZ67" i="1" s="1"/>
  <c r="AL61" i="1"/>
  <c r="AO61" i="1"/>
  <c r="AP61" i="1" s="1"/>
  <c r="AS61" i="1"/>
  <c r="AT61" i="1" s="1"/>
  <c r="AW61" i="1"/>
  <c r="AX61" i="1" s="1"/>
  <c r="BA61" i="1"/>
  <c r="BB61" i="1" s="1"/>
  <c r="AM61" i="1"/>
  <c r="AN61" i="1" s="1"/>
  <c r="AQ61" i="1"/>
  <c r="AR61" i="1" s="1"/>
  <c r="AU61" i="1"/>
  <c r="AV61" i="1" s="1"/>
  <c r="AY61" i="1"/>
  <c r="AZ61" i="1" s="1"/>
  <c r="BC61" i="1"/>
  <c r="BD61" i="1" s="1"/>
  <c r="AS49" i="1"/>
  <c r="AT49" i="1" s="1"/>
  <c r="AQ49" i="1"/>
  <c r="AR49" i="1" s="1"/>
  <c r="BC49" i="1"/>
  <c r="BD49" i="1" s="1"/>
  <c r="AM49" i="1"/>
  <c r="AN49" i="1" s="1"/>
  <c r="AW49" i="1"/>
  <c r="AX49" i="1" s="1"/>
  <c r="AL49" i="1"/>
  <c r="AU49" i="1"/>
  <c r="AV49" i="1" s="1"/>
  <c r="AO49" i="1"/>
  <c r="AP49" i="1" s="1"/>
  <c r="AY49" i="1"/>
  <c r="AZ49" i="1" s="1"/>
  <c r="BA49" i="1"/>
  <c r="BB49" i="1" s="1"/>
  <c r="AQ45" i="1"/>
  <c r="AR45" i="1" s="1"/>
  <c r="AY45" i="1"/>
  <c r="AZ45" i="1" s="1"/>
  <c r="AO45" i="1"/>
  <c r="AP45" i="1" s="1"/>
  <c r="AW45" i="1"/>
  <c r="AX45" i="1" s="1"/>
  <c r="AL45" i="1"/>
  <c r="AM45" i="1"/>
  <c r="AN45" i="1" s="1"/>
  <c r="BC45" i="1"/>
  <c r="BD45" i="1" s="1"/>
  <c r="BA45" i="1"/>
  <c r="BB45" i="1" s="1"/>
  <c r="AU45" i="1"/>
  <c r="AV45" i="1" s="1"/>
  <c r="AS45" i="1"/>
  <c r="AT45" i="1" s="1"/>
  <c r="X57" i="1"/>
  <c r="X21" i="1"/>
  <c r="X53" i="1"/>
  <c r="X23" i="1"/>
  <c r="X25" i="1"/>
  <c r="X56" i="1"/>
  <c r="BE23" i="1"/>
  <c r="BE38" i="1"/>
  <c r="BE57" i="1"/>
  <c r="AY11" i="1"/>
  <c r="AZ11" i="1" s="1"/>
  <c r="AU11" i="1"/>
  <c r="AV11" i="1" s="1"/>
  <c r="BC63" i="1"/>
  <c r="BD63" i="1" s="1"/>
  <c r="AN63" i="1"/>
  <c r="AQ63" i="1"/>
  <c r="AR63" i="1" s="1"/>
  <c r="AO63" i="1"/>
  <c r="AP63" i="1" s="1"/>
  <c r="AO51" i="1"/>
  <c r="AP51" i="1" s="1"/>
  <c r="AQ51" i="1"/>
  <c r="AR51" i="1" s="1"/>
  <c r="AS51" i="1"/>
  <c r="AT51" i="1" s="1"/>
  <c r="AN51" i="1"/>
  <c r="AS13" i="1"/>
  <c r="AT13" i="1" s="1"/>
  <c r="AU13" i="1"/>
  <c r="AV13" i="1" s="1"/>
  <c r="BA13" i="1"/>
  <c r="BB13" i="1" s="1"/>
  <c r="X31" i="1"/>
  <c r="X16" i="1"/>
  <c r="AW18" i="1"/>
  <c r="AX18" i="1" s="1"/>
  <c r="AR18" i="1"/>
  <c r="BC18" i="1"/>
  <c r="BD18" i="1" s="1"/>
  <c r="BF5" i="1"/>
  <c r="AN5" i="28" s="1"/>
  <c r="BC5" i="28" s="1"/>
  <c r="BF17" i="1"/>
  <c r="BE17" i="1"/>
  <c r="BF34" i="1" l="1"/>
  <c r="BD5" i="28"/>
  <c r="BE18" i="1"/>
  <c r="BF63" i="1"/>
  <c r="BE51" i="1"/>
  <c r="BF6" i="1"/>
  <c r="AN6" i="28" s="1"/>
  <c r="BC6" i="28" s="1"/>
  <c r="BD6" i="28" s="1"/>
  <c r="BE6" i="1"/>
  <c r="BF26" i="1"/>
  <c r="BE26" i="1"/>
  <c r="BE19" i="1"/>
  <c r="BF19" i="1"/>
  <c r="BE33" i="1"/>
  <c r="BF33" i="1"/>
  <c r="BE54" i="1"/>
  <c r="BF54" i="1"/>
  <c r="BE22" i="1"/>
  <c r="BF22" i="1"/>
  <c r="BE8" i="1"/>
  <c r="BF8" i="1"/>
  <c r="AN8" i="28" s="1"/>
  <c r="BC8" i="28" s="1"/>
  <c r="BD8" i="28" s="1"/>
  <c r="BE50" i="1"/>
  <c r="BF50" i="1"/>
  <c r="BE58" i="1"/>
  <c r="BF58" i="1"/>
  <c r="BE24" i="1"/>
  <c r="BF24" i="1"/>
  <c r="BE16" i="1"/>
  <c r="BF16" i="1"/>
  <c r="BF12" i="1"/>
  <c r="AN12" i="28" s="1"/>
  <c r="BE12" i="1"/>
  <c r="BE31" i="1"/>
  <c r="BF31" i="1"/>
  <c r="BE10" i="1"/>
  <c r="BF10" i="1"/>
  <c r="AN10" i="28" s="1"/>
  <c r="BF27" i="1"/>
  <c r="BE27" i="1"/>
  <c r="BE47" i="1"/>
  <c r="BF47" i="1"/>
  <c r="BE46" i="1"/>
  <c r="BF46" i="1"/>
  <c r="BF7" i="1"/>
  <c r="AN7" i="28" s="1"/>
  <c r="BC7" i="28" s="1"/>
  <c r="BD7" i="28" s="1"/>
  <c r="BE7" i="1"/>
  <c r="BE40" i="1"/>
  <c r="BF40" i="1"/>
  <c r="BE29" i="1"/>
  <c r="BF29" i="1"/>
  <c r="BE13" i="1"/>
  <c r="BF13" i="1"/>
  <c r="AN13" i="28" s="1"/>
  <c r="BF51" i="1"/>
  <c r="BE63" i="1"/>
  <c r="BF15" i="1"/>
  <c r="AN15" i="28" s="1"/>
  <c r="BF45" i="1"/>
  <c r="BE45" i="1"/>
  <c r="BE61" i="1"/>
  <c r="BF61" i="1"/>
  <c r="BE67" i="1"/>
  <c r="BF67" i="1"/>
  <c r="BF9" i="1"/>
  <c r="AN9" i="28" s="1"/>
  <c r="BC9" i="28" s="1"/>
  <c r="BD9" i="28" s="1"/>
  <c r="BE9" i="1"/>
  <c r="BE49" i="1"/>
  <c r="BF49" i="1"/>
  <c r="BF20" i="1"/>
  <c r="BE20" i="1"/>
  <c r="BE37" i="1"/>
  <c r="BF37" i="1"/>
  <c r="BE44" i="1"/>
  <c r="BF44" i="1"/>
  <c r="BE41" i="1"/>
  <c r="BF41" i="1"/>
  <c r="BE39" i="1"/>
  <c r="BF39" i="1"/>
  <c r="BE62" i="1"/>
  <c r="BF62" i="1"/>
  <c r="BE14" i="1"/>
  <c r="BF14" i="1"/>
  <c r="AN14" i="28" s="1"/>
  <c r="BE64" i="1"/>
  <c r="BF64" i="1"/>
  <c r="BE55" i="1"/>
  <c r="BF55" i="1"/>
  <c r="BE30" i="1"/>
  <c r="BF30" i="1"/>
  <c r="BE32" i="1"/>
  <c r="BF32" i="1"/>
  <c r="BE11" i="1"/>
  <c r="BF11" i="1"/>
  <c r="AN11" i="28" s="1"/>
  <c r="BE48" i="1"/>
  <c r="BF48" i="1"/>
  <c r="BE36" i="1"/>
  <c r="BF36" i="1"/>
  <c r="BE66" i="1"/>
  <c r="BF66" i="1"/>
  <c r="BE60" i="1"/>
  <c r="BF60" i="1"/>
  <c r="BE43" i="1"/>
  <c r="BF43" i="1"/>
  <c r="BE28" i="1"/>
  <c r="BF28" i="1"/>
  <c r="BE59" i="1"/>
  <c r="BF59" i="1"/>
  <c r="BF42" i="1"/>
  <c r="BE42" i="1"/>
  <c r="BE56" i="1"/>
  <c r="BF56" i="1"/>
  <c r="BE65" i="1"/>
  <c r="BF65" i="1"/>
  <c r="BE25" i="1"/>
  <c r="BF25" i="1"/>
  <c r="BE35" i="1"/>
  <c r="BF35" i="1"/>
  <c r="BE52" i="1"/>
  <c r="BF52" i="1"/>
  <c r="BF18" i="1"/>
  <c r="BE15" i="1"/>
  <c r="L90" i="1" l="1"/>
  <c r="BL90" i="1"/>
  <c r="B88" i="1" s="1"/>
  <c r="BK90" i="1"/>
  <c r="BH90" i="1"/>
  <c r="B87" i="1" s="1"/>
  <c r="BG90" i="1"/>
  <c r="BD90" i="1"/>
  <c r="B86" i="1" s="1"/>
  <c r="BC90" i="1"/>
  <c r="AZ90" i="1"/>
  <c r="B85" i="1" s="1"/>
  <c r="AY90" i="1"/>
  <c r="AV90" i="1"/>
  <c r="B84" i="1" s="1"/>
  <c r="AU90" i="1"/>
  <c r="AR90" i="1"/>
  <c r="B83" i="1" s="1"/>
  <c r="AQ90" i="1"/>
  <c r="AN90" i="1"/>
  <c r="B82" i="1" s="1"/>
  <c r="AM90" i="1"/>
  <c r="AJ90" i="1"/>
  <c r="B81" i="1" s="1"/>
  <c r="AI90" i="1"/>
  <c r="AF90" i="1"/>
  <c r="B80" i="1" s="1"/>
  <c r="AE90" i="1"/>
  <c r="AB90" i="1"/>
  <c r="AA90" i="1"/>
  <c r="X90" i="1"/>
  <c r="B78" i="1" s="1"/>
  <c r="W90" i="1"/>
  <c r="U90" i="1"/>
  <c r="B77" i="1" s="1"/>
  <c r="T90" i="1"/>
  <c r="Q90" i="1"/>
  <c r="B76" i="1" s="1"/>
  <c r="P90" i="1"/>
  <c r="M90" i="1"/>
  <c r="B75" i="1" s="1"/>
  <c r="I90" i="1"/>
  <c r="B74" i="1" s="1"/>
  <c r="H90" i="1"/>
  <c r="E90" i="1"/>
  <c r="B73" i="1" s="1"/>
  <c r="D90" i="1"/>
  <c r="B79" i="1" l="1"/>
  <c r="BQ90" i="1"/>
  <c r="BY90" i="1" s="1"/>
  <c r="CC90" i="1" s="1"/>
  <c r="Q10" i="28"/>
  <c r="Q11" i="28" l="1"/>
  <c r="BC10" i="28"/>
  <c r="T3" i="28"/>
  <c r="Q12" i="28" l="1"/>
  <c r="BC11" i="28"/>
  <c r="BD11" i="28" s="1"/>
  <c r="BD10" i="28"/>
  <c r="Q13" i="28" l="1"/>
  <c r="BC12" i="28"/>
  <c r="Q14" i="28" l="1"/>
  <c r="BC13" i="28"/>
  <c r="BD13" i="28" s="1"/>
  <c r="BD12" i="28"/>
  <c r="Q15" i="28" l="1"/>
  <c r="BC14" i="28"/>
  <c r="BC15" i="28" l="1"/>
  <c r="BD14" i="28"/>
  <c r="BD15" i="28" l="1"/>
  <c r="BF8" i="28" l="1"/>
  <c r="BG8" i="28" s="1"/>
  <c r="BH8" i="28" s="1"/>
  <c r="BI8" i="28" s="1"/>
  <c r="BF10" i="28"/>
  <c r="BG10" i="28" s="1"/>
  <c r="BH10" i="28" s="1"/>
  <c r="BI10" i="28" s="1"/>
  <c r="BF9" i="28"/>
  <c r="BG9" i="28" s="1"/>
  <c r="BH9" i="28" s="1"/>
  <c r="BI9" i="28" s="1"/>
  <c r="BF7" i="28"/>
  <c r="BG7" i="28" s="1"/>
  <c r="BH7" i="28" s="1"/>
  <c r="BI7" i="28" s="1"/>
  <c r="BF5" i="28"/>
  <c r="BG5" i="28" s="1"/>
  <c r="BH5" i="28" s="1"/>
  <c r="BI5" i="28" s="1"/>
  <c r="BF6" i="28"/>
  <c r="BG6" i="28" s="1"/>
  <c r="BH6" i="28" s="1"/>
  <c r="BI6" i="28" s="1"/>
  <c r="BR6" i="28" l="1"/>
  <c r="BZ6" i="28"/>
  <c r="CH6" i="28"/>
  <c r="BS6" i="28"/>
  <c r="CA6" i="28"/>
  <c r="CI6" i="28"/>
  <c r="BP6" i="28"/>
  <c r="BX6" i="28"/>
  <c r="CF6" i="28"/>
  <c r="BQ6" i="28"/>
  <c r="BY6" i="28"/>
  <c r="CG6" i="28"/>
  <c r="BV6" i="28"/>
  <c r="BO6" i="28"/>
  <c r="CE6" i="28"/>
  <c r="BT6" i="28"/>
  <c r="BM6" i="28"/>
  <c r="CC6" i="28"/>
  <c r="BN6" i="28"/>
  <c r="CD6" i="28"/>
  <c r="BW6" i="28"/>
  <c r="CB6" i="28"/>
  <c r="BL6" i="28"/>
  <c r="BU6" i="28"/>
  <c r="BR7" i="28"/>
  <c r="BZ7" i="28"/>
  <c r="CH7" i="28"/>
  <c r="BS7" i="28"/>
  <c r="CA7" i="28"/>
  <c r="CI7" i="28"/>
  <c r="BP7" i="28"/>
  <c r="BX7" i="28"/>
  <c r="CF7" i="28"/>
  <c r="BQ7" i="28"/>
  <c r="BY7" i="28"/>
  <c r="CG7" i="28"/>
  <c r="BV7" i="28"/>
  <c r="BO7" i="28"/>
  <c r="CE7" i="28"/>
  <c r="BT7" i="28"/>
  <c r="BM7" i="28"/>
  <c r="CC7" i="28"/>
  <c r="BN7" i="28"/>
  <c r="CD7" i="28"/>
  <c r="BW7" i="28"/>
  <c r="BU7" i="28"/>
  <c r="CB7" i="28"/>
  <c r="BL7" i="28"/>
  <c r="BP10" i="28"/>
  <c r="BX10" i="28"/>
  <c r="CF10" i="28"/>
  <c r="BQ10" i="28"/>
  <c r="BY10" i="28"/>
  <c r="CG10" i="28"/>
  <c r="BN10" i="28"/>
  <c r="BV10" i="28"/>
  <c r="CD10" i="28"/>
  <c r="BO10" i="28"/>
  <c r="BW10" i="28"/>
  <c r="CE10" i="28"/>
  <c r="BZ10" i="28"/>
  <c r="BS10" i="28"/>
  <c r="CI10" i="28"/>
  <c r="BT10" i="28"/>
  <c r="BM10" i="28"/>
  <c r="CC10" i="28"/>
  <c r="BR10" i="28"/>
  <c r="CH10" i="28"/>
  <c r="CA10" i="28"/>
  <c r="BL10" i="28"/>
  <c r="CB10" i="28"/>
  <c r="BU10" i="28"/>
  <c r="BE10" i="28"/>
  <c r="BE12" i="28"/>
  <c r="BE7" i="28"/>
  <c r="BE6" i="28"/>
  <c r="BE11" i="28"/>
  <c r="BE15" i="28"/>
  <c r="BE8" i="28"/>
  <c r="BE5" i="28"/>
  <c r="BE9" i="28"/>
  <c r="BE13" i="28"/>
  <c r="BE14" i="28"/>
  <c r="BF15" i="28"/>
  <c r="BG15" i="28" s="1"/>
  <c r="BH15" i="28" s="1"/>
  <c r="BI15" i="28" s="1"/>
  <c r="BF14" i="28"/>
  <c r="BG14" i="28" s="1"/>
  <c r="BH14" i="28" s="1"/>
  <c r="BI14" i="28" s="1"/>
  <c r="BF13" i="28"/>
  <c r="BG13" i="28" s="1"/>
  <c r="BH13" i="28" s="1"/>
  <c r="BI13" i="28" s="1"/>
  <c r="BF12" i="28"/>
  <c r="BG12" i="28" s="1"/>
  <c r="BH12" i="28" s="1"/>
  <c r="BI12" i="28" s="1"/>
  <c r="BF11" i="28"/>
  <c r="BG11" i="28" s="1"/>
  <c r="BH11" i="28" s="1"/>
  <c r="BI11" i="28" s="1"/>
  <c r="BP8" i="28"/>
  <c r="BX8" i="28"/>
  <c r="BO8" i="28"/>
  <c r="BW8" i="28"/>
  <c r="CE8" i="28"/>
  <c r="CD8" i="28"/>
  <c r="BN8" i="28"/>
  <c r="BV8" i="28"/>
  <c r="BM8" i="28"/>
  <c r="BU8" i="28"/>
  <c r="CC8" i="28"/>
  <c r="CF8" i="28"/>
  <c r="BZ8" i="28"/>
  <c r="BY8" i="28"/>
  <c r="CH8" i="28"/>
  <c r="BL8" i="28"/>
  <c r="CA8" i="28"/>
  <c r="BT8" i="28"/>
  <c r="BS8" i="28"/>
  <c r="CI8" i="28"/>
  <c r="BR8" i="28"/>
  <c r="BQ8" i="28"/>
  <c r="CG8" i="28"/>
  <c r="CB8" i="28"/>
  <c r="CC5" i="28"/>
  <c r="BU5" i="28"/>
  <c r="BM5" i="28"/>
  <c r="CB5" i="28"/>
  <c r="BT5" i="28"/>
  <c r="BL5" i="28"/>
  <c r="CE5" i="28"/>
  <c r="BW5" i="28"/>
  <c r="BO5" i="28"/>
  <c r="CD5" i="28"/>
  <c r="BV5" i="28"/>
  <c r="BN5" i="28"/>
  <c r="BY5" i="28"/>
  <c r="CF5" i="28"/>
  <c r="BP5" i="28"/>
  <c r="CA5" i="28"/>
  <c r="CH5" i="28"/>
  <c r="BR5" i="28"/>
  <c r="CG5" i="28"/>
  <c r="BQ5" i="28"/>
  <c r="BX5" i="28"/>
  <c r="BZ5" i="28"/>
  <c r="BS5" i="28"/>
  <c r="CI5" i="28"/>
  <c r="BP9" i="28"/>
  <c r="BX9" i="28"/>
  <c r="CF9" i="28"/>
  <c r="BS9" i="28"/>
  <c r="CA9" i="28"/>
  <c r="CI9" i="28"/>
  <c r="BL9" i="28"/>
  <c r="BV9" i="28"/>
  <c r="CD9" i="28"/>
  <c r="BQ9" i="28"/>
  <c r="BY9" i="28"/>
  <c r="CG9" i="28"/>
  <c r="BT9" i="28"/>
  <c r="BN9" i="28"/>
  <c r="CE9" i="28"/>
  <c r="BR9" i="28"/>
  <c r="CH9" i="28"/>
  <c r="CC9" i="28"/>
  <c r="BO9" i="28"/>
  <c r="CB9" i="28"/>
  <c r="BW9" i="28"/>
  <c r="BU9" i="28"/>
  <c r="BZ9" i="28"/>
  <c r="BM9" i="28"/>
  <c r="BR12" i="28" l="1"/>
  <c r="BZ12" i="28"/>
  <c r="CH12" i="28"/>
  <c r="BS12" i="28"/>
  <c r="CA12" i="28"/>
  <c r="CI12" i="28"/>
  <c r="BP12" i="28"/>
  <c r="BX12" i="28"/>
  <c r="CF12" i="28"/>
  <c r="BQ12" i="28"/>
  <c r="BY12" i="28"/>
  <c r="CG12" i="28"/>
  <c r="BV12" i="28"/>
  <c r="BO12" i="28"/>
  <c r="CE12" i="28"/>
  <c r="BT12" i="28"/>
  <c r="BM12" i="28"/>
  <c r="CC12" i="28"/>
  <c r="BN12" i="28"/>
  <c r="CD12" i="28"/>
  <c r="BW12" i="28"/>
  <c r="CB12" i="28"/>
  <c r="BL12" i="28"/>
  <c r="BU12" i="28"/>
  <c r="BP15" i="28"/>
  <c r="BX15" i="28"/>
  <c r="CF15" i="28"/>
  <c r="BQ15" i="28"/>
  <c r="BY15" i="28"/>
  <c r="CG15" i="28"/>
  <c r="BN15" i="28"/>
  <c r="BV15" i="28"/>
  <c r="CD15" i="28"/>
  <c r="BO15" i="28"/>
  <c r="BW15" i="28"/>
  <c r="CE15" i="28"/>
  <c r="BZ15" i="28"/>
  <c r="BS15" i="28"/>
  <c r="CI15" i="28"/>
  <c r="CB15" i="28"/>
  <c r="BT15" i="28"/>
  <c r="BM15" i="28"/>
  <c r="CC15" i="28"/>
  <c r="BR15" i="28"/>
  <c r="CH15" i="28"/>
  <c r="CA15" i="28"/>
  <c r="BL15" i="28"/>
  <c r="BU15" i="28"/>
  <c r="BS9" i="1"/>
  <c r="BS5" i="1"/>
  <c r="BT5" i="1" s="1"/>
  <c r="CJ5" i="28"/>
  <c r="BR14" i="28"/>
  <c r="BZ14" i="28"/>
  <c r="CH14" i="28"/>
  <c r="BS14" i="28"/>
  <c r="CA14" i="28"/>
  <c r="CI14" i="28"/>
  <c r="BP14" i="28"/>
  <c r="BX14" i="28"/>
  <c r="CF14" i="28"/>
  <c r="BQ14" i="28"/>
  <c r="BY14" i="28"/>
  <c r="CG14" i="28"/>
  <c r="BV14" i="28"/>
  <c r="BO14" i="28"/>
  <c r="CE14" i="28"/>
  <c r="BT14" i="28"/>
  <c r="BM14" i="28"/>
  <c r="CC14" i="28"/>
  <c r="BN14" i="28"/>
  <c r="CD14" i="28"/>
  <c r="BW14" i="28"/>
  <c r="BU14" i="28"/>
  <c r="CB14" i="28"/>
  <c r="BL14" i="28"/>
  <c r="BS7" i="1"/>
  <c r="BS6" i="1"/>
  <c r="BT6" i="1" s="1"/>
  <c r="CJ6" i="28"/>
  <c r="BS8" i="1"/>
  <c r="BR11" i="28"/>
  <c r="BZ11" i="28"/>
  <c r="CH11" i="28"/>
  <c r="BS11" i="28"/>
  <c r="CA11" i="28"/>
  <c r="CI11" i="28"/>
  <c r="BP11" i="28"/>
  <c r="BX11" i="28"/>
  <c r="CF11" i="28"/>
  <c r="BQ11" i="28"/>
  <c r="BY11" i="28"/>
  <c r="CG11" i="28"/>
  <c r="BV11" i="28"/>
  <c r="BO11" i="28"/>
  <c r="CE11" i="28"/>
  <c r="BW11" i="28"/>
  <c r="BT11" i="28"/>
  <c r="BM11" i="28"/>
  <c r="CC11" i="28"/>
  <c r="BN11" i="28"/>
  <c r="CD11" i="28"/>
  <c r="BU11" i="28"/>
  <c r="CB11" i="28"/>
  <c r="BL11" i="28"/>
  <c r="BP13" i="28"/>
  <c r="BX13" i="28"/>
  <c r="CF13" i="28"/>
  <c r="BQ13" i="28"/>
  <c r="BY13" i="28"/>
  <c r="CG13" i="28"/>
  <c r="BN13" i="28"/>
  <c r="BV13" i="28"/>
  <c r="CD13" i="28"/>
  <c r="BO13" i="28"/>
  <c r="BW13" i="28"/>
  <c r="CE13" i="28"/>
  <c r="BL13" i="28"/>
  <c r="BT13" i="28"/>
  <c r="CB13" i="28"/>
  <c r="BM13" i="28"/>
  <c r="BU13" i="28"/>
  <c r="CC13" i="28"/>
  <c r="BR13" i="28"/>
  <c r="CA13" i="28"/>
  <c r="BS13" i="28"/>
  <c r="CH13" i="28"/>
  <c r="BZ13" i="28"/>
  <c r="CI13" i="28"/>
  <c r="BS10" i="1"/>
  <c r="BT7" i="1" l="1"/>
  <c r="CJ7" i="28"/>
  <c r="BS65" i="1"/>
  <c r="BT65" i="1" s="1"/>
  <c r="BS64" i="1"/>
  <c r="BT64" i="1" s="1"/>
  <c r="BS50" i="1"/>
  <c r="BT50" i="1" s="1"/>
  <c r="BS35" i="1"/>
  <c r="BT35" i="1" s="1"/>
  <c r="BS34" i="1"/>
  <c r="BT34" i="1" s="1"/>
  <c r="BS29" i="1"/>
  <c r="BS23" i="1"/>
  <c r="BT23" i="1" s="1"/>
  <c r="BS41" i="1"/>
  <c r="BT41" i="1" s="1"/>
  <c r="BS11" i="1"/>
  <c r="BS22" i="1"/>
  <c r="BT22" i="1" s="1"/>
  <c r="BS24" i="1"/>
  <c r="BT24" i="1" s="1"/>
  <c r="BS40" i="1"/>
  <c r="BT40" i="1" s="1"/>
  <c r="BS33" i="1"/>
  <c r="BT33" i="1" s="1"/>
  <c r="BS25" i="1"/>
  <c r="BT25" i="1" s="1"/>
  <c r="BS47" i="1"/>
  <c r="BT47" i="1" s="1"/>
  <c r="BS27" i="1"/>
  <c r="BT27" i="1" s="1"/>
  <c r="BS42" i="1"/>
  <c r="BT42" i="1" s="1"/>
  <c r="BS28" i="1"/>
  <c r="BT28" i="1" s="1"/>
  <c r="BT29" i="1" s="1"/>
  <c r="BS60" i="1"/>
  <c r="BT60" i="1" s="1"/>
  <c r="BS57" i="1"/>
  <c r="BT57" i="1" s="1"/>
  <c r="BS59" i="1"/>
  <c r="BT59" i="1" s="1"/>
  <c r="BS55" i="1"/>
  <c r="BT55" i="1" s="1"/>
  <c r="BS51" i="1"/>
  <c r="BT51" i="1" s="1"/>
  <c r="BS48" i="1"/>
  <c r="BT48" i="1" s="1"/>
  <c r="BS43" i="1"/>
  <c r="BT43" i="1" s="1"/>
  <c r="BS38" i="1"/>
  <c r="BT38" i="1" s="1"/>
  <c r="BS32" i="1"/>
  <c r="BT32" i="1" s="1"/>
  <c r="BS26" i="1"/>
  <c r="BT26" i="1" s="1"/>
  <c r="BS18" i="1"/>
  <c r="BS14" i="1"/>
  <c r="BS62" i="1"/>
  <c r="BT62" i="1" s="1"/>
  <c r="BS61" i="1"/>
  <c r="BT61" i="1" s="1"/>
  <c r="BS54" i="1"/>
  <c r="BT54" i="1" s="1"/>
  <c r="BS46" i="1"/>
  <c r="BT46" i="1" s="1"/>
  <c r="BS39" i="1"/>
  <c r="BT39" i="1" s="1"/>
  <c r="BS30" i="1"/>
  <c r="BT30" i="1" s="1"/>
  <c r="BS66" i="1"/>
  <c r="BT66" i="1" s="1"/>
  <c r="BS36" i="1"/>
  <c r="BT36" i="1" s="1"/>
  <c r="BS20" i="1"/>
  <c r="BS12" i="1"/>
  <c r="BT8" i="1"/>
  <c r="BT9" i="1" s="1"/>
  <c r="BT10" i="1" s="1"/>
  <c r="BS53" i="1"/>
  <c r="BT53" i="1" s="1"/>
  <c r="BS21" i="1"/>
  <c r="BT21" i="1" s="1"/>
  <c r="BS37" i="1"/>
  <c r="BT37" i="1" s="1"/>
  <c r="BS19" i="1"/>
  <c r="BS52" i="1"/>
  <c r="BT52" i="1" s="1"/>
  <c r="BS44" i="1"/>
  <c r="BT44" i="1" s="1"/>
  <c r="BS16" i="1"/>
  <c r="BS15" i="1"/>
  <c r="BS56" i="1"/>
  <c r="BT56" i="1" s="1"/>
  <c r="BS63" i="1"/>
  <c r="BT63" i="1" s="1"/>
  <c r="BS58" i="1"/>
  <c r="BT58" i="1" s="1"/>
  <c r="BS45" i="1"/>
  <c r="BT45" i="1" s="1"/>
  <c r="BS17" i="1"/>
  <c r="BS13" i="1"/>
  <c r="BS49" i="1"/>
  <c r="BT49" i="1" s="1"/>
  <c r="BS31" i="1"/>
  <c r="BT31" i="1" s="1"/>
  <c r="BT11" i="1" l="1"/>
  <c r="CJ8" i="28"/>
  <c r="BT12" i="1"/>
  <c r="BT13" i="1" s="1"/>
  <c r="BT14" i="1" s="1"/>
  <c r="BT15" i="1" s="1"/>
  <c r="BT16" i="1" s="1"/>
  <c r="BT17" i="1" s="1"/>
  <c r="BT18" i="1" s="1"/>
  <c r="BT19" i="1" s="1"/>
  <c r="BT20" i="1" s="1"/>
  <c r="CJ9" i="28" l="1"/>
  <c r="CJ10" i="28" l="1"/>
  <c r="CJ11" i="28" l="1"/>
  <c r="CJ12" i="28" l="1"/>
  <c r="CJ13" i="28" l="1"/>
  <c r="CJ14" i="28" l="1"/>
  <c r="CJ15" i="28" l="1"/>
</calcChain>
</file>

<file path=xl/sharedStrings.xml><?xml version="1.0" encoding="utf-8"?>
<sst xmlns="http://schemas.openxmlformats.org/spreadsheetml/2006/main" count="1025" uniqueCount="161">
  <si>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</si>
  <si>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</si>
  <si>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</si>
  <si>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</si>
  <si>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</si>
  <si>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</si>
  <si>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</si>
  <si>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</si>
  <si>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</si>
  <si>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</si>
  <si>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</si>
  <si>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</si>
  <si>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</si>
  <si>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</si>
  <si>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</si>
  <si>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</si>
  <si>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</si>
  <si>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</si>
  <si>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</si>
  <si>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</si>
  <si>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</si>
  <si>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</si>
  <si>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</si>
  <si>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</si>
  <si>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</si>
  <si>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</si>
  <si>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</si>
  <si>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</si>
  <si>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</si>
  <si>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</si>
  <si>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</si>
  <si>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</si>
  <si>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</si>
  <si>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</si>
  <si>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</si>
  <si>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</si>
  <si>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</si>
  <si>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</si>
  <si>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</si>
  <si>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</si>
  <si>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</si>
  <si>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</si>
  <si>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</si>
  <si>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</si>
  <si>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</si>
  <si>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</si>
  <si>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</si>
  <si>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</si>
  <si>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</si>
  <si>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</si>
  <si>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</si>
  <si>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</si>
  <si>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/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</si>
  <si>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</si>
  <si>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</si>
  <si>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</si>
  <si>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</si>
  <si>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</si>
  <si>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</si>
  <si>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příp. žáci "B"</t>
  </si>
  <si>
    <t>ml.žáci</t>
  </si>
  <si>
    <t>p.č.</t>
  </si>
  <si>
    <t>příp "B"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</si>
  <si>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</si>
  <si>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</si>
  <si>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</si>
  <si>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</si>
  <si>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</si>
  <si>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</si>
  <si>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</si>
  <si>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</si>
  <si>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</si>
  <si>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</si>
  <si>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</si>
  <si>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výsledky</t>
  </si>
  <si>
    <t>1. mís.</t>
  </si>
  <si>
    <t>2. mís.</t>
  </si>
  <si>
    <t>3. mís.</t>
  </si>
  <si>
    <t>4. mís.</t>
  </si>
  <si>
    <t>5. mís.</t>
  </si>
  <si>
    <t>6. mís.</t>
  </si>
  <si>
    <t>7. mís.</t>
  </si>
  <si>
    <t>8. mís.</t>
  </si>
  <si>
    <t>9. mís.</t>
  </si>
  <si>
    <t>10. mís.</t>
  </si>
  <si>
    <t>maska</t>
  </si>
  <si>
    <t>velikost</t>
  </si>
  <si>
    <t>small</t>
  </si>
  <si>
    <t>big</t>
  </si>
  <si>
    <t>pro výběr</t>
  </si>
  <si>
    <t>řádek</t>
  </si>
  <si>
    <t>index</t>
  </si>
  <si>
    <t>příp C.</t>
  </si>
  <si>
    <t>příp B.</t>
  </si>
  <si>
    <t>příp A.</t>
  </si>
  <si>
    <t>žáci.</t>
  </si>
  <si>
    <t>ž-příp A.</t>
  </si>
  <si>
    <t>ž-žákyně.</t>
  </si>
  <si>
    <t>ž-ml.žákyně.</t>
  </si>
  <si>
    <t xml:space="preserve"> Nejdecký pohár 20223, Nejdek , 10.6.2023 </t>
  </si>
  <si>
    <t xml:space="preserve">celý název oddílu                                                        </t>
  </si>
  <si>
    <t xml:space="preserve">Věková kategorie C příp. , ř.ř. </t>
  </si>
  <si>
    <t>20 kg</t>
  </si>
  <si>
    <t>22 kg</t>
  </si>
  <si>
    <t>25 kg</t>
  </si>
  <si>
    <t>28 kg</t>
  </si>
  <si>
    <t>31 kg</t>
  </si>
  <si>
    <t>35 kg</t>
  </si>
  <si>
    <t>39 kg</t>
  </si>
  <si>
    <t>43 kg</t>
  </si>
  <si>
    <t>47 kg</t>
  </si>
  <si>
    <t>52 kg</t>
  </si>
  <si>
    <t>xxx kg</t>
  </si>
  <si>
    <t>TJ PSK Olymp Praha</t>
  </si>
  <si>
    <t>Olymp</t>
  </si>
  <si>
    <t xml:space="preserve">TJ Holýšov </t>
  </si>
  <si>
    <t>Holyš.</t>
  </si>
  <si>
    <t>CZECH WRESTLING Chomutov</t>
  </si>
  <si>
    <t>CW Cho.</t>
  </si>
  <si>
    <t>TJ Jiskra Nejdek</t>
  </si>
  <si>
    <t>Nejd.</t>
  </si>
  <si>
    <t>Zápas Stříbro</t>
  </si>
  <si>
    <t>Stříb.</t>
  </si>
  <si>
    <t xml:space="preserve">Nejdecký pohár 20223, Nejdek , 10.6.2023 </t>
  </si>
  <si>
    <t>věkové kategorie B přípravka , ř.ř.</t>
  </si>
  <si>
    <t>57 kg</t>
  </si>
  <si>
    <t>63 kg</t>
  </si>
  <si>
    <t>TJ Klášterec n/Ohří</t>
  </si>
  <si>
    <t>Klášt.</t>
  </si>
  <si>
    <t>věkové kategorie A přípravka žáci , ř.ř.</t>
  </si>
  <si>
    <t>70 kg</t>
  </si>
  <si>
    <t>80 kg</t>
  </si>
  <si>
    <t>T.J. Sokol Mariánské Lázně</t>
  </si>
  <si>
    <t>M.Láz.</t>
  </si>
  <si>
    <t>T.J. Sokol Plzeň I</t>
  </si>
  <si>
    <t>Sok.Pl.</t>
  </si>
  <si>
    <t>TJ Baník Meziboří</t>
  </si>
  <si>
    <t>Mezib.</t>
  </si>
  <si>
    <t xml:space="preserve">věkové kategorie mladší žáci, ř.ř. </t>
  </si>
  <si>
    <t>90 kg</t>
  </si>
  <si>
    <t>Palestra JK Stříbro z.s.</t>
  </si>
  <si>
    <t>JK Stříb.</t>
  </si>
  <si>
    <t xml:space="preserve"> Nejdecký pohár 20223, Nejdek </t>
  </si>
  <si>
    <t xml:space="preserve">věkové kategorie žáci, ř.ř. </t>
  </si>
  <si>
    <t>38 kg</t>
  </si>
  <si>
    <t>41 kg</t>
  </si>
  <si>
    <t>44 kg</t>
  </si>
  <si>
    <t>48 kg</t>
  </si>
  <si>
    <t>62 kg</t>
  </si>
  <si>
    <t>68 kg</t>
  </si>
  <si>
    <t>75 kg</t>
  </si>
  <si>
    <t>85 kg</t>
  </si>
  <si>
    <t>100 kg</t>
  </si>
  <si>
    <t>ASV Cham</t>
  </si>
  <si>
    <t xml:space="preserve">věkové kategorie A přípravka žákyně, v.s. </t>
  </si>
  <si>
    <t xml:space="preserve"> Nejdecký pohár 20223,</t>
  </si>
  <si>
    <t xml:space="preserve">věkové kategorie mladší žákyně, v.s. </t>
  </si>
  <si>
    <t xml:space="preserve"> Nejdecký pohár 20223</t>
  </si>
  <si>
    <t xml:space="preserve">věkové kategorie žákyně, v.s. </t>
  </si>
  <si>
    <t>Soutěž družstev - Nejdecký pohár 20223, Nejdek</t>
  </si>
  <si>
    <t>Výsledky Vše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</si>
</sst>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B3" t="str">
            <v>Nejdecký pohár 20223</v>
          </cell>
          <cell r="D3" t="str">
            <v xml:space="preserve">Nejdek </v>
          </cell>
          <cell r="G3" t="str">
            <v>10.6.2023</v>
          </cell>
        </row>
      </sheetData>
      <sheetData sheetId="2"/>
      <sheetData sheetId="3">
        <row r="6">
          <cell r="A6"/>
          <cell r="B6" t="str">
            <v>C příp, ř.ř.</v>
          </cell>
          <cell r="C6"/>
          <cell r="E6"/>
          <cell r="F6" t="str">
            <v>B příp, ř.ř.</v>
          </cell>
          <cell r="G6"/>
          <cell r="I6"/>
          <cell r="J6" t="str">
            <v>A příp, ř.ř.</v>
          </cell>
          <cell r="K6"/>
          <cell r="N6" t="str">
            <v>ml.ž, ř.ř.</v>
          </cell>
          <cell r="O6"/>
          <cell r="R6" t="str">
            <v>žák, ř.ř.</v>
          </cell>
          <cell r="S6"/>
          <cell r="V6" t="str">
            <v>ž-A příp, v.s.</v>
          </cell>
          <cell r="W6"/>
          <cell r="Z6" t="str">
            <v>ž-ml.ž, v.s.</v>
          </cell>
          <cell r="AA6"/>
          <cell r="AD6" t="str">
            <v>ž-žák, v.s.</v>
          </cell>
          <cell r="AE6"/>
          <cell r="AH6"/>
          <cell r="AI6"/>
          <cell r="AL6"/>
          <cell r="AM6"/>
          <cell r="AP6"/>
          <cell r="AQ6"/>
          <cell r="AT6"/>
          <cell r="AU6"/>
          <cell r="AX6"/>
          <cell r="AY6"/>
          <cell r="BB6"/>
          <cell r="BC6"/>
          <cell r="BF6"/>
          <cell r="BG6"/>
          <cell r="BJ6"/>
          <cell r="BK6"/>
        </row>
        <row r="7">
          <cell r="A7" t="str">
            <v>p.č.</v>
          </cell>
          <cell r="B7" t="str">
            <v>C příp</v>
          </cell>
          <cell r="E7" t="str">
            <v>p.č.</v>
          </cell>
          <cell r="F7" t="str">
            <v>B příp</v>
          </cell>
          <cell r="I7" t="str">
            <v>p.č.</v>
          </cell>
          <cell r="J7" t="str">
            <v>A příp</v>
          </cell>
          <cell r="N7" t="str">
            <v>ml.ž</v>
          </cell>
          <cell r="R7" t="str">
            <v>žák</v>
          </cell>
          <cell r="V7" t="str">
            <v>ž-A příp</v>
          </cell>
          <cell r="Z7" t="str">
            <v>ž-ml.ž</v>
          </cell>
          <cell r="AD7" t="str">
            <v>ž-žák</v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A8">
            <v>1</v>
          </cell>
          <cell r="B8">
            <v>20</v>
          </cell>
          <cell r="E8">
            <v>1</v>
          </cell>
          <cell r="F8">
            <v>22</v>
          </cell>
          <cell r="I8">
            <v>1</v>
          </cell>
          <cell r="J8">
            <v>25</v>
          </cell>
          <cell r="N8">
            <v>28</v>
          </cell>
          <cell r="R8">
            <v>38</v>
          </cell>
          <cell r="V8">
            <v>25</v>
          </cell>
          <cell r="Z8">
            <v>28</v>
          </cell>
          <cell r="AD8">
            <v>38</v>
          </cell>
        </row>
        <row r="9">
          <cell r="A9">
            <v>2</v>
          </cell>
          <cell r="B9">
            <v>22</v>
          </cell>
          <cell r="E9">
            <v>2</v>
          </cell>
          <cell r="F9">
            <v>25</v>
          </cell>
          <cell r="I9">
            <v>2</v>
          </cell>
          <cell r="J9">
            <v>28</v>
          </cell>
          <cell r="N9">
            <v>31</v>
          </cell>
          <cell r="R9">
            <v>41</v>
          </cell>
          <cell r="V9">
            <v>28</v>
          </cell>
          <cell r="Z9">
            <v>31</v>
          </cell>
          <cell r="AD9">
            <v>41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A10">
            <v>3</v>
          </cell>
          <cell r="B10">
            <v>25</v>
          </cell>
          <cell r="E10">
            <v>3</v>
          </cell>
          <cell r="F10">
            <v>28</v>
          </cell>
          <cell r="I10">
            <v>3</v>
          </cell>
          <cell r="J10">
            <v>31</v>
          </cell>
          <cell r="N10">
            <v>35</v>
          </cell>
          <cell r="R10">
            <v>44</v>
          </cell>
          <cell r="V10">
            <v>31</v>
          </cell>
          <cell r="Z10">
            <v>35</v>
          </cell>
          <cell r="AD10">
            <v>44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A11">
            <v>4</v>
          </cell>
          <cell r="B11">
            <v>28</v>
          </cell>
          <cell r="E11">
            <v>4</v>
          </cell>
          <cell r="F11">
            <v>31</v>
          </cell>
          <cell r="I11">
            <v>4</v>
          </cell>
          <cell r="J11">
            <v>35</v>
          </cell>
          <cell r="N11">
            <v>39</v>
          </cell>
          <cell r="R11">
            <v>48</v>
          </cell>
          <cell r="V11">
            <v>35</v>
          </cell>
          <cell r="Z11">
            <v>39</v>
          </cell>
          <cell r="AD11">
            <v>48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A12">
            <v>5</v>
          </cell>
          <cell r="B12">
            <v>31</v>
          </cell>
          <cell r="E12">
            <v>5</v>
          </cell>
          <cell r="F12">
            <v>35</v>
          </cell>
          <cell r="I12">
            <v>5</v>
          </cell>
          <cell r="J12">
            <v>39</v>
          </cell>
          <cell r="N12">
            <v>43</v>
          </cell>
          <cell r="R12">
            <v>52</v>
          </cell>
          <cell r="V12">
            <v>39</v>
          </cell>
          <cell r="Z12">
            <v>43</v>
          </cell>
          <cell r="AD12">
            <v>52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A13">
            <v>6</v>
          </cell>
          <cell r="B13">
            <v>35</v>
          </cell>
          <cell r="E13">
            <v>6</v>
          </cell>
          <cell r="F13">
            <v>39</v>
          </cell>
          <cell r="I13">
            <v>6</v>
          </cell>
          <cell r="J13">
            <v>43</v>
          </cell>
          <cell r="N13">
            <v>47</v>
          </cell>
          <cell r="R13">
            <v>57</v>
          </cell>
          <cell r="V13">
            <v>43</v>
          </cell>
          <cell r="Z13">
            <v>47</v>
          </cell>
          <cell r="AD13">
            <v>57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A14">
            <v>7</v>
          </cell>
          <cell r="B14">
            <v>39</v>
          </cell>
          <cell r="E14">
            <v>7</v>
          </cell>
          <cell r="F14">
            <v>43</v>
          </cell>
          <cell r="I14">
            <v>7</v>
          </cell>
          <cell r="J14">
            <v>47</v>
          </cell>
          <cell r="N14">
            <v>52</v>
          </cell>
          <cell r="R14">
            <v>62</v>
          </cell>
          <cell r="V14">
            <v>47</v>
          </cell>
          <cell r="Z14">
            <v>52</v>
          </cell>
          <cell r="AD14">
            <v>62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A15">
            <v>8</v>
          </cell>
          <cell r="B15">
            <v>43</v>
          </cell>
          <cell r="E15">
            <v>8</v>
          </cell>
          <cell r="F15">
            <v>47</v>
          </cell>
          <cell r="I15">
            <v>8</v>
          </cell>
          <cell r="J15">
            <v>52</v>
          </cell>
          <cell r="N15">
            <v>57</v>
          </cell>
          <cell r="R15">
            <v>68</v>
          </cell>
          <cell r="V15">
            <v>52</v>
          </cell>
          <cell r="Z15">
            <v>57</v>
          </cell>
          <cell r="AD15">
            <v>68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A16">
            <v>9</v>
          </cell>
          <cell r="B16">
            <v>47</v>
          </cell>
          <cell r="E16">
            <v>9</v>
          </cell>
          <cell r="F16">
            <v>52</v>
          </cell>
          <cell r="I16">
            <v>9</v>
          </cell>
          <cell r="J16">
            <v>57</v>
          </cell>
          <cell r="N16">
            <v>63</v>
          </cell>
          <cell r="R16">
            <v>75</v>
          </cell>
          <cell r="V16">
            <v>57</v>
          </cell>
          <cell r="Z16">
            <v>63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A17">
            <v>10</v>
          </cell>
          <cell r="B17">
            <v>52</v>
          </cell>
          <cell r="E17">
            <v>10</v>
          </cell>
          <cell r="F17">
            <v>57</v>
          </cell>
          <cell r="I17">
            <v>10</v>
          </cell>
          <cell r="J17">
            <v>63</v>
          </cell>
          <cell r="N17">
            <v>70</v>
          </cell>
          <cell r="R17">
            <v>85</v>
          </cell>
          <cell r="V17">
            <v>63</v>
          </cell>
          <cell r="Z17">
            <v>70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A18">
            <v>11</v>
          </cell>
          <cell r="B18" t="str">
            <v>xxx</v>
          </cell>
          <cell r="E18">
            <v>11</v>
          </cell>
          <cell r="F18">
            <v>63</v>
          </cell>
          <cell r="I18">
            <v>11</v>
          </cell>
          <cell r="J18">
            <v>70</v>
          </cell>
          <cell r="N18">
            <v>80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A19">
            <v>12</v>
          </cell>
          <cell r="B19" t="str">
            <v>xxx</v>
          </cell>
          <cell r="E19">
            <v>12</v>
          </cell>
          <cell r="F19" t="str">
            <v>xxx</v>
          </cell>
          <cell r="I19">
            <v>12</v>
          </cell>
          <cell r="J19">
            <v>80</v>
          </cell>
          <cell r="N19">
            <v>90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A20">
            <v>13</v>
          </cell>
          <cell r="B20" t="str">
            <v>xxx</v>
          </cell>
          <cell r="E20">
            <v>13</v>
          </cell>
          <cell r="F20" t="str">
            <v>xxx</v>
          </cell>
          <cell r="I20">
            <v>13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A21">
            <v>14</v>
          </cell>
          <cell r="B21" t="str">
            <v>xxx</v>
          </cell>
          <cell r="E21">
            <v>14</v>
          </cell>
          <cell r="F21" t="str">
            <v>xxx</v>
          </cell>
          <cell r="I21">
            <v>14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A22">
            <v>15</v>
          </cell>
          <cell r="B22" t="str">
            <v>xxx</v>
          </cell>
          <cell r="E22">
            <v>15</v>
          </cell>
          <cell r="F22" t="str">
            <v>xxx</v>
          </cell>
          <cell r="I22">
            <v>15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A23">
            <v>16</v>
          </cell>
          <cell r="B23" t="str">
            <v>xxx</v>
          </cell>
          <cell r="E23">
            <v>16</v>
          </cell>
          <cell r="F23" t="str">
            <v>xxx</v>
          </cell>
          <cell r="I23">
            <v>16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A24">
            <v>17</v>
          </cell>
          <cell r="B24" t="str">
            <v>xxx</v>
          </cell>
          <cell r="E24">
            <v>17</v>
          </cell>
          <cell r="F24" t="str">
            <v>xxx</v>
          </cell>
          <cell r="I24">
            <v>17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A25">
            <v>18</v>
          </cell>
          <cell r="B25" t="str">
            <v>xxx</v>
          </cell>
          <cell r="E25">
            <v>18</v>
          </cell>
          <cell r="F25" t="str">
            <v>xxx</v>
          </cell>
          <cell r="I25">
            <v>18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A26">
            <v>19</v>
          </cell>
          <cell r="B26" t="str">
            <v>xxx</v>
          </cell>
          <cell r="E26">
            <v>19</v>
          </cell>
          <cell r="F26" t="str">
            <v>xxx</v>
          </cell>
          <cell r="I26">
            <v>19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  <cell r="BJ26"/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/>
      <sheetData sheetId="4"/>
      <sheetData sheetId="5"/>
      <sheetData sheetId="6">
        <row r="72">
          <cell r="D72" t="str">
            <v>TJ PSK Olymp Praha</v>
          </cell>
          <cell r="E72" t="str">
            <v>Olymp</v>
          </cell>
        </row>
        <row r="73">
          <cell r="D73" t="str">
            <v>Zápas Stříbro</v>
          </cell>
          <cell r="E73" t="str">
            <v>Stříb.</v>
          </cell>
        </row>
        <row r="74">
          <cell r="D74" t="str">
            <v>TJ Jiskra Nejdek</v>
          </cell>
          <cell r="E74" t="str">
            <v>Nejd.</v>
          </cell>
        </row>
        <row r="75">
          <cell r="D75" t="str">
            <v xml:space="preserve">TJ Holýšov </v>
          </cell>
          <cell r="E75" t="str">
            <v>Holyš.</v>
          </cell>
        </row>
        <row r="76">
          <cell r="D76" t="str">
            <v>T.J. Sokol Plzeň I</v>
          </cell>
          <cell r="E76" t="str">
            <v>Sok.Pl.</v>
          </cell>
        </row>
        <row r="77">
          <cell r="D77" t="str">
            <v>T.J. Sokol Mariánské Lázně</v>
          </cell>
          <cell r="E77" t="str">
            <v>M.Láz.</v>
          </cell>
        </row>
        <row r="78">
          <cell r="D78" t="str">
            <v>Palestra JK Stříbro z.s.</v>
          </cell>
          <cell r="E78" t="str">
            <v>JK Stříb.</v>
          </cell>
        </row>
        <row r="79">
          <cell r="D79" t="str">
            <v>TJ Baník Meziboří</v>
          </cell>
          <cell r="E79" t="str">
            <v>Mezib.</v>
          </cell>
        </row>
        <row r="80">
          <cell r="D80" t="str">
            <v>TJ Klášterec n/Ohří</v>
          </cell>
          <cell r="E80" t="str">
            <v>Klášt.</v>
          </cell>
        </row>
        <row r="81">
          <cell r="D81" t="str">
            <v>CZECH WRESTLING Chomutov</v>
          </cell>
          <cell r="E81" t="str">
            <v>CW Cho.</v>
          </cell>
        </row>
        <row r="82">
          <cell r="D82" t="str">
            <v>ASV Cham</v>
          </cell>
          <cell r="E82" t="str">
            <v>ASV Cham</v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  <row r="133">
          <cell r="D133" t="str">
            <v/>
          </cell>
          <cell r="E133" t="str">
            <v/>
          </cell>
        </row>
        <row r="134">
          <cell r="D134" t="str">
            <v/>
          </cell>
          <cell r="E134" t="str">
            <v/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58"/>
  <sheetViews>
    <sheetView tabSelected="1" workbookViewId="0">
      <selection activeCell="P6" sqref="P6"/>
    </sheetView>
  </sheetViews>
  <sheetFormatPr defaultColWidth="9.109375" defaultRowHeight="13.2" x14ac:dyDescent="0.25"/>
  <cols>
    <col min="1" max="1" width="37.88671875" style="11" customWidth="1"/>
    <col min="2" max="2" width="13.6640625" style="11" customWidth="1"/>
    <col min="3" max="10" width="7.33203125" style="13" customWidth="1"/>
    <col min="11" max="11" width="9.109375" style="13"/>
    <col min="12" max="12" width="0" style="13" hidden="1" customWidth="1"/>
    <col min="13" max="13" width="9.109375" style="13"/>
    <col min="14" max="16" width="9.109375" style="11"/>
    <col min="17" max="17" width="9.109375" style="13" hidden="1" customWidth="1"/>
    <col min="18" max="18" width="32" style="11" hidden="1" customWidth="1"/>
    <col min="19" max="19" width="13.6640625" style="11" hidden="1" customWidth="1"/>
    <col min="20" max="39" width="7.33203125" style="13" hidden="1" customWidth="1"/>
    <col min="40" max="41" width="9.109375" style="13" hidden="1" customWidth="1"/>
    <col min="42" max="43" width="9.109375" style="11" hidden="1" customWidth="1"/>
    <col min="44" max="53" width="4.6640625" style="11" hidden="1" customWidth="1"/>
    <col min="54" max="54" width="9.109375" style="11" hidden="1" customWidth="1"/>
    <col min="55" max="55" width="23.109375" style="13" hidden="1" customWidth="1"/>
    <col min="56" max="56" width="10.44140625" style="13" hidden="1" customWidth="1"/>
    <col min="57" max="57" width="14.33203125" style="13" hidden="1" customWidth="1"/>
    <col min="58" max="58" width="13.44140625" style="13" hidden="1" customWidth="1"/>
    <col min="59" max="59" width="10.44140625" style="13" hidden="1" customWidth="1"/>
    <col min="60" max="61" width="9.109375" style="13" hidden="1" customWidth="1"/>
    <col min="62" max="62" width="9.109375" style="11" hidden="1" customWidth="1"/>
    <col min="63" max="63" width="9.109375" style="13" hidden="1" customWidth="1"/>
    <col min="64" max="64" width="32" style="11" hidden="1" customWidth="1"/>
    <col min="65" max="65" width="13.6640625" style="11" hidden="1" customWidth="1"/>
    <col min="66" max="85" width="7.33203125" style="13" hidden="1" customWidth="1"/>
    <col min="86" max="88" width="9.109375" style="13" hidden="1" customWidth="1"/>
    <col min="89" max="16384" width="9.109375" style="11"/>
  </cols>
  <sheetData>
    <row r="1" spans="1:88" ht="20.25" customHeight="1" x14ac:dyDescent="0.25">
      <c r="A1" s="53" t="s">
        <v>159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88" ht="13.5" customHeight="1" thickBo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88" ht="23.25" customHeight="1" thickTop="1" x14ac:dyDescent="0.25">
      <c r="A3" s="58" t="s">
        <v>32</v>
      </c>
      <c r="B3" s="60" t="s">
        <v>51</v>
      </c>
      <c r="C3" s="62" t="s">
        <v>160</v>
      </c>
      <c r="D3" s="63"/>
      <c r="E3" s="63"/>
      <c r="F3" s="63"/>
      <c r="G3" s="63"/>
      <c r="H3" s="63"/>
      <c r="I3" s="63"/>
      <c r="J3" s="63"/>
      <c r="K3" s="54" t="s">
        <v>0</v>
      </c>
      <c r="L3" s="56" t="s">
        <v>47</v>
      </c>
      <c r="M3" s="51" t="s">
        <v>73</v>
      </c>
      <c r="R3" s="49" t="s">
        <v>32</v>
      </c>
      <c r="S3" s="49" t="str">
        <f>CONCATENATE([1]List1!$B$5)</f>
        <v>oddíl</v>
      </c>
      <c r="T3" s="50" t="str">
        <f>CONCATENATE('Výsledky soutěže'!C3)</f>
        <v xml:space="preserve">věkové kategorie - vše dohromady </v>
      </c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49" t="str">
        <f>CONCATENATE('Výsledky soutěže'!W3)</f>
        <v>body celkem</v>
      </c>
      <c r="AO3" s="49" t="str">
        <f>CONCATENATE('Výsledky soutěže'!X3)</f>
        <v>počet umísť. závod.</v>
      </c>
    </row>
    <row r="4" spans="1:88" ht="33.75" customHeight="1" thickBot="1" x14ac:dyDescent="0.3">
      <c r="A4" s="59"/>
      <c r="B4" s="61"/>
      <c r="C4" s="25" t="s">
        <v>92</v>
      </c>
      <c r="D4" s="25" t="s">
        <v>93</v>
      </c>
      <c r="E4" s="25" t="s">
        <v>94</v>
      </c>
      <c r="F4" s="25" t="s">
        <v>60</v>
      </c>
      <c r="G4" s="25" t="s">
        <v>95</v>
      </c>
      <c r="H4" s="25" t="s">
        <v>96</v>
      </c>
      <c r="I4" s="25" t="s">
        <v>98</v>
      </c>
      <c r="J4" s="25" t="s">
        <v>97</v>
      </c>
      <c r="K4" s="55"/>
      <c r="L4" s="57"/>
      <c r="M4" s="52"/>
      <c r="Q4" s="13" t="s">
        <v>61</v>
      </c>
      <c r="R4" s="49"/>
      <c r="S4" s="49"/>
      <c r="T4" s="32" t="str">
        <f>CONCATENATE('Výsledky soutěže'!C4)</f>
        <v>příp C.</v>
      </c>
      <c r="U4" s="32" t="str">
        <f>CONCATENATE('Výsledky soutěže'!D4)</f>
        <v>příp B.</v>
      </c>
      <c r="V4" s="32" t="str">
        <f>CONCATENATE('Výsledky soutěže'!E4)</f>
        <v>příp A.</v>
      </c>
      <c r="W4" s="32" t="str">
        <f>CONCATENATE('Výsledky soutěže'!F4)</f>
        <v>ml.žáci</v>
      </c>
      <c r="X4" s="32" t="str">
        <f>CONCATENATE('Výsledky soutěže'!G4)</f>
        <v>žáci.</v>
      </c>
      <c r="Y4" s="32" t="str">
        <f>CONCATENATE('Výsledky soutěže'!H4)</f>
        <v>ž-příp A.</v>
      </c>
      <c r="Z4" s="32" t="str">
        <f>CONCATENATE('Výsledky soutěže'!I4)</f>
        <v>ž-ml.žákyně.</v>
      </c>
      <c r="AA4" s="32" t="str">
        <f>CONCATENATE('Výsledky soutěže'!J4)</f>
        <v>ž-žákyně.</v>
      </c>
      <c r="AB4" s="32" t="str">
        <f>CONCATENATE('Výsledky soutěže'!K4)</f>
        <v/>
      </c>
      <c r="AC4" s="32" t="str">
        <f>CONCATENATE('Výsledky soutěže'!L4)</f>
        <v/>
      </c>
      <c r="AD4" s="32" t="str">
        <f>CONCATENATE('Výsledky soutěže'!M4)</f>
        <v/>
      </c>
      <c r="AE4" s="32" t="str">
        <f>CONCATENATE('Výsledky soutěže'!N4)</f>
        <v/>
      </c>
      <c r="AF4" s="32" t="str">
        <f>CONCATENATE('Výsledky soutěže'!O4)</f>
        <v/>
      </c>
      <c r="AG4" s="32" t="str">
        <f>CONCATENATE('Výsledky soutěže'!P4)</f>
        <v/>
      </c>
      <c r="AH4" s="32" t="str">
        <f>CONCATENATE('Výsledky soutěže'!Q4)</f>
        <v/>
      </c>
      <c r="AI4" s="32" t="str">
        <f>CONCATENATE('Výsledky soutěže'!R4)</f>
        <v/>
      </c>
      <c r="AJ4" s="32" t="str">
        <f>CONCATENATE('Výsledky soutěže'!S4)</f>
        <v/>
      </c>
      <c r="AK4" s="32" t="str">
        <f>CONCATENATE('Výsledky soutěže'!T4)</f>
        <v/>
      </c>
      <c r="AL4" s="32" t="str">
        <f>CONCATENATE('Výsledky soutěže'!U4)</f>
        <v/>
      </c>
      <c r="AM4" s="32" t="str">
        <f>CONCATENATE('Výsledky soutěže'!V4)</f>
        <v/>
      </c>
      <c r="AN4" s="49"/>
      <c r="AO4" s="49"/>
      <c r="AR4" s="33" t="str">
        <f>CONCATENATE('Výsledky soutěže'!AA4)</f>
        <v>1. mís.</v>
      </c>
      <c r="AS4" s="33" t="str">
        <f>CONCATENATE('Výsledky soutěže'!AB4)</f>
        <v>2. mís.</v>
      </c>
      <c r="AT4" s="33" t="str">
        <f>CONCATENATE('Výsledky soutěže'!AC4)</f>
        <v>3. mís.</v>
      </c>
      <c r="AU4" s="33" t="str">
        <f>CONCATENATE('Výsledky soutěže'!AD4)</f>
        <v>4. mís.</v>
      </c>
      <c r="AV4" s="33" t="str">
        <f>CONCATENATE('Výsledky soutěže'!AE4)</f>
        <v>5. mís.</v>
      </c>
      <c r="AW4" s="33" t="str">
        <f>CONCATENATE('Výsledky soutěže'!AF4)</f>
        <v>6. mís.</v>
      </c>
      <c r="AX4" s="33" t="str">
        <f>CONCATENATE('Výsledky soutěže'!AG4)</f>
        <v>7. mís.</v>
      </c>
      <c r="AY4" s="33" t="str">
        <f>CONCATENATE('Výsledky soutěže'!AH4)</f>
        <v>8. mís.</v>
      </c>
      <c r="AZ4" s="33" t="str">
        <f>CONCATENATE('Výsledky soutěže'!AI4)</f>
        <v>9. mís.</v>
      </c>
      <c r="BA4" s="33" t="str">
        <f>CONCATENATE('Výsledky soutěže'!AJ4)</f>
        <v>10. mís.</v>
      </c>
      <c r="BC4" s="13" t="s">
        <v>85</v>
      </c>
      <c r="BD4" s="13" t="s">
        <v>86</v>
      </c>
      <c r="BE4" s="13" t="s">
        <v>87</v>
      </c>
      <c r="BF4" s="13" t="s">
        <v>88</v>
      </c>
      <c r="BG4" s="13" t="s">
        <v>86</v>
      </c>
      <c r="BH4" s="13" t="s">
        <v>89</v>
      </c>
      <c r="BI4" s="13" t="s">
        <v>90</v>
      </c>
      <c r="BK4" s="13" t="s">
        <v>91</v>
      </c>
      <c r="BN4" s="13" t="str">
        <f>T4</f>
        <v>příp C.</v>
      </c>
      <c r="BO4" s="13" t="str">
        <f t="shared" ref="BO4:BY4" si="0">U4</f>
        <v>příp B.</v>
      </c>
      <c r="BP4" s="13" t="str">
        <f t="shared" si="0"/>
        <v>příp A.</v>
      </c>
      <c r="BQ4" s="13" t="str">
        <f t="shared" si="0"/>
        <v>ml.žáci</v>
      </c>
      <c r="BR4" s="13" t="str">
        <f t="shared" si="0"/>
        <v>žáci.</v>
      </c>
      <c r="BS4" s="13" t="str">
        <f t="shared" si="0"/>
        <v>ž-příp A.</v>
      </c>
      <c r="BT4" s="13" t="str">
        <f t="shared" si="0"/>
        <v>ž-ml.žákyně.</v>
      </c>
      <c r="BU4" s="13" t="str">
        <f t="shared" si="0"/>
        <v>ž-žákyně.</v>
      </c>
      <c r="BV4" s="13" t="str">
        <f t="shared" si="0"/>
        <v/>
      </c>
      <c r="BW4" s="13" t="str">
        <f t="shared" si="0"/>
        <v/>
      </c>
      <c r="BX4" s="13" t="str">
        <f t="shared" si="0"/>
        <v/>
      </c>
      <c r="BY4" s="13" t="str">
        <f t="shared" si="0"/>
        <v/>
      </c>
      <c r="BZ4" s="13" t="str">
        <f>AF4</f>
        <v/>
      </c>
      <c r="CA4" s="13" t="str">
        <f t="shared" ref="CA4" si="1">AG4</f>
        <v/>
      </c>
      <c r="CB4" s="13" t="str">
        <f t="shared" ref="CB4" si="2">AH4</f>
        <v/>
      </c>
      <c r="CC4" s="13" t="str">
        <f t="shared" ref="CC4" si="3">AI4</f>
        <v/>
      </c>
      <c r="CD4" s="13" t="str">
        <f t="shared" ref="CD4" si="4">AJ4</f>
        <v/>
      </c>
      <c r="CE4" s="13" t="str">
        <f>AK4</f>
        <v/>
      </c>
      <c r="CF4" s="13" t="str">
        <f t="shared" ref="CF4" si="5">AL4</f>
        <v/>
      </c>
      <c r="CG4" s="13" t="str">
        <f t="shared" ref="CG4" si="6">AM4</f>
        <v/>
      </c>
      <c r="CJ4" s="13" t="str">
        <f>M3</f>
        <v>pořadí</v>
      </c>
    </row>
    <row r="5" spans="1:88" ht="20.100000000000001" customHeight="1" x14ac:dyDescent="0.25">
      <c r="A5" s="40" t="s">
        <v>115</v>
      </c>
      <c r="B5" s="41" t="s">
        <v>116</v>
      </c>
      <c r="C5" s="34">
        <v>18</v>
      </c>
      <c r="D5" s="35">
        <v>86</v>
      </c>
      <c r="E5" s="35">
        <v>63</v>
      </c>
      <c r="F5" s="35">
        <v>54</v>
      </c>
      <c r="G5" s="35">
        <v>37</v>
      </c>
      <c r="H5" s="35">
        <v>0</v>
      </c>
      <c r="I5" s="35">
        <v>0</v>
      </c>
      <c r="J5" s="35">
        <v>0</v>
      </c>
      <c r="K5" s="39">
        <v>258</v>
      </c>
      <c r="L5" s="39">
        <v>258</v>
      </c>
      <c r="M5" s="38">
        <v>1</v>
      </c>
      <c r="Q5" s="13">
        <v>1</v>
      </c>
      <c r="R5" s="11" t="str">
        <f>'Výsledky soutěže'!A5</f>
        <v>TJ PSK Olymp Praha</v>
      </c>
      <c r="S5" s="11" t="str">
        <f>'Výsledky soutěže'!B5</f>
        <v>Olymp</v>
      </c>
      <c r="T5" s="13">
        <f>'Výsledky soutěže'!C5</f>
        <v>35</v>
      </c>
      <c r="U5" s="13">
        <f>'Výsledky soutěže'!D5</f>
        <v>19</v>
      </c>
      <c r="V5" s="13">
        <f>'Výsledky soutěže'!E5</f>
        <v>19</v>
      </c>
      <c r="W5" s="13">
        <f>'Výsledky soutěže'!F5</f>
        <v>81</v>
      </c>
      <c r="X5" s="13">
        <f>'Výsledky soutěže'!G5</f>
        <v>35</v>
      </c>
      <c r="Y5" s="13">
        <f>'Výsledky soutěže'!H5</f>
        <v>0</v>
      </c>
      <c r="Z5" s="13">
        <f>'Výsledky soutěže'!I5</f>
        <v>10</v>
      </c>
      <c r="AA5" s="13">
        <f>'Výsledky soutěže'!J5</f>
        <v>0</v>
      </c>
      <c r="AB5" s="13">
        <f>'Výsledky soutěže'!K5</f>
        <v>0</v>
      </c>
      <c r="AC5" s="13">
        <f>'Výsledky soutěže'!L5</f>
        <v>0</v>
      </c>
      <c r="AD5" s="13">
        <f>'Výsledky soutěže'!M5</f>
        <v>0</v>
      </c>
      <c r="AE5" s="13">
        <f>'Výsledky soutěže'!N5</f>
        <v>0</v>
      </c>
      <c r="AF5" s="13">
        <f>'Výsledky soutěže'!O5</f>
        <v>0</v>
      </c>
      <c r="AG5" s="13">
        <f>'Výsledky soutěže'!P5</f>
        <v>0</v>
      </c>
      <c r="AH5" s="13">
        <f>'Výsledky soutěže'!Q5</f>
        <v>0</v>
      </c>
      <c r="AI5" s="13">
        <f>'Výsledky soutěže'!R5</f>
        <v>0</v>
      </c>
      <c r="AJ5" s="13">
        <f>'Výsledky soutěže'!S5</f>
        <v>0</v>
      </c>
      <c r="AK5" s="13">
        <f>'Výsledky soutěže'!T5</f>
        <v>0</v>
      </c>
      <c r="AL5" s="13">
        <f>'Výsledky soutěže'!U5</f>
        <v>0</v>
      </c>
      <c r="AM5" s="13">
        <f>'Výsledky soutěže'!V5</f>
        <v>0</v>
      </c>
      <c r="AN5" s="13">
        <f>'Výsledky soutěže'!W5</f>
        <v>199</v>
      </c>
      <c r="AO5" s="13">
        <f>'Výsledky soutěže'!X5</f>
        <v>199</v>
      </c>
      <c r="AR5" s="13">
        <f>'Výsledky soutěže'!AA5</f>
        <v>0</v>
      </c>
      <c r="AS5" s="13">
        <f>'Výsledky soutěže'!AB5</f>
        <v>0</v>
      </c>
      <c r="AT5" s="13">
        <f>'Výsledky soutěže'!AC5</f>
        <v>0</v>
      </c>
      <c r="AU5" s="13">
        <f>'Výsledky soutěže'!AD5</f>
        <v>0</v>
      </c>
      <c r="AV5" s="13">
        <f>'Výsledky soutěže'!AE5</f>
        <v>0</v>
      </c>
      <c r="AW5" s="13">
        <f>'Výsledky soutěže'!AF5</f>
        <v>0</v>
      </c>
      <c r="AX5" s="13">
        <f>'Výsledky soutěže'!AG5</f>
        <v>0</v>
      </c>
      <c r="AY5" s="13">
        <f>'Výsledky soutěže'!AH5</f>
        <v>0</v>
      </c>
      <c r="AZ5" s="13">
        <f>'Výsledky soutěže'!AI5</f>
        <v>0</v>
      </c>
      <c r="BA5" s="13">
        <f>'Výsledky soutěže'!AJ5</f>
        <v>0</v>
      </c>
      <c r="BC5" s="13">
        <f>(((((((((AN5*10+AR5)*10+AS5)*10+AT5)*10+AU5)*10+AV5)*10+AW5)*10+AX5)*100+Q5))</f>
        <v>199000000001</v>
      </c>
      <c r="BD5" s="13">
        <f>LEN(BC5)</f>
        <v>12</v>
      </c>
      <c r="BE5" s="13">
        <f>SMALL($BC$5:$BC$15,Q5)</f>
        <v>9000000011</v>
      </c>
      <c r="BF5" s="13" t="e">
        <f>#REF!</f>
        <v>#REF!</v>
      </c>
      <c r="BG5" s="13" t="e">
        <f>LEN(BF5)</f>
        <v>#REF!</v>
      </c>
      <c r="BH5" s="13" t="e">
        <f>IF(BG5&gt;9,1,0)</f>
        <v>#REF!</v>
      </c>
      <c r="BI5" s="13" t="e">
        <f>VALUE(IF(BH5=1,(MID(BF5,BG5-1,2)),9999))</f>
        <v>#REF!</v>
      </c>
      <c r="BL5" s="11" t="e">
        <f>IF(BI5=9999,"",(INDEX($R$5:$R$15,$BI5)))</f>
        <v>#REF!</v>
      </c>
      <c r="BM5" s="11" t="e">
        <f>IF(BI5=9999,"",INDEX($S$5:$S$15,$BI5))</f>
        <v>#REF!</v>
      </c>
      <c r="BN5" s="13" t="e">
        <f>IF(BI5=9999,"",INDEX($T$5:$T$15,$BI5))</f>
        <v>#REF!</v>
      </c>
      <c r="BO5" s="13" t="e">
        <f>IF(BI5=9999,"",INDEX($U$5:$U$15,$BI5))</f>
        <v>#REF!</v>
      </c>
      <c r="BP5" s="13" t="e">
        <f>IF(BI5=9999,"",INDEX($V$5:$V$15,$BI5))</f>
        <v>#REF!</v>
      </c>
      <c r="BQ5" s="13" t="e">
        <f>IF(BI5=9999,"",INDEX($W$5:$W$15,$BI5))</f>
        <v>#REF!</v>
      </c>
      <c r="BR5" s="13" t="e">
        <f>IF(BI5=9999,"",INDEX($X$5:$X$15,$BI5))</f>
        <v>#REF!</v>
      </c>
      <c r="BS5" s="13" t="e">
        <f>IF(BI5=9999,"",INDEX($Y$5:$Y$15,$BI5))</f>
        <v>#REF!</v>
      </c>
      <c r="BT5" s="13" t="e">
        <f>IF(BI5=9999,"",INDEX($Z$5:$Z$15,$BI5))</f>
        <v>#REF!</v>
      </c>
      <c r="BU5" s="13" t="e">
        <f>IF(BI5=9999,"",INDEX($AA$5:$AA$15,$BI5))</f>
        <v>#REF!</v>
      </c>
      <c r="BV5" s="13" t="e">
        <f>IF(BI5=9999,"",INDEX($AB$5:$AB$15,$BI5))</f>
        <v>#REF!</v>
      </c>
      <c r="BW5" s="13" t="e">
        <f>IF(BI5=9999,"",INDEX($AC$5:$AC$15,$BI5))</f>
        <v>#REF!</v>
      </c>
      <c r="BX5" s="13" t="e">
        <f>IF(BI5=9999,"",INDEX($AD$5:$AD$15,$BI5))</f>
        <v>#REF!</v>
      </c>
      <c r="BY5" s="13" t="e">
        <f>IF(BI5=9999,"",INDEX($AE$5:$AE$15,$BI5))</f>
        <v>#REF!</v>
      </c>
      <c r="BZ5" s="13" t="e">
        <f>IF(BI5=9999,"",INDEX($AF$5:$AF$15,$BI5))</f>
        <v>#REF!</v>
      </c>
      <c r="CA5" s="13" t="e">
        <f>IF(BI5=9999,"",INDEX($AG$5:$AG$15,$BI5))</f>
        <v>#REF!</v>
      </c>
      <c r="CB5" s="13" t="e">
        <f>IF(BI5=9999,"",INDEX($AH$5:$AH$15,$BI5))</f>
        <v>#REF!</v>
      </c>
      <c r="CC5" s="13" t="e">
        <f>IF(BI5=9999,"",INDEX($AI$5:$AI$15,$BI5))</f>
        <v>#REF!</v>
      </c>
      <c r="CD5" s="13" t="e">
        <f>IF(BI5=9999,"",INDEX($AJ$5:$AJ$15,$BI5))</f>
        <v>#REF!</v>
      </c>
      <c r="CE5" s="13" t="e">
        <f>IF(BI5=9999,"",INDEX($AK$5:$AK$15,$BI5))</f>
        <v>#REF!</v>
      </c>
      <c r="CF5" s="13" t="e">
        <f>IF(BI5=9999,"",INDEX($AL$5:$AL$15,$BI5))</f>
        <v>#REF!</v>
      </c>
      <c r="CG5" s="13" t="e">
        <f>IF(BI5=9999,"",INDEX($AM$5:$AM$15,$BI5))</f>
        <v>#REF!</v>
      </c>
      <c r="CH5" s="13" t="e">
        <f>IF(BI5=9999,"",INDEX($AN$5:$AN$15,$BI5))</f>
        <v>#REF!</v>
      </c>
      <c r="CI5" s="13" t="e">
        <f>IF(BI5=9999,"",INDEX($AO$5:$AO$15,$BI5))</f>
        <v>#REF!</v>
      </c>
      <c r="CJ5" s="13" t="e">
        <f>IF(CH5="","",1)</f>
        <v>#REF!</v>
      </c>
    </row>
    <row r="6" spans="1:88" ht="20.100000000000001" customHeight="1" x14ac:dyDescent="0.25">
      <c r="A6" s="42" t="s">
        <v>113</v>
      </c>
      <c r="B6" s="43" t="s">
        <v>114</v>
      </c>
      <c r="C6" s="44">
        <v>35</v>
      </c>
      <c r="D6" s="45">
        <v>19</v>
      </c>
      <c r="E6" s="45">
        <v>19</v>
      </c>
      <c r="F6" s="45">
        <v>81</v>
      </c>
      <c r="G6" s="45">
        <v>35</v>
      </c>
      <c r="H6" s="45">
        <v>0</v>
      </c>
      <c r="I6" s="45">
        <v>10</v>
      </c>
      <c r="J6" s="45">
        <v>0</v>
      </c>
      <c r="K6" s="39">
        <v>199</v>
      </c>
      <c r="L6" s="39">
        <v>199</v>
      </c>
      <c r="M6" s="38">
        <v>2</v>
      </c>
      <c r="Q6" s="13">
        <f>Q5+1</f>
        <v>2</v>
      </c>
      <c r="R6" s="11" t="str">
        <f>'Výsledky soutěže'!A6</f>
        <v>Zápas Stříbro</v>
      </c>
      <c r="S6" s="11" t="str">
        <f>'Výsledky soutěže'!B6</f>
        <v>Stříb.</v>
      </c>
      <c r="T6" s="13">
        <f>'Výsledky soutěže'!C6</f>
        <v>10</v>
      </c>
      <c r="U6" s="13">
        <f>'Výsledky soutěže'!D6</f>
        <v>35</v>
      </c>
      <c r="V6" s="13">
        <f>'Výsledky soutěže'!E6</f>
        <v>17</v>
      </c>
      <c r="W6" s="13">
        <f>'Výsledky soutěže'!F6</f>
        <v>4</v>
      </c>
      <c r="X6" s="13">
        <f>'Výsledky soutěže'!G6</f>
        <v>8</v>
      </c>
      <c r="Y6" s="13">
        <f>'Výsledky soutěže'!H6</f>
        <v>0</v>
      </c>
      <c r="Z6" s="13">
        <f>'Výsledky soutěže'!I6</f>
        <v>0</v>
      </c>
      <c r="AA6" s="13">
        <f>'Výsledky soutěže'!J6</f>
        <v>0</v>
      </c>
      <c r="AB6" s="13">
        <f>'Výsledky soutěže'!K6</f>
        <v>0</v>
      </c>
      <c r="AC6" s="13">
        <f>'Výsledky soutěže'!L6</f>
        <v>0</v>
      </c>
      <c r="AD6" s="13">
        <f>'Výsledky soutěže'!M6</f>
        <v>0</v>
      </c>
      <c r="AE6" s="13">
        <f>'Výsledky soutěže'!N6</f>
        <v>0</v>
      </c>
      <c r="AF6" s="13">
        <f>'Výsledky soutěže'!O6</f>
        <v>0</v>
      </c>
      <c r="AG6" s="13">
        <f>'Výsledky soutěže'!P6</f>
        <v>0</v>
      </c>
      <c r="AH6" s="13">
        <f>'Výsledky soutěže'!Q6</f>
        <v>0</v>
      </c>
      <c r="AI6" s="13">
        <f>'Výsledky soutěže'!R6</f>
        <v>0</v>
      </c>
      <c r="AJ6" s="13">
        <f>'Výsledky soutěže'!S6</f>
        <v>0</v>
      </c>
      <c r="AK6" s="13">
        <f>'Výsledky soutěže'!T6</f>
        <v>0</v>
      </c>
      <c r="AL6" s="13">
        <f>'Výsledky soutěže'!U6</f>
        <v>0</v>
      </c>
      <c r="AM6" s="13">
        <f>'Výsledky soutěže'!V6</f>
        <v>0</v>
      </c>
      <c r="AN6" s="13">
        <f>'Výsledky soutěže'!W6</f>
        <v>74</v>
      </c>
      <c r="AO6" s="13">
        <f>'Výsledky soutěže'!X6</f>
        <v>74</v>
      </c>
      <c r="AR6" s="13">
        <f>'Výsledky soutěže'!AA6</f>
        <v>0</v>
      </c>
      <c r="AS6" s="13">
        <f>'Výsledky soutěže'!AB6</f>
        <v>0</v>
      </c>
      <c r="AT6" s="13">
        <f>'Výsledky soutěže'!AC6</f>
        <v>0</v>
      </c>
      <c r="AU6" s="13">
        <f>'Výsledky soutěže'!AD6</f>
        <v>0</v>
      </c>
      <c r="AV6" s="13">
        <f>'Výsledky soutěže'!AE6</f>
        <v>0</v>
      </c>
      <c r="AW6" s="13">
        <f>'Výsledky soutěže'!AF6</f>
        <v>0</v>
      </c>
      <c r="AX6" s="13">
        <f>'Výsledky soutěže'!AG6</f>
        <v>0</v>
      </c>
      <c r="AY6" s="13">
        <f>'Výsledky soutěže'!AH6</f>
        <v>0</v>
      </c>
      <c r="AZ6" s="13">
        <f>'Výsledky soutěže'!AI6</f>
        <v>0</v>
      </c>
      <c r="BA6" s="13">
        <f>'Výsledky soutěže'!AJ6</f>
        <v>0</v>
      </c>
      <c r="BC6" s="13">
        <f t="shared" ref="BC6:BC15" si="7">(((((((((AN6*10+AR6)*10+AS6)*10+AT6)*10+AU6)*10+AV6)*10+AW6)*10+AX6)*100+Q6))</f>
        <v>74000000002</v>
      </c>
      <c r="BD6" s="13">
        <f t="shared" ref="BD6:BD15" si="8">LEN(BC6)</f>
        <v>11</v>
      </c>
      <c r="BE6" s="13">
        <f>SMALL($BC$5:$BC$15,Q6)</f>
        <v>21000000007</v>
      </c>
      <c r="BF6" s="13" t="e">
        <f>#REF!</f>
        <v>#REF!</v>
      </c>
      <c r="BG6" s="13" t="e">
        <f t="shared" ref="BG6:BG15" si="9">LEN(BF6)</f>
        <v>#REF!</v>
      </c>
      <c r="BH6" s="13" t="e">
        <f t="shared" ref="BH6:BH15" si="10">IF(BG6&gt;9,1,0)</f>
        <v>#REF!</v>
      </c>
      <c r="BI6" s="13" t="e">
        <f t="shared" ref="BI6:BI15" si="11">VALUE(IF(BH6=1,(MID(BF6,BG6-1,2)),9999))</f>
        <v>#REF!</v>
      </c>
      <c r="BL6" s="11" t="e">
        <f>IF(BI6=9999,"",(INDEX($R$5:$R$15,$BI6)))</f>
        <v>#REF!</v>
      </c>
      <c r="BM6" s="11" t="e">
        <f>IF(BI6=9999,"",INDEX($S$5:$S$15,$BI6))</f>
        <v>#REF!</v>
      </c>
      <c r="BN6" s="13" t="e">
        <f>IF(BI6=9999,"",INDEX($T$5:$T$15,$BI6))</f>
        <v>#REF!</v>
      </c>
      <c r="BO6" s="13" t="e">
        <f>IF(BI6=9999,"",INDEX($U$5:$U$15,$BI6))</f>
        <v>#REF!</v>
      </c>
      <c r="BP6" s="13" t="e">
        <f>IF(BI6=9999,"",INDEX($V$5:$V$15,$BI6))</f>
        <v>#REF!</v>
      </c>
      <c r="BQ6" s="13" t="e">
        <f>IF(BI6=9999,"",INDEX($W$5:$W$15,$BI6))</f>
        <v>#REF!</v>
      </c>
      <c r="BR6" s="13" t="e">
        <f>IF(BI6=9999,"",INDEX($X$5:$X$15,$BI6))</f>
        <v>#REF!</v>
      </c>
      <c r="BS6" s="13" t="e">
        <f>IF(BI6=9999,"",INDEX($Y$5:$Y$15,$BI6))</f>
        <v>#REF!</v>
      </c>
      <c r="BT6" s="13" t="e">
        <f>IF(BI6=9999,"",INDEX($Z$5:$Z$15,$BI6))</f>
        <v>#REF!</v>
      </c>
      <c r="BU6" s="13" t="e">
        <f>IF(BI6=9999,"",INDEX($AA$5:$AA$15,$BI6))</f>
        <v>#REF!</v>
      </c>
      <c r="BV6" s="13" t="e">
        <f>IF(BI6=9999,"",INDEX($AB$5:$AB$15,$BI6))</f>
        <v>#REF!</v>
      </c>
      <c r="BW6" s="13" t="e">
        <f>IF(BI6=9999,"",INDEX($AC$5:$AC$15,$BI6))</f>
        <v>#REF!</v>
      </c>
      <c r="BX6" s="13" t="e">
        <f>IF(BI6=9999,"",INDEX($AD$5:$AD$15,$BI6))</f>
        <v>#REF!</v>
      </c>
      <c r="BY6" s="13" t="e">
        <f>IF(BI6=9999,"",INDEX($AE$5:$AE$15,$BI6))</f>
        <v>#REF!</v>
      </c>
      <c r="BZ6" s="13" t="e">
        <f>IF(BI6=9999,"",INDEX($AF$5:$AF$15,$BI6))</f>
        <v>#REF!</v>
      </c>
      <c r="CA6" s="13" t="e">
        <f>IF(BI6=9999,"",INDEX($AG$5:$AG$15,$BI6))</f>
        <v>#REF!</v>
      </c>
      <c r="CB6" s="13" t="e">
        <f>IF(BI6=9999,"",INDEX($AH$5:$AH$15,$BI6))</f>
        <v>#REF!</v>
      </c>
      <c r="CC6" s="13" t="e">
        <f>IF(BI6=9999,"",INDEX($AI$5:$AI$15,$BI6))</f>
        <v>#REF!</v>
      </c>
      <c r="CD6" s="13" t="e">
        <f>IF(BI6=9999,"",INDEX($AJ$5:$AJ$15,$BI6))</f>
        <v>#REF!</v>
      </c>
      <c r="CE6" s="13" t="e">
        <f>IF(BI6=9999,"",INDEX($AK$5:$AK$15,$BI6))</f>
        <v>#REF!</v>
      </c>
      <c r="CF6" s="13" t="e">
        <f>IF(BI6=9999,"",INDEX($AL$5:$AL$15,$BI6))</f>
        <v>#REF!</v>
      </c>
      <c r="CG6" s="13" t="e">
        <f>IF(BI6=9999,"",INDEX($AM$5:$AM$15,$BI6))</f>
        <v>#REF!</v>
      </c>
      <c r="CH6" s="13" t="e">
        <f>IF(BI6=9999,"",INDEX($AN$5:$AN$15,$BI6))</f>
        <v>#REF!</v>
      </c>
      <c r="CI6" s="13" t="e">
        <f>IF(BI6=9999,"",INDEX($AO$5:$AO$15,$BI6))</f>
        <v>#REF!</v>
      </c>
      <c r="CJ6" s="13" t="e">
        <f>IF(CH6="","",CJ5+1)</f>
        <v>#REF!</v>
      </c>
    </row>
    <row r="7" spans="1:88" ht="20.100000000000001" customHeight="1" x14ac:dyDescent="0.25">
      <c r="A7" s="42" t="s">
        <v>119</v>
      </c>
      <c r="B7" s="43" t="s">
        <v>120</v>
      </c>
      <c r="C7" s="44">
        <v>11</v>
      </c>
      <c r="D7" s="45">
        <v>13</v>
      </c>
      <c r="E7" s="45">
        <v>25</v>
      </c>
      <c r="F7" s="45">
        <v>28</v>
      </c>
      <c r="G7" s="45">
        <v>7</v>
      </c>
      <c r="H7" s="45">
        <v>9</v>
      </c>
      <c r="I7" s="45">
        <v>0</v>
      </c>
      <c r="J7" s="45">
        <v>0</v>
      </c>
      <c r="K7" s="39">
        <v>93</v>
      </c>
      <c r="L7" s="39">
        <v>93</v>
      </c>
      <c r="M7" s="38">
        <v>3</v>
      </c>
      <c r="Q7" s="13">
        <f t="shared" ref="Q7:Q15" si="12">Q6+1</f>
        <v>3</v>
      </c>
      <c r="R7" s="11" t="str">
        <f>'Výsledky soutěže'!A7</f>
        <v>TJ Jiskra Nejdek</v>
      </c>
      <c r="S7" s="11" t="str">
        <f>'Výsledky soutěže'!B7</f>
        <v>Nejd.</v>
      </c>
      <c r="T7" s="13">
        <f>'Výsledky soutěže'!C7</f>
        <v>11</v>
      </c>
      <c r="U7" s="13">
        <f>'Výsledky soutěže'!D7</f>
        <v>13</v>
      </c>
      <c r="V7" s="13">
        <f>'Výsledky soutěže'!E7</f>
        <v>25</v>
      </c>
      <c r="W7" s="13">
        <f>'Výsledky soutěže'!F7</f>
        <v>28</v>
      </c>
      <c r="X7" s="13">
        <f>'Výsledky soutěže'!G7</f>
        <v>7</v>
      </c>
      <c r="Y7" s="13">
        <f>'Výsledky soutěže'!H7</f>
        <v>9</v>
      </c>
      <c r="Z7" s="13">
        <f>'Výsledky soutěže'!I7</f>
        <v>0</v>
      </c>
      <c r="AA7" s="13">
        <f>'Výsledky soutěže'!J7</f>
        <v>0</v>
      </c>
      <c r="AB7" s="13">
        <f>'Výsledky soutěže'!K7</f>
        <v>0</v>
      </c>
      <c r="AC7" s="13">
        <f>'Výsledky soutěže'!L7</f>
        <v>0</v>
      </c>
      <c r="AD7" s="13">
        <f>'Výsledky soutěže'!M7</f>
        <v>0</v>
      </c>
      <c r="AE7" s="13">
        <f>'Výsledky soutěže'!N7</f>
        <v>0</v>
      </c>
      <c r="AF7" s="13">
        <f>'Výsledky soutěže'!O7</f>
        <v>0</v>
      </c>
      <c r="AG7" s="13">
        <f>'Výsledky soutěže'!P7</f>
        <v>0</v>
      </c>
      <c r="AH7" s="13">
        <f>'Výsledky soutěže'!Q7</f>
        <v>0</v>
      </c>
      <c r="AI7" s="13">
        <f>'Výsledky soutěže'!R7</f>
        <v>0</v>
      </c>
      <c r="AJ7" s="13">
        <f>'Výsledky soutěže'!S7</f>
        <v>0</v>
      </c>
      <c r="AK7" s="13">
        <f>'Výsledky soutěže'!T7</f>
        <v>0</v>
      </c>
      <c r="AL7" s="13">
        <f>'Výsledky soutěže'!U7</f>
        <v>0</v>
      </c>
      <c r="AM7" s="13">
        <f>'Výsledky soutěže'!V7</f>
        <v>0</v>
      </c>
      <c r="AN7" s="13">
        <f>'Výsledky soutěže'!W7</f>
        <v>93</v>
      </c>
      <c r="AO7" s="13">
        <f>'Výsledky soutěže'!X7</f>
        <v>93</v>
      </c>
      <c r="AR7" s="13">
        <f>'Výsledky soutěže'!AA7</f>
        <v>0</v>
      </c>
      <c r="AS7" s="13">
        <f>'Výsledky soutěže'!AB7</f>
        <v>0</v>
      </c>
      <c r="AT7" s="13">
        <f>'Výsledky soutěže'!AC7</f>
        <v>0</v>
      </c>
      <c r="AU7" s="13">
        <f>'Výsledky soutěže'!AD7</f>
        <v>0</v>
      </c>
      <c r="AV7" s="13">
        <f>'Výsledky soutěže'!AE7</f>
        <v>0</v>
      </c>
      <c r="AW7" s="13">
        <f>'Výsledky soutěže'!AF7</f>
        <v>0</v>
      </c>
      <c r="AX7" s="13">
        <f>'Výsledky soutěže'!AG7</f>
        <v>0</v>
      </c>
      <c r="AY7" s="13">
        <f>'Výsledky soutěže'!AH7</f>
        <v>0</v>
      </c>
      <c r="AZ7" s="13">
        <f>'Výsledky soutěže'!AI7</f>
        <v>0</v>
      </c>
      <c r="BA7" s="13">
        <f>'Výsledky soutěže'!AJ7</f>
        <v>0</v>
      </c>
      <c r="BC7" s="13">
        <f t="shared" si="7"/>
        <v>93000000003</v>
      </c>
      <c r="BD7" s="13">
        <f t="shared" si="8"/>
        <v>11</v>
      </c>
      <c r="BE7" s="13">
        <f>SMALL($BC$5:$BC$15,Q7)</f>
        <v>27000000009</v>
      </c>
      <c r="BF7" s="13" t="e">
        <f>#REF!</f>
        <v>#REF!</v>
      </c>
      <c r="BG7" s="13" t="e">
        <f t="shared" si="9"/>
        <v>#REF!</v>
      </c>
      <c r="BH7" s="13" t="e">
        <f t="shared" si="10"/>
        <v>#REF!</v>
      </c>
      <c r="BI7" s="13" t="e">
        <f t="shared" si="11"/>
        <v>#REF!</v>
      </c>
      <c r="BL7" s="11" t="e">
        <f>IF(BI7=9999,"",(INDEX($R$5:$R$15,$BI7)))</f>
        <v>#REF!</v>
      </c>
      <c r="BM7" s="11" t="e">
        <f>IF(BI7=9999,"",INDEX($S$5:$S$15,$BI7))</f>
        <v>#REF!</v>
      </c>
      <c r="BN7" s="13" t="e">
        <f>IF(BI7=9999,"",INDEX($T$5:$T$15,$BI7))</f>
        <v>#REF!</v>
      </c>
      <c r="BO7" s="13" t="e">
        <f>IF(BI7=9999,"",INDEX($U$5:$U$15,$BI7))</f>
        <v>#REF!</v>
      </c>
      <c r="BP7" s="13" t="e">
        <f>IF(BI7=9999,"",INDEX($V$5:$V$15,$BI7))</f>
        <v>#REF!</v>
      </c>
      <c r="BQ7" s="13" t="e">
        <f>IF(BI7=9999,"",INDEX($W$5:$W$15,$BI7))</f>
        <v>#REF!</v>
      </c>
      <c r="BR7" s="13" t="e">
        <f>IF(BI7=9999,"",INDEX($X$5:$X$15,$BI7))</f>
        <v>#REF!</v>
      </c>
      <c r="BS7" s="13" t="e">
        <f>IF(BI7=9999,"",INDEX($Y$5:$Y$15,$BI7))</f>
        <v>#REF!</v>
      </c>
      <c r="BT7" s="13" t="e">
        <f>IF(BI7=9999,"",INDEX($Z$5:$Z$15,$BI7))</f>
        <v>#REF!</v>
      </c>
      <c r="BU7" s="13" t="e">
        <f>IF(BI7=9999,"",INDEX($AA$5:$AA$15,$BI7))</f>
        <v>#REF!</v>
      </c>
      <c r="BV7" s="13" t="e">
        <f>IF(BI7=9999,"",INDEX($AB$5:$AB$15,$BI7))</f>
        <v>#REF!</v>
      </c>
      <c r="BW7" s="13" t="e">
        <f>IF(BI7=9999,"",INDEX($AC$5:$AC$15,$BI7))</f>
        <v>#REF!</v>
      </c>
      <c r="BX7" s="13" t="e">
        <f>IF(BI7=9999,"",INDEX($AD$5:$AD$15,$BI7))</f>
        <v>#REF!</v>
      </c>
      <c r="BY7" s="13" t="e">
        <f>IF(BI7=9999,"",INDEX($AE$5:$AE$15,$BI7))</f>
        <v>#REF!</v>
      </c>
      <c r="BZ7" s="13" t="e">
        <f>IF(BI7=9999,"",INDEX($AF$5:$AF$15,$BI7))</f>
        <v>#REF!</v>
      </c>
      <c r="CA7" s="13" t="e">
        <f>IF(BI7=9999,"",INDEX($AG$5:$AG$15,$BI7))</f>
        <v>#REF!</v>
      </c>
      <c r="CB7" s="13" t="e">
        <f>IF(BI7=9999,"",INDEX($AH$5:$AH$15,$BI7))</f>
        <v>#REF!</v>
      </c>
      <c r="CC7" s="13" t="e">
        <f>IF(BI7=9999,"",INDEX($AI$5:$AI$15,$BI7))</f>
        <v>#REF!</v>
      </c>
      <c r="CD7" s="13" t="e">
        <f>IF(BI7=9999,"",INDEX($AJ$5:$AJ$15,$BI7))</f>
        <v>#REF!</v>
      </c>
      <c r="CE7" s="13" t="e">
        <f>IF(BI7=9999,"",INDEX($AK$5:$AK$15,$BI7))</f>
        <v>#REF!</v>
      </c>
      <c r="CF7" s="13" t="e">
        <f>IF(BI7=9999,"",INDEX($AL$5:$AL$15,$BI7))</f>
        <v>#REF!</v>
      </c>
      <c r="CG7" s="13" t="e">
        <f>IF(BI7=9999,"",INDEX($AM$5:$AM$15,$BI7))</f>
        <v>#REF!</v>
      </c>
      <c r="CH7" s="13" t="e">
        <f>IF(BI7=9999,"",INDEX($AN$5:$AN$15,$BI7))</f>
        <v>#REF!</v>
      </c>
      <c r="CI7" s="13" t="e">
        <f>IF(BI7=9999,"",INDEX($AO$5:$AO$15,$BI7))</f>
        <v>#REF!</v>
      </c>
      <c r="CJ7" s="13" t="e">
        <f t="shared" ref="CJ7:CJ15" si="13">IF(CH7="","",CJ6+1)</f>
        <v>#REF!</v>
      </c>
    </row>
    <row r="8" spans="1:88" ht="20.100000000000001" customHeight="1" x14ac:dyDescent="0.25">
      <c r="A8" s="42" t="s">
        <v>121</v>
      </c>
      <c r="B8" s="43" t="s">
        <v>122</v>
      </c>
      <c r="C8" s="44">
        <v>10</v>
      </c>
      <c r="D8" s="45">
        <v>35</v>
      </c>
      <c r="E8" s="45">
        <v>17</v>
      </c>
      <c r="F8" s="45">
        <v>4</v>
      </c>
      <c r="G8" s="45">
        <v>8</v>
      </c>
      <c r="H8" s="45">
        <v>0</v>
      </c>
      <c r="I8" s="45">
        <v>0</v>
      </c>
      <c r="J8" s="45">
        <v>0</v>
      </c>
      <c r="K8" s="39">
        <v>74</v>
      </c>
      <c r="L8" s="39">
        <v>74</v>
      </c>
      <c r="M8" s="37">
        <v>4</v>
      </c>
      <c r="Q8" s="13">
        <f t="shared" si="12"/>
        <v>4</v>
      </c>
      <c r="R8" s="11" t="str">
        <f>'Výsledky soutěže'!A8</f>
        <v xml:space="preserve">TJ Holýšov </v>
      </c>
      <c r="S8" s="11" t="str">
        <f>'Výsledky soutěže'!B8</f>
        <v>Holyš.</v>
      </c>
      <c r="T8" s="13">
        <f>'Výsledky soutěže'!C8</f>
        <v>18</v>
      </c>
      <c r="U8" s="13">
        <f>'Výsledky soutěže'!D8</f>
        <v>86</v>
      </c>
      <c r="V8" s="13">
        <f>'Výsledky soutěže'!E8</f>
        <v>63</v>
      </c>
      <c r="W8" s="13">
        <f>'Výsledky soutěže'!F8</f>
        <v>54</v>
      </c>
      <c r="X8" s="13">
        <f>'Výsledky soutěže'!G8</f>
        <v>37</v>
      </c>
      <c r="Y8" s="13">
        <f>'Výsledky soutěže'!H8</f>
        <v>0</v>
      </c>
      <c r="Z8" s="13">
        <f>'Výsledky soutěže'!I8</f>
        <v>0</v>
      </c>
      <c r="AA8" s="13">
        <f>'Výsledky soutěže'!J8</f>
        <v>0</v>
      </c>
      <c r="AB8" s="13">
        <f>'Výsledky soutěže'!K8</f>
        <v>0</v>
      </c>
      <c r="AC8" s="13">
        <f>'Výsledky soutěže'!L8</f>
        <v>0</v>
      </c>
      <c r="AD8" s="13">
        <f>'Výsledky soutěže'!M8</f>
        <v>0</v>
      </c>
      <c r="AE8" s="13">
        <f>'Výsledky soutěže'!N8</f>
        <v>0</v>
      </c>
      <c r="AF8" s="13">
        <f>'Výsledky soutěže'!O8</f>
        <v>0</v>
      </c>
      <c r="AG8" s="13">
        <f>'Výsledky soutěže'!P8</f>
        <v>0</v>
      </c>
      <c r="AH8" s="13">
        <f>'Výsledky soutěže'!Q8</f>
        <v>0</v>
      </c>
      <c r="AI8" s="13">
        <f>'Výsledky soutěže'!R8</f>
        <v>0</v>
      </c>
      <c r="AJ8" s="13">
        <f>'Výsledky soutěže'!S8</f>
        <v>0</v>
      </c>
      <c r="AK8" s="13">
        <f>'Výsledky soutěže'!T8</f>
        <v>0</v>
      </c>
      <c r="AL8" s="13">
        <f>'Výsledky soutěže'!U8</f>
        <v>0</v>
      </c>
      <c r="AM8" s="13">
        <f>'Výsledky soutěže'!V8</f>
        <v>0</v>
      </c>
      <c r="AN8" s="13">
        <f>'Výsledky soutěže'!W8</f>
        <v>258</v>
      </c>
      <c r="AO8" s="13">
        <f>'Výsledky soutěže'!X8</f>
        <v>258</v>
      </c>
      <c r="AR8" s="13">
        <f>'Výsledky soutěže'!AA8</f>
        <v>0</v>
      </c>
      <c r="AS8" s="13">
        <f>'Výsledky soutěže'!AB8</f>
        <v>0</v>
      </c>
      <c r="AT8" s="13">
        <f>'Výsledky soutěže'!AC8</f>
        <v>0</v>
      </c>
      <c r="AU8" s="13">
        <f>'Výsledky soutěže'!AD8</f>
        <v>0</v>
      </c>
      <c r="AV8" s="13">
        <f>'Výsledky soutěže'!AE8</f>
        <v>0</v>
      </c>
      <c r="AW8" s="13">
        <f>'Výsledky soutěže'!AF8</f>
        <v>0</v>
      </c>
      <c r="AX8" s="13">
        <f>'Výsledky soutěže'!AG8</f>
        <v>0</v>
      </c>
      <c r="AY8" s="13">
        <f>'Výsledky soutěže'!AH8</f>
        <v>0</v>
      </c>
      <c r="AZ8" s="13">
        <f>'Výsledky soutěže'!AI8</f>
        <v>0</v>
      </c>
      <c r="BA8" s="13">
        <f>'Výsledky soutěže'!AJ8</f>
        <v>0</v>
      </c>
      <c r="BC8" s="13">
        <f t="shared" si="7"/>
        <v>258000000004</v>
      </c>
      <c r="BD8" s="13">
        <f t="shared" si="8"/>
        <v>12</v>
      </c>
      <c r="BE8" s="13">
        <f>SMALL($BC$5:$BC$15,Q8)</f>
        <v>38000000005</v>
      </c>
      <c r="BF8" s="13" t="e">
        <f>#REF!</f>
        <v>#REF!</v>
      </c>
      <c r="BG8" s="13" t="e">
        <f t="shared" si="9"/>
        <v>#REF!</v>
      </c>
      <c r="BH8" s="13" t="e">
        <f t="shared" si="10"/>
        <v>#REF!</v>
      </c>
      <c r="BI8" s="13" t="e">
        <f t="shared" si="11"/>
        <v>#REF!</v>
      </c>
      <c r="BL8" s="11" t="e">
        <f>IF(BI8=9999,"",(INDEX($R$5:$R$15,$BI8)))</f>
        <v>#REF!</v>
      </c>
      <c r="BM8" s="11" t="e">
        <f>IF(BI8=9999,"",INDEX($S$5:$S$15,$BI8))</f>
        <v>#REF!</v>
      </c>
      <c r="BN8" s="13" t="e">
        <f>IF(BI8=9999,"",INDEX($T$5:$T$15,$BI8))</f>
        <v>#REF!</v>
      </c>
      <c r="BO8" s="13" t="e">
        <f>IF(BI8=9999,"",INDEX($U$5:$U$15,$BI8))</f>
        <v>#REF!</v>
      </c>
      <c r="BP8" s="13" t="e">
        <f>IF(BI8=9999,"",INDEX($V$5:$V$15,$BI8))</f>
        <v>#REF!</v>
      </c>
      <c r="BQ8" s="13" t="e">
        <f>IF(BI8=9999,"",INDEX($W$5:$W$15,$BI8))</f>
        <v>#REF!</v>
      </c>
      <c r="BR8" s="13" t="e">
        <f>IF(BI8=9999,"",INDEX($X$5:$X$15,$BI8))</f>
        <v>#REF!</v>
      </c>
      <c r="BS8" s="13" t="e">
        <f>IF(BI8=9999,"",INDEX($Y$5:$Y$15,$BI8))</f>
        <v>#REF!</v>
      </c>
      <c r="BT8" s="13" t="e">
        <f>IF(BI8=9999,"",INDEX($Z$5:$Z$15,$BI8))</f>
        <v>#REF!</v>
      </c>
      <c r="BU8" s="13" t="e">
        <f>IF(BI8=9999,"",INDEX($AA$5:$AA$15,$BI8))</f>
        <v>#REF!</v>
      </c>
      <c r="BV8" s="13" t="e">
        <f>IF(BI8=9999,"",INDEX($AB$5:$AB$15,$BI8))</f>
        <v>#REF!</v>
      </c>
      <c r="BW8" s="13" t="e">
        <f>IF(BI8=9999,"",INDEX($AC$5:$AC$15,$BI8))</f>
        <v>#REF!</v>
      </c>
      <c r="BX8" s="13" t="e">
        <f>IF(BI8=9999,"",INDEX($AD$5:$AD$15,$BI8))</f>
        <v>#REF!</v>
      </c>
      <c r="BY8" s="13" t="e">
        <f>IF(BI8=9999,"",INDEX($AE$5:$AE$15,$BI8))</f>
        <v>#REF!</v>
      </c>
      <c r="BZ8" s="13" t="e">
        <f>IF(BI8=9999,"",INDEX($AF$5:$AF$15,$BI8))</f>
        <v>#REF!</v>
      </c>
      <c r="CA8" s="13" t="e">
        <f>IF(BI8=9999,"",INDEX($AG$5:$AG$15,$BI8))</f>
        <v>#REF!</v>
      </c>
      <c r="CB8" s="13" t="e">
        <f>IF(BI8=9999,"",INDEX($AH$5:$AH$15,$BI8))</f>
        <v>#REF!</v>
      </c>
      <c r="CC8" s="13" t="e">
        <f>IF(BI8=9999,"",INDEX($AI$5:$AI$15,$BI8))</f>
        <v>#REF!</v>
      </c>
      <c r="CD8" s="13" t="e">
        <f>IF(BI8=9999,"",INDEX($AJ$5:$AJ$15,$BI8))</f>
        <v>#REF!</v>
      </c>
      <c r="CE8" s="13" t="e">
        <f>IF(BI8=9999,"",INDEX($AK$5:$AK$15,$BI8))</f>
        <v>#REF!</v>
      </c>
      <c r="CF8" s="13" t="e">
        <f>IF(BI8=9999,"",INDEX($AL$5:$AL$15,$BI8))</f>
        <v>#REF!</v>
      </c>
      <c r="CG8" s="13" t="e">
        <f>IF(BI8=9999,"",INDEX($AM$5:$AM$15,$BI8))</f>
        <v>#REF!</v>
      </c>
      <c r="CH8" s="13" t="e">
        <f>IF(BI8=9999,"",INDEX($AN$5:$AN$15,$BI8))</f>
        <v>#REF!</v>
      </c>
      <c r="CI8" s="13" t="e">
        <f>IF(BI8=9999,"",INDEX($AO$5:$AO$15,$BI8))</f>
        <v>#REF!</v>
      </c>
      <c r="CJ8" s="13" t="e">
        <f t="shared" si="13"/>
        <v>#REF!</v>
      </c>
    </row>
    <row r="9" spans="1:88" ht="20.100000000000001" customHeight="1" x14ac:dyDescent="0.25">
      <c r="A9" s="42" t="s">
        <v>136</v>
      </c>
      <c r="B9" s="43" t="s">
        <v>137</v>
      </c>
      <c r="C9" s="44">
        <v>0</v>
      </c>
      <c r="D9" s="45">
        <v>0</v>
      </c>
      <c r="E9" s="45">
        <v>7</v>
      </c>
      <c r="F9" s="45">
        <v>8</v>
      </c>
      <c r="G9" s="45">
        <v>8</v>
      </c>
      <c r="H9" s="45">
        <v>10</v>
      </c>
      <c r="I9" s="45">
        <v>9</v>
      </c>
      <c r="J9" s="45">
        <v>9</v>
      </c>
      <c r="K9" s="39">
        <v>51</v>
      </c>
      <c r="L9" s="39">
        <v>51</v>
      </c>
      <c r="M9" s="37">
        <v>5</v>
      </c>
      <c r="Q9" s="13">
        <f t="shared" si="12"/>
        <v>5</v>
      </c>
      <c r="R9" s="11" t="str">
        <f>'Výsledky soutěže'!A9</f>
        <v>T.J. Sokol Plzeň I</v>
      </c>
      <c r="S9" s="11" t="str">
        <f>'Výsledky soutěže'!B9</f>
        <v>Sok.Pl.</v>
      </c>
      <c r="T9" s="13">
        <f>'Výsledky soutěže'!C9</f>
        <v>0</v>
      </c>
      <c r="U9" s="13">
        <f>'Výsledky soutěže'!D9</f>
        <v>0</v>
      </c>
      <c r="V9" s="13">
        <f>'Výsledky soutěže'!E9</f>
        <v>18</v>
      </c>
      <c r="W9" s="13">
        <f>'Výsledky soutěže'!F9</f>
        <v>20</v>
      </c>
      <c r="X9" s="13">
        <f>'Výsledky soutěže'!G9</f>
        <v>0</v>
      </c>
      <c r="Y9" s="13">
        <f>'Výsledky soutěže'!H9</f>
        <v>0</v>
      </c>
      <c r="Z9" s="13">
        <f>'Výsledky soutěže'!I9</f>
        <v>0</v>
      </c>
      <c r="AA9" s="13">
        <f>'Výsledky soutěže'!J9</f>
        <v>0</v>
      </c>
      <c r="AB9" s="13">
        <f>'Výsledky soutěže'!K9</f>
        <v>0</v>
      </c>
      <c r="AC9" s="13">
        <f>'Výsledky soutěže'!L9</f>
        <v>0</v>
      </c>
      <c r="AD9" s="13">
        <f>'Výsledky soutěže'!M9</f>
        <v>0</v>
      </c>
      <c r="AE9" s="13">
        <f>'Výsledky soutěže'!N9</f>
        <v>0</v>
      </c>
      <c r="AF9" s="13">
        <f>'Výsledky soutěže'!O9</f>
        <v>0</v>
      </c>
      <c r="AG9" s="13">
        <f>'Výsledky soutěže'!P9</f>
        <v>0</v>
      </c>
      <c r="AH9" s="13">
        <f>'Výsledky soutěže'!Q9</f>
        <v>0</v>
      </c>
      <c r="AI9" s="13">
        <f>'Výsledky soutěže'!R9</f>
        <v>0</v>
      </c>
      <c r="AJ9" s="13">
        <f>'Výsledky soutěže'!S9</f>
        <v>0</v>
      </c>
      <c r="AK9" s="13">
        <f>'Výsledky soutěže'!T9</f>
        <v>0</v>
      </c>
      <c r="AL9" s="13">
        <f>'Výsledky soutěže'!U9</f>
        <v>0</v>
      </c>
      <c r="AM9" s="13">
        <f>'Výsledky soutěže'!V9</f>
        <v>0</v>
      </c>
      <c r="AN9" s="13">
        <f>'Výsledky soutěže'!W9</f>
        <v>38</v>
      </c>
      <c r="AO9" s="13">
        <f>'Výsledky soutěže'!X9</f>
        <v>38</v>
      </c>
      <c r="AR9" s="13">
        <f>'Výsledky soutěže'!AA9</f>
        <v>0</v>
      </c>
      <c r="AS9" s="13">
        <f>'Výsledky soutěže'!AB9</f>
        <v>0</v>
      </c>
      <c r="AT9" s="13">
        <f>'Výsledky soutěže'!AC9</f>
        <v>0</v>
      </c>
      <c r="AU9" s="13">
        <f>'Výsledky soutěže'!AD9</f>
        <v>0</v>
      </c>
      <c r="AV9" s="13">
        <f>'Výsledky soutěže'!AE9</f>
        <v>0</v>
      </c>
      <c r="AW9" s="13">
        <f>'Výsledky soutěže'!AF9</f>
        <v>0</v>
      </c>
      <c r="AX9" s="13">
        <f>'Výsledky soutěže'!AG9</f>
        <v>0</v>
      </c>
      <c r="AY9" s="13">
        <f>'Výsledky soutěže'!AH9</f>
        <v>0</v>
      </c>
      <c r="AZ9" s="13">
        <f>'Výsledky soutěže'!AI9</f>
        <v>0</v>
      </c>
      <c r="BA9" s="13">
        <f>'Výsledky soutěže'!AJ9</f>
        <v>0</v>
      </c>
      <c r="BC9" s="13">
        <f t="shared" si="7"/>
        <v>38000000005</v>
      </c>
      <c r="BD9" s="13">
        <f t="shared" si="8"/>
        <v>11</v>
      </c>
      <c r="BE9" s="13">
        <f>SMALL($BC$5:$BC$15,Q9)</f>
        <v>39000000010</v>
      </c>
      <c r="BF9" s="13" t="e">
        <f>#REF!</f>
        <v>#REF!</v>
      </c>
      <c r="BG9" s="13" t="e">
        <f t="shared" si="9"/>
        <v>#REF!</v>
      </c>
      <c r="BH9" s="13" t="e">
        <f t="shared" si="10"/>
        <v>#REF!</v>
      </c>
      <c r="BI9" s="13" t="e">
        <f t="shared" si="11"/>
        <v>#REF!</v>
      </c>
      <c r="BL9" s="11" t="e">
        <f>IF(BI9=9999,"",(INDEX($R$5:$R$15,$BI9)))</f>
        <v>#REF!</v>
      </c>
      <c r="BM9" s="11" t="e">
        <f>IF(BI9=9999,"",INDEX($S$5:$S$15,$BI9))</f>
        <v>#REF!</v>
      </c>
      <c r="BN9" s="13" t="e">
        <f>IF(BI9=9999,"",INDEX($T$5:$T$15,$BI9))</f>
        <v>#REF!</v>
      </c>
      <c r="BO9" s="13" t="e">
        <f>IF(BI9=9999,"",INDEX($U$5:$U$15,$BI9))</f>
        <v>#REF!</v>
      </c>
      <c r="BP9" s="13" t="e">
        <f>IF(BI9=9999,"",INDEX($V$5:$V$15,$BI9))</f>
        <v>#REF!</v>
      </c>
      <c r="BQ9" s="13" t="e">
        <f>IF(BI9=9999,"",INDEX($W$5:$W$15,$BI9))</f>
        <v>#REF!</v>
      </c>
      <c r="BR9" s="13" t="e">
        <f>IF(BI9=9999,"",INDEX($X$5:$X$15,$BI9))</f>
        <v>#REF!</v>
      </c>
      <c r="BS9" s="13" t="e">
        <f>IF(BI9=9999,"",INDEX($Y$5:$Y$15,$BI9))</f>
        <v>#REF!</v>
      </c>
      <c r="BT9" s="13" t="e">
        <f>IF(BI9=9999,"",INDEX($Z$5:$Z$15,$BI9))</f>
        <v>#REF!</v>
      </c>
      <c r="BU9" s="13" t="e">
        <f>IF(BI9=9999,"",INDEX($AA$5:$AA$15,$BI9))</f>
        <v>#REF!</v>
      </c>
      <c r="BV9" s="13" t="e">
        <f>IF(BI9=9999,"",INDEX($AB$5:$AB$15,$BI9))</f>
        <v>#REF!</v>
      </c>
      <c r="BW9" s="13" t="e">
        <f>IF(BI9=9999,"",INDEX($AC$5:$AC$15,$BI9))</f>
        <v>#REF!</v>
      </c>
      <c r="BX9" s="13" t="e">
        <f>IF(BI9=9999,"",INDEX($AD$5:$AD$15,$BI9))</f>
        <v>#REF!</v>
      </c>
      <c r="BY9" s="13" t="e">
        <f>IF(BI9=9999,"",INDEX($AE$5:$AE$15,$BI9))</f>
        <v>#REF!</v>
      </c>
      <c r="BZ9" s="13" t="e">
        <f>IF(BI9=9999,"",INDEX($AF$5:$AF$15,$BI9))</f>
        <v>#REF!</v>
      </c>
      <c r="CA9" s="13" t="e">
        <f>IF(BI9=9999,"",INDEX($AG$5:$AG$15,$BI9))</f>
        <v>#REF!</v>
      </c>
      <c r="CB9" s="13" t="e">
        <f>IF(BI9=9999,"",INDEX($AH$5:$AH$15,$BI9))</f>
        <v>#REF!</v>
      </c>
      <c r="CC9" s="13" t="e">
        <f>IF(BI9=9999,"",INDEX($AI$5:$AI$15,$BI9))</f>
        <v>#REF!</v>
      </c>
      <c r="CD9" s="13" t="e">
        <f>IF(BI9=9999,"",INDEX($AJ$5:$AJ$15,$BI9))</f>
        <v>#REF!</v>
      </c>
      <c r="CE9" s="13" t="e">
        <f>IF(BI9=9999,"",INDEX($AK$5:$AK$15,$BI9))</f>
        <v>#REF!</v>
      </c>
      <c r="CF9" s="13" t="e">
        <f>IF(BI9=9999,"",INDEX($AL$5:$AL$15,$BI9))</f>
        <v>#REF!</v>
      </c>
      <c r="CG9" s="13" t="e">
        <f>IF(BI9=9999,"",INDEX($AM$5:$AM$15,$BI9))</f>
        <v>#REF!</v>
      </c>
      <c r="CH9" s="13" t="e">
        <f>IF(BI9=9999,"",INDEX($AN$5:$AN$15,$BI9))</f>
        <v>#REF!</v>
      </c>
      <c r="CI9" s="13" t="e">
        <f>IF(BI9=9999,"",INDEX($AO$5:$AO$15,$BI9))</f>
        <v>#REF!</v>
      </c>
      <c r="CJ9" s="13" t="e">
        <f t="shared" si="13"/>
        <v>#REF!</v>
      </c>
    </row>
    <row r="10" spans="1:88" ht="20.100000000000001" customHeight="1" x14ac:dyDescent="0.25">
      <c r="A10" s="42" t="s">
        <v>132</v>
      </c>
      <c r="B10" s="43" t="s">
        <v>133</v>
      </c>
      <c r="C10" s="44">
        <v>0</v>
      </c>
      <c r="D10" s="45">
        <v>0</v>
      </c>
      <c r="E10" s="45">
        <v>29</v>
      </c>
      <c r="F10" s="45">
        <v>17</v>
      </c>
      <c r="G10" s="45">
        <v>0</v>
      </c>
      <c r="H10" s="45">
        <v>0</v>
      </c>
      <c r="I10" s="45">
        <v>0</v>
      </c>
      <c r="J10" s="45">
        <v>0</v>
      </c>
      <c r="K10" s="39">
        <v>46</v>
      </c>
      <c r="L10" s="39">
        <v>46</v>
      </c>
      <c r="M10" s="37">
        <v>6</v>
      </c>
      <c r="Q10" s="13">
        <f t="shared" si="12"/>
        <v>6</v>
      </c>
      <c r="R10" s="11" t="str">
        <f>'Výsledky soutěže'!A10</f>
        <v>T.J. Sokol Mariánské Lázně</v>
      </c>
      <c r="S10" s="11" t="str">
        <f>'Výsledky soutěže'!B10</f>
        <v>M.Láz.</v>
      </c>
      <c r="T10" s="13">
        <f>'Výsledky soutěže'!C10</f>
        <v>0</v>
      </c>
      <c r="U10" s="13">
        <f>'Výsledky soutěže'!D10</f>
        <v>0</v>
      </c>
      <c r="V10" s="13">
        <f>'Výsledky soutěže'!E10</f>
        <v>29</v>
      </c>
      <c r="W10" s="13">
        <f>'Výsledky soutěže'!F10</f>
        <v>17</v>
      </c>
      <c r="X10" s="13">
        <f>'Výsledky soutěže'!G10</f>
        <v>0</v>
      </c>
      <c r="Y10" s="13">
        <f>'Výsledky soutěže'!H10</f>
        <v>0</v>
      </c>
      <c r="Z10" s="13">
        <f>'Výsledky soutěže'!I10</f>
        <v>0</v>
      </c>
      <c r="AA10" s="13">
        <f>'Výsledky soutěže'!J10</f>
        <v>0</v>
      </c>
      <c r="AB10" s="13">
        <f>'Výsledky soutěže'!K10</f>
        <v>0</v>
      </c>
      <c r="AC10" s="13">
        <f>'Výsledky soutěže'!L10</f>
        <v>0</v>
      </c>
      <c r="AD10" s="13">
        <f>'Výsledky soutěže'!M10</f>
        <v>0</v>
      </c>
      <c r="AE10" s="13">
        <f>'Výsledky soutěže'!N10</f>
        <v>0</v>
      </c>
      <c r="AF10" s="13">
        <f>'Výsledky soutěže'!O10</f>
        <v>0</v>
      </c>
      <c r="AG10" s="13">
        <f>'Výsledky soutěže'!P10</f>
        <v>0</v>
      </c>
      <c r="AH10" s="13">
        <f>'Výsledky soutěže'!Q10</f>
        <v>0</v>
      </c>
      <c r="AI10" s="13">
        <f>'Výsledky soutěže'!R10</f>
        <v>0</v>
      </c>
      <c r="AJ10" s="13">
        <f>'Výsledky soutěže'!S10</f>
        <v>0</v>
      </c>
      <c r="AK10" s="13">
        <f>'Výsledky soutěže'!T10</f>
        <v>0</v>
      </c>
      <c r="AL10" s="13">
        <f>'Výsledky soutěže'!U10</f>
        <v>0</v>
      </c>
      <c r="AM10" s="13">
        <f>'Výsledky soutěže'!V10</f>
        <v>0</v>
      </c>
      <c r="AN10" s="13">
        <f>'Výsledky soutěže'!W10</f>
        <v>46</v>
      </c>
      <c r="AO10" s="13">
        <f>'Výsledky soutěže'!X10</f>
        <v>46</v>
      </c>
      <c r="AR10" s="13">
        <f>'Výsledky soutěže'!AA10</f>
        <v>0</v>
      </c>
      <c r="AS10" s="13">
        <f>'Výsledky soutěže'!AB10</f>
        <v>0</v>
      </c>
      <c r="AT10" s="13">
        <f>'Výsledky soutěže'!AC10</f>
        <v>0</v>
      </c>
      <c r="AU10" s="13">
        <f>'Výsledky soutěže'!AD10</f>
        <v>0</v>
      </c>
      <c r="AV10" s="13">
        <f>'Výsledky soutěže'!AE10</f>
        <v>0</v>
      </c>
      <c r="AW10" s="13">
        <f>'Výsledky soutěže'!AF10</f>
        <v>0</v>
      </c>
      <c r="AX10" s="13">
        <f>'Výsledky soutěže'!AG10</f>
        <v>0</v>
      </c>
      <c r="AY10" s="13">
        <f>'Výsledky soutěže'!AH10</f>
        <v>0</v>
      </c>
      <c r="AZ10" s="13">
        <f>'Výsledky soutěže'!AI10</f>
        <v>0</v>
      </c>
      <c r="BA10" s="13">
        <f>'Výsledky soutěže'!AJ10</f>
        <v>0</v>
      </c>
      <c r="BC10" s="13">
        <f t="shared" si="7"/>
        <v>46000000006</v>
      </c>
      <c r="BD10" s="13">
        <f t="shared" si="8"/>
        <v>11</v>
      </c>
      <c r="BE10" s="13">
        <f>SMALL($BC$5:$BC$15,Q10)</f>
        <v>46000000006</v>
      </c>
      <c r="BF10" s="13" t="e">
        <f>#REF!</f>
        <v>#REF!</v>
      </c>
      <c r="BG10" s="13" t="e">
        <f t="shared" si="9"/>
        <v>#REF!</v>
      </c>
      <c r="BH10" s="13" t="e">
        <f t="shared" si="10"/>
        <v>#REF!</v>
      </c>
      <c r="BI10" s="13" t="e">
        <f t="shared" si="11"/>
        <v>#REF!</v>
      </c>
      <c r="BL10" s="11" t="e">
        <f>IF(BI10=9999,"",(INDEX($R$5:$R$15,$BI10)))</f>
        <v>#REF!</v>
      </c>
      <c r="BM10" s="11" t="e">
        <f>IF(BI10=9999,"",INDEX($S$5:$S$15,$BI10))</f>
        <v>#REF!</v>
      </c>
      <c r="BN10" s="13" t="e">
        <f>IF(BI10=9999,"",INDEX($T$5:$T$15,$BI10))</f>
        <v>#REF!</v>
      </c>
      <c r="BO10" s="13" t="e">
        <f>IF(BI10=9999,"",INDEX($U$5:$U$15,$BI10))</f>
        <v>#REF!</v>
      </c>
      <c r="BP10" s="13" t="e">
        <f>IF(BI10=9999,"",INDEX($V$5:$V$15,$BI10))</f>
        <v>#REF!</v>
      </c>
      <c r="BQ10" s="13" t="e">
        <f>IF(BI10=9999,"",INDEX($W$5:$W$15,$BI10))</f>
        <v>#REF!</v>
      </c>
      <c r="BR10" s="13" t="e">
        <f>IF(BI10=9999,"",INDEX($X$5:$X$15,$BI10))</f>
        <v>#REF!</v>
      </c>
      <c r="BS10" s="13" t="e">
        <f>IF(BI10=9999,"",INDEX($Y$5:$Y$15,$BI10))</f>
        <v>#REF!</v>
      </c>
      <c r="BT10" s="13" t="e">
        <f>IF(BI10=9999,"",INDEX($Z$5:$Z$15,$BI10))</f>
        <v>#REF!</v>
      </c>
      <c r="BU10" s="13" t="e">
        <f>IF(BI10=9999,"",INDEX($AA$5:$AA$15,$BI10))</f>
        <v>#REF!</v>
      </c>
      <c r="BV10" s="13" t="e">
        <f>IF(BI10=9999,"",INDEX($AB$5:$AB$15,$BI10))</f>
        <v>#REF!</v>
      </c>
      <c r="BW10" s="13" t="e">
        <f>IF(BI10=9999,"",INDEX($AC$5:$AC$15,$BI10))</f>
        <v>#REF!</v>
      </c>
      <c r="BX10" s="13" t="e">
        <f>IF(BI10=9999,"",INDEX($AD$5:$AD$15,$BI10))</f>
        <v>#REF!</v>
      </c>
      <c r="BY10" s="13" t="e">
        <f>IF(BI10=9999,"",INDEX($AE$5:$AE$15,$BI10))</f>
        <v>#REF!</v>
      </c>
      <c r="BZ10" s="13" t="e">
        <f>IF(BI10=9999,"",INDEX($AF$5:$AF$15,$BI10))</f>
        <v>#REF!</v>
      </c>
      <c r="CA10" s="13" t="e">
        <f>IF(BI10=9999,"",INDEX($AG$5:$AG$15,$BI10))</f>
        <v>#REF!</v>
      </c>
      <c r="CB10" s="13" t="e">
        <f>IF(BI10=9999,"",INDEX($AH$5:$AH$15,$BI10))</f>
        <v>#REF!</v>
      </c>
      <c r="CC10" s="13" t="e">
        <f>IF(BI10=9999,"",INDEX($AI$5:$AI$15,$BI10))</f>
        <v>#REF!</v>
      </c>
      <c r="CD10" s="13" t="e">
        <f>IF(BI10=9999,"",INDEX($AJ$5:$AJ$15,$BI10))</f>
        <v>#REF!</v>
      </c>
      <c r="CE10" s="13" t="e">
        <f>IF(BI10=9999,"",INDEX($AK$5:$AK$15,$BI10))</f>
        <v>#REF!</v>
      </c>
      <c r="CF10" s="13" t="e">
        <f>IF(BI10=9999,"",INDEX($AL$5:$AL$15,$BI10))</f>
        <v>#REF!</v>
      </c>
      <c r="CG10" s="13" t="e">
        <f>IF(BI10=9999,"",INDEX($AM$5:$AM$15,$BI10))</f>
        <v>#REF!</v>
      </c>
      <c r="CH10" s="13" t="e">
        <f>IF(BI10=9999,"",INDEX($AN$5:$AN$15,$BI10))</f>
        <v>#REF!</v>
      </c>
      <c r="CI10" s="13" t="e">
        <f>IF(BI10=9999,"",INDEX($AO$5:$AO$15,$BI10))</f>
        <v>#REF!</v>
      </c>
      <c r="CJ10" s="13" t="e">
        <f t="shared" si="13"/>
        <v>#REF!</v>
      </c>
    </row>
    <row r="11" spans="1:88" ht="20.100000000000001" customHeight="1" x14ac:dyDescent="0.25">
      <c r="A11" s="42" t="s">
        <v>117</v>
      </c>
      <c r="B11" s="43" t="s">
        <v>118</v>
      </c>
      <c r="C11" s="44">
        <v>17</v>
      </c>
      <c r="D11" s="45">
        <v>0</v>
      </c>
      <c r="E11" s="45">
        <v>10</v>
      </c>
      <c r="F11" s="45">
        <v>12</v>
      </c>
      <c r="G11" s="45">
        <v>0</v>
      </c>
      <c r="H11" s="45">
        <v>0</v>
      </c>
      <c r="I11" s="45">
        <v>0</v>
      </c>
      <c r="J11" s="45">
        <v>0</v>
      </c>
      <c r="K11" s="39">
        <v>39</v>
      </c>
      <c r="L11" s="39">
        <v>39</v>
      </c>
      <c r="M11" s="37">
        <v>7</v>
      </c>
      <c r="Q11" s="13">
        <f t="shared" si="12"/>
        <v>7</v>
      </c>
      <c r="R11" s="11" t="str">
        <f>'Výsledky soutěže'!A11</f>
        <v>Palestra JK Stříbro z.s.</v>
      </c>
      <c r="S11" s="11" t="str">
        <f>'Výsledky soutěže'!B11</f>
        <v>JK Stříb.</v>
      </c>
      <c r="T11" s="13">
        <f>'Výsledky soutěže'!C11</f>
        <v>0</v>
      </c>
      <c r="U11" s="13">
        <f>'Výsledky soutěže'!D11</f>
        <v>0</v>
      </c>
      <c r="V11" s="13">
        <f>'Výsledky soutěže'!E11</f>
        <v>0</v>
      </c>
      <c r="W11" s="13">
        <f>'Výsledky soutěže'!F11</f>
        <v>21</v>
      </c>
      <c r="X11" s="13">
        <f>'Výsledky soutěže'!G11</f>
        <v>0</v>
      </c>
      <c r="Y11" s="13">
        <f>'Výsledky soutěže'!H11</f>
        <v>0</v>
      </c>
      <c r="Z11" s="13">
        <f>'Výsledky soutěže'!I11</f>
        <v>0</v>
      </c>
      <c r="AA11" s="13">
        <f>'Výsledky soutěže'!J11</f>
        <v>0</v>
      </c>
      <c r="AB11" s="13">
        <f>'Výsledky soutěže'!K11</f>
        <v>0</v>
      </c>
      <c r="AC11" s="13">
        <f>'Výsledky soutěže'!L11</f>
        <v>0</v>
      </c>
      <c r="AD11" s="13">
        <f>'Výsledky soutěže'!M11</f>
        <v>0</v>
      </c>
      <c r="AE11" s="13">
        <f>'Výsledky soutěže'!N11</f>
        <v>0</v>
      </c>
      <c r="AF11" s="13">
        <f>'Výsledky soutěže'!O11</f>
        <v>0</v>
      </c>
      <c r="AG11" s="13">
        <f>'Výsledky soutěže'!P11</f>
        <v>0</v>
      </c>
      <c r="AH11" s="13">
        <f>'Výsledky soutěže'!Q11</f>
        <v>0</v>
      </c>
      <c r="AI11" s="13">
        <f>'Výsledky soutěže'!R11</f>
        <v>0</v>
      </c>
      <c r="AJ11" s="13">
        <f>'Výsledky soutěže'!S11</f>
        <v>0</v>
      </c>
      <c r="AK11" s="13">
        <f>'Výsledky soutěže'!T11</f>
        <v>0</v>
      </c>
      <c r="AL11" s="13">
        <f>'Výsledky soutěže'!U11</f>
        <v>0</v>
      </c>
      <c r="AM11" s="13">
        <f>'Výsledky soutěže'!V11</f>
        <v>0</v>
      </c>
      <c r="AN11" s="13">
        <f>'Výsledky soutěže'!W11</f>
        <v>21</v>
      </c>
      <c r="AO11" s="13">
        <f>'Výsledky soutěže'!X11</f>
        <v>21</v>
      </c>
      <c r="AR11" s="13">
        <f>'Výsledky soutěže'!AA11</f>
        <v>0</v>
      </c>
      <c r="AS11" s="13">
        <f>'Výsledky soutěže'!AB11</f>
        <v>0</v>
      </c>
      <c r="AT11" s="13">
        <f>'Výsledky soutěže'!AC11</f>
        <v>0</v>
      </c>
      <c r="AU11" s="13">
        <f>'Výsledky soutěže'!AD11</f>
        <v>0</v>
      </c>
      <c r="AV11" s="13">
        <f>'Výsledky soutěže'!AE11</f>
        <v>0</v>
      </c>
      <c r="AW11" s="13">
        <f>'Výsledky soutěže'!AF11</f>
        <v>0</v>
      </c>
      <c r="AX11" s="13">
        <f>'Výsledky soutěže'!AG11</f>
        <v>0</v>
      </c>
      <c r="AY11" s="13">
        <f>'Výsledky soutěže'!AH11</f>
        <v>0</v>
      </c>
      <c r="AZ11" s="13">
        <f>'Výsledky soutěže'!AI11</f>
        <v>0</v>
      </c>
      <c r="BA11" s="13">
        <f>'Výsledky soutěže'!AJ11</f>
        <v>0</v>
      </c>
      <c r="BC11" s="13">
        <f t="shared" si="7"/>
        <v>21000000007</v>
      </c>
      <c r="BD11" s="13">
        <f t="shared" si="8"/>
        <v>11</v>
      </c>
      <c r="BE11" s="13">
        <f>SMALL($BC$5:$BC$15,Q11)</f>
        <v>51000000008</v>
      </c>
      <c r="BF11" s="13" t="e">
        <f>#REF!</f>
        <v>#REF!</v>
      </c>
      <c r="BG11" s="13" t="e">
        <f t="shared" si="9"/>
        <v>#REF!</v>
      </c>
      <c r="BH11" s="13" t="e">
        <f t="shared" si="10"/>
        <v>#REF!</v>
      </c>
      <c r="BI11" s="13" t="e">
        <f t="shared" si="11"/>
        <v>#REF!</v>
      </c>
      <c r="BL11" s="11" t="e">
        <f>IF(BI11=9999,"",(INDEX($R$5:$R$15,$BI11)))</f>
        <v>#REF!</v>
      </c>
      <c r="BM11" s="11" t="e">
        <f>IF(BI11=9999,"",INDEX($S$5:$S$15,$BI11))</f>
        <v>#REF!</v>
      </c>
      <c r="BN11" s="13" t="e">
        <f>IF(BI11=9999,"",INDEX($T$5:$T$15,$BI11))</f>
        <v>#REF!</v>
      </c>
      <c r="BO11" s="13" t="e">
        <f>IF(BI11=9999,"",INDEX($U$5:$U$15,$BI11))</f>
        <v>#REF!</v>
      </c>
      <c r="BP11" s="13" t="e">
        <f>IF(BI11=9999,"",INDEX($V$5:$V$15,$BI11))</f>
        <v>#REF!</v>
      </c>
      <c r="BQ11" s="13" t="e">
        <f>IF(BI11=9999,"",INDEX($W$5:$W$15,$BI11))</f>
        <v>#REF!</v>
      </c>
      <c r="BR11" s="13" t="e">
        <f>IF(BI11=9999,"",INDEX($X$5:$X$15,$BI11))</f>
        <v>#REF!</v>
      </c>
      <c r="BS11" s="13" t="e">
        <f>IF(BI11=9999,"",INDEX($Y$5:$Y$15,$BI11))</f>
        <v>#REF!</v>
      </c>
      <c r="BT11" s="13" t="e">
        <f>IF(BI11=9999,"",INDEX($Z$5:$Z$15,$BI11))</f>
        <v>#REF!</v>
      </c>
      <c r="BU11" s="13" t="e">
        <f>IF(BI11=9999,"",INDEX($AA$5:$AA$15,$BI11))</f>
        <v>#REF!</v>
      </c>
      <c r="BV11" s="13" t="e">
        <f>IF(BI11=9999,"",INDEX($AB$5:$AB$15,$BI11))</f>
        <v>#REF!</v>
      </c>
      <c r="BW11" s="13" t="e">
        <f>IF(BI11=9999,"",INDEX($AC$5:$AC$15,$BI11))</f>
        <v>#REF!</v>
      </c>
      <c r="BX11" s="13" t="e">
        <f>IF(BI11=9999,"",INDEX($AD$5:$AD$15,$BI11))</f>
        <v>#REF!</v>
      </c>
      <c r="BY11" s="13" t="e">
        <f>IF(BI11=9999,"",INDEX($AE$5:$AE$15,$BI11))</f>
        <v>#REF!</v>
      </c>
      <c r="BZ11" s="13" t="e">
        <f>IF(BI11=9999,"",INDEX($AF$5:$AF$15,$BI11))</f>
        <v>#REF!</v>
      </c>
      <c r="CA11" s="13" t="e">
        <f>IF(BI11=9999,"",INDEX($AG$5:$AG$15,$BI11))</f>
        <v>#REF!</v>
      </c>
      <c r="CB11" s="13" t="e">
        <f>IF(BI11=9999,"",INDEX($AH$5:$AH$15,$BI11))</f>
        <v>#REF!</v>
      </c>
      <c r="CC11" s="13" t="e">
        <f>IF(BI11=9999,"",INDEX($AI$5:$AI$15,$BI11))</f>
        <v>#REF!</v>
      </c>
      <c r="CD11" s="13" t="e">
        <f>IF(BI11=9999,"",INDEX($AJ$5:$AJ$15,$BI11))</f>
        <v>#REF!</v>
      </c>
      <c r="CE11" s="13" t="e">
        <f>IF(BI11=9999,"",INDEX($AK$5:$AK$15,$BI11))</f>
        <v>#REF!</v>
      </c>
      <c r="CF11" s="13" t="e">
        <f>IF(BI11=9999,"",INDEX($AL$5:$AL$15,$BI11))</f>
        <v>#REF!</v>
      </c>
      <c r="CG11" s="13" t="e">
        <f>IF(BI11=9999,"",INDEX($AM$5:$AM$15,$BI11))</f>
        <v>#REF!</v>
      </c>
      <c r="CH11" s="13" t="e">
        <f>IF(BI11=9999,"",INDEX($AN$5:$AN$15,$BI11))</f>
        <v>#REF!</v>
      </c>
      <c r="CI11" s="13" t="e">
        <f>IF(BI11=9999,"",INDEX($AO$5:$AO$15,$BI11))</f>
        <v>#REF!</v>
      </c>
      <c r="CJ11" s="13" t="e">
        <f t="shared" si="13"/>
        <v>#REF!</v>
      </c>
    </row>
    <row r="12" spans="1:88" ht="20.100000000000001" customHeight="1" x14ac:dyDescent="0.25">
      <c r="A12" s="42" t="s">
        <v>134</v>
      </c>
      <c r="B12" s="43" t="s">
        <v>135</v>
      </c>
      <c r="C12" s="44">
        <v>0</v>
      </c>
      <c r="D12" s="45">
        <v>0</v>
      </c>
      <c r="E12" s="45">
        <v>18</v>
      </c>
      <c r="F12" s="45">
        <v>20</v>
      </c>
      <c r="G12" s="45">
        <v>0</v>
      </c>
      <c r="H12" s="45">
        <v>0</v>
      </c>
      <c r="I12" s="45">
        <v>0</v>
      </c>
      <c r="J12" s="45">
        <v>0</v>
      </c>
      <c r="K12" s="39">
        <v>38</v>
      </c>
      <c r="L12" s="39">
        <v>38</v>
      </c>
      <c r="M12" s="37">
        <v>8</v>
      </c>
      <c r="Q12" s="13">
        <f t="shared" si="12"/>
        <v>8</v>
      </c>
      <c r="R12" s="11" t="str">
        <f>'Výsledky soutěže'!A12</f>
        <v>TJ Baník Meziboří</v>
      </c>
      <c r="S12" s="11" t="str">
        <f>'Výsledky soutěže'!B12</f>
        <v>Mezib.</v>
      </c>
      <c r="T12" s="13">
        <f>'Výsledky soutěže'!C12</f>
        <v>0</v>
      </c>
      <c r="U12" s="13">
        <f>'Výsledky soutěže'!D12</f>
        <v>0</v>
      </c>
      <c r="V12" s="13">
        <f>'Výsledky soutěže'!E12</f>
        <v>7</v>
      </c>
      <c r="W12" s="13">
        <f>'Výsledky soutěže'!F12</f>
        <v>8</v>
      </c>
      <c r="X12" s="13">
        <f>'Výsledky soutěže'!G12</f>
        <v>8</v>
      </c>
      <c r="Y12" s="13">
        <f>'Výsledky soutěže'!H12</f>
        <v>10</v>
      </c>
      <c r="Z12" s="13">
        <f>'Výsledky soutěže'!I12</f>
        <v>9</v>
      </c>
      <c r="AA12" s="13">
        <f>'Výsledky soutěže'!J12</f>
        <v>9</v>
      </c>
      <c r="AB12" s="13">
        <f>'Výsledky soutěže'!K12</f>
        <v>0</v>
      </c>
      <c r="AC12" s="13">
        <f>'Výsledky soutěže'!L12</f>
        <v>0</v>
      </c>
      <c r="AD12" s="13">
        <f>'Výsledky soutěže'!M12</f>
        <v>0</v>
      </c>
      <c r="AE12" s="13">
        <f>'Výsledky soutěže'!N12</f>
        <v>0</v>
      </c>
      <c r="AF12" s="13">
        <f>'Výsledky soutěže'!O12</f>
        <v>0</v>
      </c>
      <c r="AG12" s="13">
        <f>'Výsledky soutěže'!P12</f>
        <v>0</v>
      </c>
      <c r="AH12" s="13">
        <f>'Výsledky soutěže'!Q12</f>
        <v>0</v>
      </c>
      <c r="AI12" s="13">
        <f>'Výsledky soutěže'!R12</f>
        <v>0</v>
      </c>
      <c r="AJ12" s="13">
        <f>'Výsledky soutěže'!S12</f>
        <v>0</v>
      </c>
      <c r="AK12" s="13">
        <f>'Výsledky soutěže'!T12</f>
        <v>0</v>
      </c>
      <c r="AL12" s="13">
        <f>'Výsledky soutěže'!U12</f>
        <v>0</v>
      </c>
      <c r="AM12" s="13">
        <f>'Výsledky soutěže'!V12</f>
        <v>0</v>
      </c>
      <c r="AN12" s="13">
        <f>'Výsledky soutěže'!W12</f>
        <v>51</v>
      </c>
      <c r="AO12" s="13">
        <f>'Výsledky soutěže'!X12</f>
        <v>51</v>
      </c>
      <c r="AR12" s="13">
        <f>'Výsledky soutěže'!AA12</f>
        <v>0</v>
      </c>
      <c r="AS12" s="13">
        <f>'Výsledky soutěže'!AB12</f>
        <v>0</v>
      </c>
      <c r="AT12" s="13">
        <f>'Výsledky soutěže'!AC12</f>
        <v>0</v>
      </c>
      <c r="AU12" s="13">
        <f>'Výsledky soutěže'!AD12</f>
        <v>0</v>
      </c>
      <c r="AV12" s="13">
        <f>'Výsledky soutěže'!AE12</f>
        <v>0</v>
      </c>
      <c r="AW12" s="13">
        <f>'Výsledky soutěže'!AF12</f>
        <v>0</v>
      </c>
      <c r="AX12" s="13">
        <f>'Výsledky soutěže'!AG12</f>
        <v>0</v>
      </c>
      <c r="AY12" s="13">
        <f>'Výsledky soutěže'!AH12</f>
        <v>0</v>
      </c>
      <c r="AZ12" s="13">
        <f>'Výsledky soutěže'!AI12</f>
        <v>0</v>
      </c>
      <c r="BA12" s="13">
        <f>'Výsledky soutěže'!AJ12</f>
        <v>0</v>
      </c>
      <c r="BC12" s="13">
        <f t="shared" si="7"/>
        <v>51000000008</v>
      </c>
      <c r="BD12" s="13">
        <f t="shared" si="8"/>
        <v>11</v>
      </c>
      <c r="BE12" s="13">
        <f>SMALL($BC$5:$BC$15,Q12)</f>
        <v>74000000002</v>
      </c>
      <c r="BF12" s="13" t="e">
        <f>#REF!</f>
        <v>#REF!</v>
      </c>
      <c r="BG12" s="13" t="e">
        <f t="shared" si="9"/>
        <v>#REF!</v>
      </c>
      <c r="BH12" s="13" t="e">
        <f t="shared" si="10"/>
        <v>#REF!</v>
      </c>
      <c r="BI12" s="13" t="e">
        <f t="shared" si="11"/>
        <v>#REF!</v>
      </c>
      <c r="BL12" s="11" t="e">
        <f>IF(BI12=9999,"",(INDEX($R$5:$R$15,$BI12)))</f>
        <v>#REF!</v>
      </c>
      <c r="BM12" s="11" t="e">
        <f>IF(BI12=9999,"",INDEX($S$5:$S$15,$BI12))</f>
        <v>#REF!</v>
      </c>
      <c r="BN12" s="13" t="e">
        <f>IF(BI12=9999,"",INDEX($T$5:$T$15,$BI12))</f>
        <v>#REF!</v>
      </c>
      <c r="BO12" s="13" t="e">
        <f>IF(BI12=9999,"",INDEX($U$5:$U$15,$BI12))</f>
        <v>#REF!</v>
      </c>
      <c r="BP12" s="13" t="e">
        <f>IF(BI12=9999,"",INDEX($V$5:$V$15,$BI12))</f>
        <v>#REF!</v>
      </c>
      <c r="BQ12" s="13" t="e">
        <f>IF(BI12=9999,"",INDEX($W$5:$W$15,$BI12))</f>
        <v>#REF!</v>
      </c>
      <c r="BR12" s="13" t="e">
        <f>IF(BI12=9999,"",INDEX($X$5:$X$15,$BI12))</f>
        <v>#REF!</v>
      </c>
      <c r="BS12" s="13" t="e">
        <f>IF(BI12=9999,"",INDEX($Y$5:$Y$15,$BI12))</f>
        <v>#REF!</v>
      </c>
      <c r="BT12" s="13" t="e">
        <f>IF(BI12=9999,"",INDEX($Z$5:$Z$15,$BI12))</f>
        <v>#REF!</v>
      </c>
      <c r="BU12" s="13" t="e">
        <f>IF(BI12=9999,"",INDEX($AA$5:$AA$15,$BI12))</f>
        <v>#REF!</v>
      </c>
      <c r="BV12" s="13" t="e">
        <f>IF(BI12=9999,"",INDEX($AB$5:$AB$15,$BI12))</f>
        <v>#REF!</v>
      </c>
      <c r="BW12" s="13" t="e">
        <f>IF(BI12=9999,"",INDEX($AC$5:$AC$15,$BI12))</f>
        <v>#REF!</v>
      </c>
      <c r="BX12" s="13" t="e">
        <f>IF(BI12=9999,"",INDEX($AD$5:$AD$15,$BI12))</f>
        <v>#REF!</v>
      </c>
      <c r="BY12" s="13" t="e">
        <f>IF(BI12=9999,"",INDEX($AE$5:$AE$15,$BI12))</f>
        <v>#REF!</v>
      </c>
      <c r="BZ12" s="13" t="e">
        <f>IF(BI12=9999,"",INDEX($AF$5:$AF$15,$BI12))</f>
        <v>#REF!</v>
      </c>
      <c r="CA12" s="13" t="e">
        <f>IF(BI12=9999,"",INDEX($AG$5:$AG$15,$BI12))</f>
        <v>#REF!</v>
      </c>
      <c r="CB12" s="13" t="e">
        <f>IF(BI12=9999,"",INDEX($AH$5:$AH$15,$BI12))</f>
        <v>#REF!</v>
      </c>
      <c r="CC12" s="13" t="e">
        <f>IF(BI12=9999,"",INDEX($AI$5:$AI$15,$BI12))</f>
        <v>#REF!</v>
      </c>
      <c r="CD12" s="13" t="e">
        <f>IF(BI12=9999,"",INDEX($AJ$5:$AJ$15,$BI12))</f>
        <v>#REF!</v>
      </c>
      <c r="CE12" s="13" t="e">
        <f>IF(BI12=9999,"",INDEX($AK$5:$AK$15,$BI12))</f>
        <v>#REF!</v>
      </c>
      <c r="CF12" s="13" t="e">
        <f>IF(BI12=9999,"",INDEX($AL$5:$AL$15,$BI12))</f>
        <v>#REF!</v>
      </c>
      <c r="CG12" s="13" t="e">
        <f>IF(BI12=9999,"",INDEX($AM$5:$AM$15,$BI12))</f>
        <v>#REF!</v>
      </c>
      <c r="CH12" s="13" t="e">
        <f>IF(BI12=9999,"",INDEX($AN$5:$AN$15,$BI12))</f>
        <v>#REF!</v>
      </c>
      <c r="CI12" s="13" t="e">
        <f>IF(BI12=9999,"",INDEX($AO$5:$AO$15,$BI12))</f>
        <v>#REF!</v>
      </c>
      <c r="CJ12" s="13" t="e">
        <f t="shared" si="13"/>
        <v>#REF!</v>
      </c>
    </row>
    <row r="13" spans="1:88" ht="20.100000000000001" customHeight="1" x14ac:dyDescent="0.25">
      <c r="A13" s="42" t="s">
        <v>127</v>
      </c>
      <c r="B13" s="43" t="s">
        <v>128</v>
      </c>
      <c r="C13" s="44">
        <v>0</v>
      </c>
      <c r="D13" s="45">
        <v>7</v>
      </c>
      <c r="E13" s="45">
        <v>0</v>
      </c>
      <c r="F13" s="45">
        <v>0</v>
      </c>
      <c r="G13" s="45">
        <v>10</v>
      </c>
      <c r="H13" s="45">
        <v>0</v>
      </c>
      <c r="I13" s="45">
        <v>0</v>
      </c>
      <c r="J13" s="45">
        <v>10</v>
      </c>
      <c r="K13" s="39">
        <v>27</v>
      </c>
      <c r="L13" s="39">
        <v>27</v>
      </c>
      <c r="M13" s="37">
        <v>9</v>
      </c>
      <c r="Q13" s="13">
        <f t="shared" si="12"/>
        <v>9</v>
      </c>
      <c r="R13" s="11" t="str">
        <f>'Výsledky soutěže'!A13</f>
        <v>TJ Klášterec n/Ohří</v>
      </c>
      <c r="S13" s="11" t="str">
        <f>'Výsledky soutěže'!B13</f>
        <v>Klášt.</v>
      </c>
      <c r="T13" s="13">
        <f>'Výsledky soutěže'!C13</f>
        <v>0</v>
      </c>
      <c r="U13" s="13">
        <f>'Výsledky soutěže'!D13</f>
        <v>7</v>
      </c>
      <c r="V13" s="13">
        <f>'Výsledky soutěže'!E13</f>
        <v>0</v>
      </c>
      <c r="W13" s="13">
        <f>'Výsledky soutěže'!F13</f>
        <v>0</v>
      </c>
      <c r="X13" s="13">
        <f>'Výsledky soutěže'!G13</f>
        <v>10</v>
      </c>
      <c r="Y13" s="13">
        <f>'Výsledky soutěže'!H13</f>
        <v>0</v>
      </c>
      <c r="Z13" s="13">
        <f>'Výsledky soutěže'!I13</f>
        <v>0</v>
      </c>
      <c r="AA13" s="13">
        <f>'Výsledky soutěže'!J13</f>
        <v>10</v>
      </c>
      <c r="AB13" s="13">
        <f>'Výsledky soutěže'!K13</f>
        <v>0</v>
      </c>
      <c r="AC13" s="13">
        <f>'Výsledky soutěže'!L13</f>
        <v>0</v>
      </c>
      <c r="AD13" s="13">
        <f>'Výsledky soutěže'!M13</f>
        <v>0</v>
      </c>
      <c r="AE13" s="13">
        <f>'Výsledky soutěže'!N13</f>
        <v>0</v>
      </c>
      <c r="AF13" s="13">
        <f>'Výsledky soutěže'!O13</f>
        <v>0</v>
      </c>
      <c r="AG13" s="13">
        <f>'Výsledky soutěže'!P13</f>
        <v>0</v>
      </c>
      <c r="AH13" s="13">
        <f>'Výsledky soutěže'!Q13</f>
        <v>0</v>
      </c>
      <c r="AI13" s="13">
        <f>'Výsledky soutěže'!R13</f>
        <v>0</v>
      </c>
      <c r="AJ13" s="13">
        <f>'Výsledky soutěže'!S13</f>
        <v>0</v>
      </c>
      <c r="AK13" s="13">
        <f>'Výsledky soutěže'!T13</f>
        <v>0</v>
      </c>
      <c r="AL13" s="13">
        <f>'Výsledky soutěže'!U13</f>
        <v>0</v>
      </c>
      <c r="AM13" s="13">
        <f>'Výsledky soutěže'!V13</f>
        <v>0</v>
      </c>
      <c r="AN13" s="13">
        <f>'Výsledky soutěže'!W13</f>
        <v>27</v>
      </c>
      <c r="AO13" s="13">
        <f>'Výsledky soutěže'!X13</f>
        <v>27</v>
      </c>
      <c r="AR13" s="13">
        <f>'Výsledky soutěže'!AA13</f>
        <v>0</v>
      </c>
      <c r="AS13" s="13">
        <f>'Výsledky soutěže'!AB13</f>
        <v>0</v>
      </c>
      <c r="AT13" s="13">
        <f>'Výsledky soutěže'!AC13</f>
        <v>0</v>
      </c>
      <c r="AU13" s="13">
        <f>'Výsledky soutěže'!AD13</f>
        <v>0</v>
      </c>
      <c r="AV13" s="13">
        <f>'Výsledky soutěže'!AE13</f>
        <v>0</v>
      </c>
      <c r="AW13" s="13">
        <f>'Výsledky soutěže'!AF13</f>
        <v>0</v>
      </c>
      <c r="AX13" s="13">
        <f>'Výsledky soutěže'!AG13</f>
        <v>0</v>
      </c>
      <c r="AY13" s="13">
        <f>'Výsledky soutěže'!AH13</f>
        <v>0</v>
      </c>
      <c r="AZ13" s="13">
        <f>'Výsledky soutěže'!AI13</f>
        <v>0</v>
      </c>
      <c r="BA13" s="13">
        <f>'Výsledky soutěže'!AJ13</f>
        <v>0</v>
      </c>
      <c r="BC13" s="13">
        <f t="shared" si="7"/>
        <v>27000000009</v>
      </c>
      <c r="BD13" s="13">
        <f t="shared" si="8"/>
        <v>11</v>
      </c>
      <c r="BE13" s="13">
        <f>SMALL($BC$5:$BC$15,Q13)</f>
        <v>93000000003</v>
      </c>
      <c r="BF13" s="13" t="e">
        <f>#REF!</f>
        <v>#REF!</v>
      </c>
      <c r="BG13" s="13" t="e">
        <f t="shared" si="9"/>
        <v>#REF!</v>
      </c>
      <c r="BH13" s="13" t="e">
        <f t="shared" si="10"/>
        <v>#REF!</v>
      </c>
      <c r="BI13" s="13" t="e">
        <f t="shared" si="11"/>
        <v>#REF!</v>
      </c>
      <c r="BL13" s="11" t="e">
        <f>IF(BI13=9999,"",(INDEX($R$5:$R$15,$BI13)))</f>
        <v>#REF!</v>
      </c>
      <c r="BM13" s="11" t="e">
        <f>IF(BI13=9999,"",INDEX($S$5:$S$15,$BI13))</f>
        <v>#REF!</v>
      </c>
      <c r="BN13" s="13" t="e">
        <f>IF(BI13=9999,"",INDEX($T$5:$T$15,$BI13))</f>
        <v>#REF!</v>
      </c>
      <c r="BO13" s="13" t="e">
        <f>IF(BI13=9999,"",INDEX($U$5:$U$15,$BI13))</f>
        <v>#REF!</v>
      </c>
      <c r="BP13" s="13" t="e">
        <f>IF(BI13=9999,"",INDEX($V$5:$V$15,$BI13))</f>
        <v>#REF!</v>
      </c>
      <c r="BQ13" s="13" t="e">
        <f>IF(BI13=9999,"",INDEX($W$5:$W$15,$BI13))</f>
        <v>#REF!</v>
      </c>
      <c r="BR13" s="13" t="e">
        <f>IF(BI13=9999,"",INDEX($X$5:$X$15,$BI13))</f>
        <v>#REF!</v>
      </c>
      <c r="BS13" s="13" t="e">
        <f>IF(BI13=9999,"",INDEX($Y$5:$Y$15,$BI13))</f>
        <v>#REF!</v>
      </c>
      <c r="BT13" s="13" t="e">
        <f>IF(BI13=9999,"",INDEX($Z$5:$Z$15,$BI13))</f>
        <v>#REF!</v>
      </c>
      <c r="BU13" s="13" t="e">
        <f>IF(BI13=9999,"",INDEX($AA$5:$AA$15,$BI13))</f>
        <v>#REF!</v>
      </c>
      <c r="BV13" s="13" t="e">
        <f>IF(BI13=9999,"",INDEX($AB$5:$AB$15,$BI13))</f>
        <v>#REF!</v>
      </c>
      <c r="BW13" s="13" t="e">
        <f>IF(BI13=9999,"",INDEX($AC$5:$AC$15,$BI13))</f>
        <v>#REF!</v>
      </c>
      <c r="BX13" s="13" t="e">
        <f>IF(BI13=9999,"",INDEX($AD$5:$AD$15,$BI13))</f>
        <v>#REF!</v>
      </c>
      <c r="BY13" s="13" t="e">
        <f>IF(BI13=9999,"",INDEX($AE$5:$AE$15,$BI13))</f>
        <v>#REF!</v>
      </c>
      <c r="BZ13" s="13" t="e">
        <f>IF(BI13=9999,"",INDEX($AF$5:$AF$15,$BI13))</f>
        <v>#REF!</v>
      </c>
      <c r="CA13" s="13" t="e">
        <f>IF(BI13=9999,"",INDEX($AG$5:$AG$15,$BI13))</f>
        <v>#REF!</v>
      </c>
      <c r="CB13" s="13" t="e">
        <f>IF(BI13=9999,"",INDEX($AH$5:$AH$15,$BI13))</f>
        <v>#REF!</v>
      </c>
      <c r="CC13" s="13" t="e">
        <f>IF(BI13=9999,"",INDEX($AI$5:$AI$15,$BI13))</f>
        <v>#REF!</v>
      </c>
      <c r="CD13" s="13" t="e">
        <f>IF(BI13=9999,"",INDEX($AJ$5:$AJ$15,$BI13))</f>
        <v>#REF!</v>
      </c>
      <c r="CE13" s="13" t="e">
        <f>IF(BI13=9999,"",INDEX($AK$5:$AK$15,$BI13))</f>
        <v>#REF!</v>
      </c>
      <c r="CF13" s="13" t="e">
        <f>IF(BI13=9999,"",INDEX($AL$5:$AL$15,$BI13))</f>
        <v>#REF!</v>
      </c>
      <c r="CG13" s="13" t="e">
        <f>IF(BI13=9999,"",INDEX($AM$5:$AM$15,$BI13))</f>
        <v>#REF!</v>
      </c>
      <c r="CH13" s="13" t="e">
        <f>IF(BI13=9999,"",INDEX($AN$5:$AN$15,$BI13))</f>
        <v>#REF!</v>
      </c>
      <c r="CI13" s="13" t="e">
        <f>IF(BI13=9999,"",INDEX($AO$5:$AO$15,$BI13))</f>
        <v>#REF!</v>
      </c>
      <c r="CJ13" s="13" t="e">
        <f t="shared" si="13"/>
        <v>#REF!</v>
      </c>
    </row>
    <row r="14" spans="1:88" ht="20.100000000000001" customHeight="1" x14ac:dyDescent="0.25">
      <c r="A14" s="42" t="s">
        <v>140</v>
      </c>
      <c r="B14" s="43" t="s">
        <v>141</v>
      </c>
      <c r="C14" s="44">
        <v>0</v>
      </c>
      <c r="D14" s="45">
        <v>0</v>
      </c>
      <c r="E14" s="45">
        <v>0</v>
      </c>
      <c r="F14" s="45">
        <v>21</v>
      </c>
      <c r="G14" s="45">
        <v>0</v>
      </c>
      <c r="H14" s="45">
        <v>0</v>
      </c>
      <c r="I14" s="45">
        <v>0</v>
      </c>
      <c r="J14" s="45">
        <v>0</v>
      </c>
      <c r="K14" s="39">
        <v>21</v>
      </c>
      <c r="L14" s="39">
        <v>21</v>
      </c>
      <c r="M14" s="37">
        <v>10</v>
      </c>
      <c r="Q14" s="13">
        <f t="shared" si="12"/>
        <v>10</v>
      </c>
      <c r="R14" s="11" t="str">
        <f>'Výsledky soutěže'!A14</f>
        <v>CZECH WRESTLING Chomutov</v>
      </c>
      <c r="S14" s="11" t="str">
        <f>'Výsledky soutěže'!B14</f>
        <v>CW Cho.</v>
      </c>
      <c r="T14" s="13">
        <f>'Výsledky soutěže'!C14</f>
        <v>17</v>
      </c>
      <c r="U14" s="13">
        <f>'Výsledky soutěže'!D14</f>
        <v>0</v>
      </c>
      <c r="V14" s="13">
        <f>'Výsledky soutěže'!E14</f>
        <v>10</v>
      </c>
      <c r="W14" s="13">
        <f>'Výsledky soutěže'!F14</f>
        <v>12</v>
      </c>
      <c r="X14" s="13">
        <f>'Výsledky soutěže'!G14</f>
        <v>0</v>
      </c>
      <c r="Y14" s="13">
        <f>'Výsledky soutěže'!H14</f>
        <v>0</v>
      </c>
      <c r="Z14" s="13">
        <f>'Výsledky soutěže'!I14</f>
        <v>0</v>
      </c>
      <c r="AA14" s="13">
        <f>'Výsledky soutěže'!J14</f>
        <v>0</v>
      </c>
      <c r="AB14" s="13">
        <f>'Výsledky soutěže'!K14</f>
        <v>0</v>
      </c>
      <c r="AC14" s="13">
        <f>'Výsledky soutěže'!L14</f>
        <v>0</v>
      </c>
      <c r="AD14" s="13">
        <f>'Výsledky soutěže'!M14</f>
        <v>0</v>
      </c>
      <c r="AE14" s="13">
        <f>'Výsledky soutěže'!N14</f>
        <v>0</v>
      </c>
      <c r="AF14" s="13">
        <f>'Výsledky soutěže'!O14</f>
        <v>0</v>
      </c>
      <c r="AG14" s="13">
        <f>'Výsledky soutěže'!P14</f>
        <v>0</v>
      </c>
      <c r="AH14" s="13">
        <f>'Výsledky soutěže'!Q14</f>
        <v>0</v>
      </c>
      <c r="AI14" s="13">
        <f>'Výsledky soutěže'!R14</f>
        <v>0</v>
      </c>
      <c r="AJ14" s="13">
        <f>'Výsledky soutěže'!S14</f>
        <v>0</v>
      </c>
      <c r="AK14" s="13">
        <f>'Výsledky soutěže'!T14</f>
        <v>0</v>
      </c>
      <c r="AL14" s="13">
        <f>'Výsledky soutěže'!U14</f>
        <v>0</v>
      </c>
      <c r="AM14" s="13">
        <f>'Výsledky soutěže'!V14</f>
        <v>0</v>
      </c>
      <c r="AN14" s="13">
        <f>'Výsledky soutěže'!W14</f>
        <v>39</v>
      </c>
      <c r="AO14" s="13">
        <f>'Výsledky soutěže'!X14</f>
        <v>39</v>
      </c>
      <c r="AR14" s="13">
        <f>'Výsledky soutěže'!AA14</f>
        <v>0</v>
      </c>
      <c r="AS14" s="13">
        <f>'Výsledky soutěže'!AB14</f>
        <v>0</v>
      </c>
      <c r="AT14" s="13">
        <f>'Výsledky soutěže'!AC14</f>
        <v>0</v>
      </c>
      <c r="AU14" s="13">
        <f>'Výsledky soutěže'!AD14</f>
        <v>0</v>
      </c>
      <c r="AV14" s="13">
        <f>'Výsledky soutěže'!AE14</f>
        <v>0</v>
      </c>
      <c r="AW14" s="13">
        <f>'Výsledky soutěže'!AF14</f>
        <v>0</v>
      </c>
      <c r="AX14" s="13">
        <f>'Výsledky soutěže'!AG14</f>
        <v>0</v>
      </c>
      <c r="AY14" s="13">
        <f>'Výsledky soutěže'!AH14</f>
        <v>0</v>
      </c>
      <c r="AZ14" s="13">
        <f>'Výsledky soutěže'!AI14</f>
        <v>0</v>
      </c>
      <c r="BA14" s="13">
        <f>'Výsledky soutěže'!AJ14</f>
        <v>0</v>
      </c>
      <c r="BC14" s="13">
        <f t="shared" si="7"/>
        <v>39000000010</v>
      </c>
      <c r="BD14" s="13">
        <f t="shared" si="8"/>
        <v>11</v>
      </c>
      <c r="BE14" s="13">
        <f>SMALL($BC$5:$BC$15,Q14)</f>
        <v>199000000001</v>
      </c>
      <c r="BF14" s="13" t="e">
        <f>#REF!</f>
        <v>#REF!</v>
      </c>
      <c r="BG14" s="13" t="e">
        <f t="shared" si="9"/>
        <v>#REF!</v>
      </c>
      <c r="BH14" s="13" t="e">
        <f t="shared" si="10"/>
        <v>#REF!</v>
      </c>
      <c r="BI14" s="13" t="e">
        <f t="shared" si="11"/>
        <v>#REF!</v>
      </c>
      <c r="BL14" s="11" t="e">
        <f>IF(BI14=9999,"",(INDEX($R$5:$R$15,$BI14)))</f>
        <v>#REF!</v>
      </c>
      <c r="BM14" s="11" t="e">
        <f>IF(BI14=9999,"",INDEX($S$5:$S$15,$BI14))</f>
        <v>#REF!</v>
      </c>
      <c r="BN14" s="13" t="e">
        <f>IF(BI14=9999,"",INDEX($T$5:$T$15,$BI14))</f>
        <v>#REF!</v>
      </c>
      <c r="BO14" s="13" t="e">
        <f>IF(BI14=9999,"",INDEX($U$5:$U$15,$BI14))</f>
        <v>#REF!</v>
      </c>
      <c r="BP14" s="13" t="e">
        <f>IF(BI14=9999,"",INDEX($V$5:$V$15,$BI14))</f>
        <v>#REF!</v>
      </c>
      <c r="BQ14" s="13" t="e">
        <f>IF(BI14=9999,"",INDEX($W$5:$W$15,$BI14))</f>
        <v>#REF!</v>
      </c>
      <c r="BR14" s="13" t="e">
        <f>IF(BI14=9999,"",INDEX($X$5:$X$15,$BI14))</f>
        <v>#REF!</v>
      </c>
      <c r="BS14" s="13" t="e">
        <f>IF(BI14=9999,"",INDEX($Y$5:$Y$15,$BI14))</f>
        <v>#REF!</v>
      </c>
      <c r="BT14" s="13" t="e">
        <f>IF(BI14=9999,"",INDEX($Z$5:$Z$15,$BI14))</f>
        <v>#REF!</v>
      </c>
      <c r="BU14" s="13" t="e">
        <f>IF(BI14=9999,"",INDEX($AA$5:$AA$15,$BI14))</f>
        <v>#REF!</v>
      </c>
      <c r="BV14" s="13" t="e">
        <f>IF(BI14=9999,"",INDEX($AB$5:$AB$15,$BI14))</f>
        <v>#REF!</v>
      </c>
      <c r="BW14" s="13" t="e">
        <f>IF(BI14=9999,"",INDEX($AC$5:$AC$15,$BI14))</f>
        <v>#REF!</v>
      </c>
      <c r="BX14" s="13" t="e">
        <f>IF(BI14=9999,"",INDEX($AD$5:$AD$15,$BI14))</f>
        <v>#REF!</v>
      </c>
      <c r="BY14" s="13" t="e">
        <f>IF(BI14=9999,"",INDEX($AE$5:$AE$15,$BI14))</f>
        <v>#REF!</v>
      </c>
      <c r="BZ14" s="13" t="e">
        <f>IF(BI14=9999,"",INDEX($AF$5:$AF$15,$BI14))</f>
        <v>#REF!</v>
      </c>
      <c r="CA14" s="13" t="e">
        <f>IF(BI14=9999,"",INDEX($AG$5:$AG$15,$BI14))</f>
        <v>#REF!</v>
      </c>
      <c r="CB14" s="13" t="e">
        <f>IF(BI14=9999,"",INDEX($AH$5:$AH$15,$BI14))</f>
        <v>#REF!</v>
      </c>
      <c r="CC14" s="13" t="e">
        <f>IF(BI14=9999,"",INDEX($AI$5:$AI$15,$BI14))</f>
        <v>#REF!</v>
      </c>
      <c r="CD14" s="13" t="e">
        <f>IF(BI14=9999,"",INDEX($AJ$5:$AJ$15,$BI14))</f>
        <v>#REF!</v>
      </c>
      <c r="CE14" s="13" t="e">
        <f>IF(BI14=9999,"",INDEX($AK$5:$AK$15,$BI14))</f>
        <v>#REF!</v>
      </c>
      <c r="CF14" s="13" t="e">
        <f>IF(BI14=9999,"",INDEX($AL$5:$AL$15,$BI14))</f>
        <v>#REF!</v>
      </c>
      <c r="CG14" s="13" t="e">
        <f>IF(BI14=9999,"",INDEX($AM$5:$AM$15,$BI14))</f>
        <v>#REF!</v>
      </c>
      <c r="CH14" s="13" t="e">
        <f>IF(BI14=9999,"",INDEX($AN$5:$AN$15,$BI14))</f>
        <v>#REF!</v>
      </c>
      <c r="CI14" s="13" t="e">
        <f>IF(BI14=9999,"",INDEX($AO$5:$AO$15,$BI14))</f>
        <v>#REF!</v>
      </c>
      <c r="CJ14" s="13" t="e">
        <f t="shared" si="13"/>
        <v>#REF!</v>
      </c>
    </row>
    <row r="15" spans="1:88" ht="20.100000000000001" customHeight="1" x14ac:dyDescent="0.25">
      <c r="A15" s="42" t="s">
        <v>153</v>
      </c>
      <c r="B15" s="43" t="s">
        <v>153</v>
      </c>
      <c r="C15" s="44">
        <v>0</v>
      </c>
      <c r="D15" s="45">
        <v>0</v>
      </c>
      <c r="E15" s="45">
        <v>0</v>
      </c>
      <c r="F15" s="45">
        <v>0</v>
      </c>
      <c r="G15" s="45">
        <v>9</v>
      </c>
      <c r="H15" s="45">
        <v>0</v>
      </c>
      <c r="I15" s="45">
        <v>0</v>
      </c>
      <c r="J15" s="45">
        <v>0</v>
      </c>
      <c r="K15" s="20">
        <v>9</v>
      </c>
      <c r="L15" s="20">
        <v>9</v>
      </c>
      <c r="M15" s="36">
        <v>11</v>
      </c>
      <c r="Q15" s="13">
        <f t="shared" si="12"/>
        <v>11</v>
      </c>
      <c r="R15" s="11" t="str">
        <f>'Výsledky soutěže'!A15</f>
        <v>ASV Cham</v>
      </c>
      <c r="S15" s="11" t="str">
        <f>'Výsledky soutěže'!B15</f>
        <v>ASV Cham</v>
      </c>
      <c r="T15" s="13">
        <f>'Výsledky soutěže'!C15</f>
        <v>0</v>
      </c>
      <c r="U15" s="13">
        <f>'Výsledky soutěže'!D15</f>
        <v>0</v>
      </c>
      <c r="V15" s="13">
        <f>'Výsledky soutěže'!E15</f>
        <v>0</v>
      </c>
      <c r="W15" s="13">
        <f>'Výsledky soutěže'!F15</f>
        <v>0</v>
      </c>
      <c r="X15" s="13">
        <f>'Výsledky soutěže'!G15</f>
        <v>9</v>
      </c>
      <c r="Y15" s="13">
        <f>'Výsledky soutěže'!H15</f>
        <v>0</v>
      </c>
      <c r="Z15" s="13">
        <f>'Výsledky soutěže'!I15</f>
        <v>0</v>
      </c>
      <c r="AA15" s="13">
        <f>'Výsledky soutěže'!J15</f>
        <v>0</v>
      </c>
      <c r="AB15" s="13">
        <f>'Výsledky soutěže'!K15</f>
        <v>0</v>
      </c>
      <c r="AC15" s="13">
        <f>'Výsledky soutěže'!L15</f>
        <v>0</v>
      </c>
      <c r="AD15" s="13">
        <f>'Výsledky soutěže'!M15</f>
        <v>0</v>
      </c>
      <c r="AE15" s="13">
        <f>'Výsledky soutěže'!N15</f>
        <v>0</v>
      </c>
      <c r="AF15" s="13">
        <f>'Výsledky soutěže'!O15</f>
        <v>0</v>
      </c>
      <c r="AG15" s="13">
        <f>'Výsledky soutěže'!P15</f>
        <v>0</v>
      </c>
      <c r="AH15" s="13">
        <f>'Výsledky soutěže'!Q15</f>
        <v>0</v>
      </c>
      <c r="AI15" s="13">
        <f>'Výsledky soutěže'!R15</f>
        <v>0</v>
      </c>
      <c r="AJ15" s="13">
        <f>'Výsledky soutěže'!S15</f>
        <v>0</v>
      </c>
      <c r="AK15" s="13">
        <f>'Výsledky soutěže'!T15</f>
        <v>0</v>
      </c>
      <c r="AL15" s="13">
        <f>'Výsledky soutěže'!U15</f>
        <v>0</v>
      </c>
      <c r="AM15" s="13">
        <f>'Výsledky soutěže'!V15</f>
        <v>0</v>
      </c>
      <c r="AN15" s="13">
        <f>'Výsledky soutěže'!W15</f>
        <v>9</v>
      </c>
      <c r="AO15" s="13">
        <f>'Výsledky soutěže'!X15</f>
        <v>9</v>
      </c>
      <c r="AR15" s="13">
        <f>'Výsledky soutěže'!AA15</f>
        <v>0</v>
      </c>
      <c r="AS15" s="13">
        <f>'Výsledky soutěže'!AB15</f>
        <v>0</v>
      </c>
      <c r="AT15" s="13">
        <f>'Výsledky soutěže'!AC15</f>
        <v>0</v>
      </c>
      <c r="AU15" s="13">
        <f>'Výsledky soutěže'!AD15</f>
        <v>0</v>
      </c>
      <c r="AV15" s="13">
        <f>'Výsledky soutěže'!AE15</f>
        <v>0</v>
      </c>
      <c r="AW15" s="13">
        <f>'Výsledky soutěže'!AF15</f>
        <v>0</v>
      </c>
      <c r="AX15" s="13">
        <f>'Výsledky soutěže'!AG15</f>
        <v>0</v>
      </c>
      <c r="AY15" s="13">
        <f>'Výsledky soutěže'!AH15</f>
        <v>0</v>
      </c>
      <c r="AZ15" s="13">
        <f>'Výsledky soutěže'!AI15</f>
        <v>0</v>
      </c>
      <c r="BA15" s="13">
        <f>'Výsledky soutěže'!AJ15</f>
        <v>0</v>
      </c>
      <c r="BC15" s="13">
        <f t="shared" si="7"/>
        <v>9000000011</v>
      </c>
      <c r="BD15" s="13">
        <f t="shared" si="8"/>
        <v>10</v>
      </c>
      <c r="BE15" s="13">
        <f>SMALL($BC$5:$BC$15,Q15)</f>
        <v>258000000004</v>
      </c>
      <c r="BF15" s="13" t="e">
        <f>#REF!</f>
        <v>#REF!</v>
      </c>
      <c r="BG15" s="13" t="e">
        <f t="shared" si="9"/>
        <v>#REF!</v>
      </c>
      <c r="BH15" s="13" t="e">
        <f t="shared" si="10"/>
        <v>#REF!</v>
      </c>
      <c r="BI15" s="13" t="e">
        <f t="shared" si="11"/>
        <v>#REF!</v>
      </c>
      <c r="BL15" s="11" t="e">
        <f>IF(BI15=9999,"",(INDEX($R$5:$R$15,$BI15)))</f>
        <v>#REF!</v>
      </c>
      <c r="BM15" s="11" t="e">
        <f>IF(BI15=9999,"",INDEX($S$5:$S$15,$BI15))</f>
        <v>#REF!</v>
      </c>
      <c r="BN15" s="13" t="e">
        <f>IF(BI15=9999,"",INDEX($T$5:$T$15,$BI15))</f>
        <v>#REF!</v>
      </c>
      <c r="BO15" s="13" t="e">
        <f>IF(BI15=9999,"",INDEX($U$5:$U$15,$BI15))</f>
        <v>#REF!</v>
      </c>
      <c r="BP15" s="13" t="e">
        <f>IF(BI15=9999,"",INDEX($V$5:$V$15,$BI15))</f>
        <v>#REF!</v>
      </c>
      <c r="BQ15" s="13" t="e">
        <f>IF(BI15=9999,"",INDEX($W$5:$W$15,$BI15))</f>
        <v>#REF!</v>
      </c>
      <c r="BR15" s="13" t="e">
        <f>IF(BI15=9999,"",INDEX($X$5:$X$15,$BI15))</f>
        <v>#REF!</v>
      </c>
      <c r="BS15" s="13" t="e">
        <f>IF(BI15=9999,"",INDEX($Y$5:$Y$15,$BI15))</f>
        <v>#REF!</v>
      </c>
      <c r="BT15" s="13" t="e">
        <f>IF(BI15=9999,"",INDEX($Z$5:$Z$15,$BI15))</f>
        <v>#REF!</v>
      </c>
      <c r="BU15" s="13" t="e">
        <f>IF(BI15=9999,"",INDEX($AA$5:$AA$15,$BI15))</f>
        <v>#REF!</v>
      </c>
      <c r="BV15" s="13" t="e">
        <f>IF(BI15=9999,"",INDEX($AB$5:$AB$15,$BI15))</f>
        <v>#REF!</v>
      </c>
      <c r="BW15" s="13" t="e">
        <f>IF(BI15=9999,"",INDEX($AC$5:$AC$15,$BI15))</f>
        <v>#REF!</v>
      </c>
      <c r="BX15" s="13" t="e">
        <f>IF(BI15=9999,"",INDEX($AD$5:$AD$15,$BI15))</f>
        <v>#REF!</v>
      </c>
      <c r="BY15" s="13" t="e">
        <f>IF(BI15=9999,"",INDEX($AE$5:$AE$15,$BI15))</f>
        <v>#REF!</v>
      </c>
      <c r="BZ15" s="13" t="e">
        <f>IF(BI15=9999,"",INDEX($AF$5:$AF$15,$BI15))</f>
        <v>#REF!</v>
      </c>
      <c r="CA15" s="13" t="e">
        <f>IF(BI15=9999,"",INDEX($AG$5:$AG$15,$BI15))</f>
        <v>#REF!</v>
      </c>
      <c r="CB15" s="13" t="e">
        <f>IF(BI15=9999,"",INDEX($AH$5:$AH$15,$BI15))</f>
        <v>#REF!</v>
      </c>
      <c r="CC15" s="13" t="e">
        <f>IF(BI15=9999,"",INDEX($AI$5:$AI$15,$BI15))</f>
        <v>#REF!</v>
      </c>
      <c r="CD15" s="13" t="e">
        <f>IF(BI15=9999,"",INDEX($AJ$5:$AJ$15,$BI15))</f>
        <v>#REF!</v>
      </c>
      <c r="CE15" s="13" t="e">
        <f>IF(BI15=9999,"",INDEX($AK$5:$AK$15,$BI15))</f>
        <v>#REF!</v>
      </c>
      <c r="CF15" s="13" t="e">
        <f>IF(BI15=9999,"",INDEX($AL$5:$AL$15,$BI15))</f>
        <v>#REF!</v>
      </c>
      <c r="CG15" s="13" t="e">
        <f>IF(BI15=9999,"",INDEX($AM$5:$AM$15,$BI15))</f>
        <v>#REF!</v>
      </c>
      <c r="CH15" s="13" t="e">
        <f>IF(BI15=9999,"",INDEX($AN$5:$AN$15,$BI15))</f>
        <v>#REF!</v>
      </c>
      <c r="CI15" s="13" t="e">
        <f>IF(BI15=9999,"",INDEX($AO$5:$AO$15,$BI15))</f>
        <v>#REF!</v>
      </c>
      <c r="CJ15" s="13" t="e">
        <f t="shared" si="13"/>
        <v>#REF!</v>
      </c>
    </row>
    <row r="19" spans="2:16" x14ac:dyDescent="0.25">
      <c r="B19" s="9"/>
    </row>
    <row r="20" spans="2:16" x14ac:dyDescent="0.25">
      <c r="B20" s="30"/>
    </row>
    <row r="21" spans="2:16" x14ac:dyDescent="0.25">
      <c r="B21" s="9"/>
    </row>
    <row r="22" spans="2:16" x14ac:dyDescent="0.25">
      <c r="B22" s="9"/>
    </row>
    <row r="23" spans="2:16" x14ac:dyDescent="0.25">
      <c r="B23" s="9"/>
    </row>
    <row r="24" spans="2:16" x14ac:dyDescent="0.25">
      <c r="B24" s="9"/>
    </row>
    <row r="25" spans="2:16" x14ac:dyDescent="0.25">
      <c r="B25" s="9"/>
    </row>
    <row r="26" spans="2:16" x14ac:dyDescent="0.25">
      <c r="B26" s="9"/>
    </row>
    <row r="27" spans="2:16" x14ac:dyDescent="0.25">
      <c r="B27" s="9"/>
    </row>
    <row r="28" spans="2:16" x14ac:dyDescent="0.25">
      <c r="B28" s="9"/>
    </row>
    <row r="29" spans="2:16" ht="15" customHeight="1" x14ac:dyDescent="0.25">
      <c r="B29" s="9"/>
    </row>
    <row r="30" spans="2:16" ht="15" customHeight="1" x14ac:dyDescent="0.25">
      <c r="B30" s="9"/>
    </row>
    <row r="31" spans="2:16" ht="15" customHeight="1" x14ac:dyDescent="0.25">
      <c r="B31" s="9"/>
    </row>
    <row r="32" spans="2:16" ht="15" customHeight="1" x14ac:dyDescent="0.25">
      <c r="B32" s="9"/>
      <c r="P32" s="13"/>
    </row>
    <row r="33" spans="2:29" x14ac:dyDescent="0.25">
      <c r="B33" s="9"/>
      <c r="P33" s="13"/>
    </row>
    <row r="34" spans="2:29" x14ac:dyDescent="0.25">
      <c r="B34" s="9"/>
      <c r="P34" s="31"/>
    </row>
    <row r="35" spans="2:29" x14ac:dyDescent="0.25">
      <c r="B35" s="9"/>
    </row>
    <row r="36" spans="2:29" x14ac:dyDescent="0.25">
      <c r="B36" s="9"/>
    </row>
    <row r="37" spans="2:29" ht="12.75" hidden="1" customHeight="1" x14ac:dyDescent="0.25">
      <c r="B37" s="13"/>
      <c r="C37" s="50"/>
      <c r="D37" s="50"/>
      <c r="E37" s="50"/>
      <c r="G37" s="50" t="s">
        <v>54</v>
      </c>
      <c r="H37" s="50"/>
      <c r="I37" s="50"/>
      <c r="K37" s="50"/>
      <c r="L37" s="50"/>
      <c r="O37" s="50" t="s">
        <v>26</v>
      </c>
      <c r="P37" s="50"/>
      <c r="Q37" s="50"/>
      <c r="S37" s="50" t="s">
        <v>27</v>
      </c>
      <c r="T37" s="50"/>
      <c r="U37" s="50"/>
      <c r="W37" s="50" t="s">
        <v>28</v>
      </c>
      <c r="X37" s="50"/>
      <c r="Y37" s="50"/>
      <c r="AA37" s="50" t="s">
        <v>29</v>
      </c>
      <c r="AB37" s="50"/>
      <c r="AC37" s="50"/>
    </row>
    <row r="38" spans="2:29" hidden="1" x14ac:dyDescent="0.25">
      <c r="B38" s="13"/>
      <c r="G38" s="13" t="s">
        <v>61</v>
      </c>
      <c r="H38" s="13" t="s">
        <v>62</v>
      </c>
      <c r="I38" s="13" t="s">
        <v>59</v>
      </c>
      <c r="K38" s="13" t="s">
        <v>63</v>
      </c>
      <c r="L38" s="13" t="s">
        <v>13</v>
      </c>
      <c r="O38" s="13" t="s">
        <v>61</v>
      </c>
      <c r="P38" s="13"/>
      <c r="Q38" s="13" t="s">
        <v>14</v>
      </c>
      <c r="U38" s="13" t="s">
        <v>52</v>
      </c>
      <c r="Y38" s="13" t="s">
        <v>14</v>
      </c>
      <c r="AC38" s="13" t="s">
        <v>14</v>
      </c>
    </row>
    <row r="39" spans="2:29" hidden="1" x14ac:dyDescent="0.25">
      <c r="B39" s="13"/>
      <c r="G39" s="13">
        <v>1</v>
      </c>
      <c r="H39" s="13" t="s">
        <v>64</v>
      </c>
      <c r="K39" s="13" t="s">
        <v>64</v>
      </c>
      <c r="O39" s="13">
        <v>1</v>
      </c>
      <c r="P39" s="13">
        <v>50</v>
      </c>
      <c r="S39" s="13">
        <v>1</v>
      </c>
      <c r="T39" s="13" t="s">
        <v>52</v>
      </c>
      <c r="W39" s="13">
        <v>1</v>
      </c>
      <c r="X39" s="13" t="s">
        <v>65</v>
      </c>
      <c r="AA39" s="13">
        <v>1</v>
      </c>
      <c r="AB39" s="13" t="s">
        <v>65</v>
      </c>
    </row>
    <row r="40" spans="2:29" hidden="1" x14ac:dyDescent="0.25">
      <c r="G40" s="13">
        <v>2</v>
      </c>
      <c r="H40" s="13" t="s">
        <v>64</v>
      </c>
      <c r="K40" s="13" t="s">
        <v>64</v>
      </c>
      <c r="O40" s="13">
        <v>2</v>
      </c>
      <c r="P40" s="13">
        <v>55</v>
      </c>
      <c r="S40" s="13">
        <v>2</v>
      </c>
      <c r="T40" s="13" t="s">
        <v>52</v>
      </c>
      <c r="W40" s="13">
        <v>2</v>
      </c>
      <c r="X40" s="13" t="s">
        <v>66</v>
      </c>
      <c r="AA40" s="13">
        <v>2</v>
      </c>
      <c r="AB40" s="13" t="s">
        <v>66</v>
      </c>
    </row>
    <row r="41" spans="2:29" hidden="1" x14ac:dyDescent="0.25">
      <c r="B41" s="13"/>
      <c r="G41" s="13">
        <v>3</v>
      </c>
      <c r="H41" s="13" t="s">
        <v>64</v>
      </c>
      <c r="K41" s="13" t="s">
        <v>64</v>
      </c>
      <c r="O41" s="13">
        <v>3</v>
      </c>
      <c r="P41" s="13">
        <v>60</v>
      </c>
      <c r="S41" s="13">
        <v>3</v>
      </c>
      <c r="T41" s="13" t="s">
        <v>52</v>
      </c>
      <c r="W41" s="13">
        <v>3</v>
      </c>
      <c r="X41" s="13" t="s">
        <v>67</v>
      </c>
      <c r="AA41" s="13">
        <v>3</v>
      </c>
      <c r="AB41" s="13" t="s">
        <v>67</v>
      </c>
    </row>
    <row r="42" spans="2:29" hidden="1" x14ac:dyDescent="0.25">
      <c r="B42" s="13"/>
      <c r="G42" s="13">
        <v>4</v>
      </c>
      <c r="H42" s="13" t="s">
        <v>64</v>
      </c>
      <c r="K42" s="13" t="s">
        <v>64</v>
      </c>
      <c r="O42" s="13">
        <v>4</v>
      </c>
      <c r="P42" s="13">
        <v>66</v>
      </c>
      <c r="S42" s="13">
        <v>4</v>
      </c>
      <c r="T42" s="13" t="s">
        <v>52</v>
      </c>
      <c r="W42" s="13">
        <v>4</v>
      </c>
      <c r="X42" s="13" t="s">
        <v>68</v>
      </c>
      <c r="AA42" s="13">
        <v>4</v>
      </c>
      <c r="AB42" s="13" t="s">
        <v>68</v>
      </c>
    </row>
    <row r="43" spans="2:29" hidden="1" x14ac:dyDescent="0.25">
      <c r="B43" s="13"/>
      <c r="G43" s="13">
        <v>5</v>
      </c>
      <c r="H43" s="13" t="s">
        <v>64</v>
      </c>
      <c r="K43" s="13" t="s">
        <v>64</v>
      </c>
      <c r="O43" s="13">
        <v>5</v>
      </c>
      <c r="P43" s="13">
        <v>74</v>
      </c>
      <c r="S43" s="13">
        <v>5</v>
      </c>
      <c r="T43" s="13" t="s">
        <v>52</v>
      </c>
      <c r="W43" s="13">
        <v>5</v>
      </c>
      <c r="X43" s="13" t="s">
        <v>69</v>
      </c>
      <c r="AA43" s="13">
        <v>5</v>
      </c>
      <c r="AB43" s="13" t="s">
        <v>69</v>
      </c>
    </row>
    <row r="44" spans="2:29" hidden="1" x14ac:dyDescent="0.25">
      <c r="B44" s="13"/>
      <c r="G44" s="13">
        <v>6</v>
      </c>
      <c r="H44" s="13" t="s">
        <v>64</v>
      </c>
      <c r="K44" s="13" t="s">
        <v>64</v>
      </c>
      <c r="O44" s="13">
        <v>6</v>
      </c>
      <c r="P44" s="13">
        <v>84</v>
      </c>
      <c r="S44" s="13">
        <v>6</v>
      </c>
      <c r="T44" s="13" t="s">
        <v>52</v>
      </c>
      <c r="W44" s="13">
        <v>6</v>
      </c>
      <c r="X44" s="13" t="s">
        <v>70</v>
      </c>
      <c r="AA44" s="13">
        <v>6</v>
      </c>
      <c r="AB44" s="13" t="s">
        <v>70</v>
      </c>
    </row>
    <row r="45" spans="2:29" hidden="1" x14ac:dyDescent="0.25">
      <c r="B45" s="13"/>
      <c r="G45" s="13">
        <v>7</v>
      </c>
      <c r="H45" s="13" t="s">
        <v>64</v>
      </c>
      <c r="K45" s="13" t="s">
        <v>64</v>
      </c>
      <c r="O45" s="13">
        <v>7</v>
      </c>
      <c r="P45" s="13">
        <v>96</v>
      </c>
      <c r="S45" s="13">
        <v>7</v>
      </c>
      <c r="T45" s="13" t="s">
        <v>52</v>
      </c>
      <c r="W45" s="13">
        <v>7</v>
      </c>
      <c r="X45" s="13" t="s">
        <v>71</v>
      </c>
      <c r="AA45" s="13">
        <v>7</v>
      </c>
      <c r="AB45" s="13" t="s">
        <v>71</v>
      </c>
    </row>
    <row r="46" spans="2:29" hidden="1" x14ac:dyDescent="0.25">
      <c r="G46" s="13">
        <v>8</v>
      </c>
      <c r="H46" s="13" t="s">
        <v>64</v>
      </c>
      <c r="K46" s="13" t="s">
        <v>64</v>
      </c>
      <c r="O46" s="13">
        <v>8</v>
      </c>
      <c r="P46" s="13">
        <v>120</v>
      </c>
      <c r="S46" s="13">
        <v>8</v>
      </c>
      <c r="T46" s="13" t="s">
        <v>52</v>
      </c>
      <c r="W46" s="13">
        <v>8</v>
      </c>
      <c r="X46" s="13" t="s">
        <v>72</v>
      </c>
      <c r="AA46" s="13">
        <v>8</v>
      </c>
      <c r="AB46" s="13" t="s">
        <v>72</v>
      </c>
    </row>
    <row r="47" spans="2:29" hidden="1" x14ac:dyDescent="0.25">
      <c r="B47" s="13"/>
      <c r="G47" s="13">
        <v>9</v>
      </c>
      <c r="H47" s="13" t="s">
        <v>64</v>
      </c>
      <c r="K47" s="13" t="s">
        <v>64</v>
      </c>
      <c r="O47" s="13">
        <v>9</v>
      </c>
      <c r="P47" s="13" t="s">
        <v>64</v>
      </c>
      <c r="S47" s="13">
        <v>9</v>
      </c>
      <c r="T47" s="13" t="s">
        <v>52</v>
      </c>
      <c r="W47" s="13">
        <v>9</v>
      </c>
      <c r="X47" s="13" t="s">
        <v>64</v>
      </c>
      <c r="AA47" s="13">
        <v>9</v>
      </c>
      <c r="AB47" s="13" t="s">
        <v>52</v>
      </c>
    </row>
    <row r="48" spans="2:29" hidden="1" x14ac:dyDescent="0.25">
      <c r="B48" s="13"/>
      <c r="G48" s="13">
        <v>10</v>
      </c>
      <c r="H48" s="13" t="s">
        <v>64</v>
      </c>
      <c r="K48" s="13" t="s">
        <v>64</v>
      </c>
      <c r="O48" s="13">
        <v>10</v>
      </c>
      <c r="P48" s="13" t="s">
        <v>64</v>
      </c>
      <c r="S48" s="13">
        <v>10</v>
      </c>
      <c r="T48" s="13" t="s">
        <v>52</v>
      </c>
      <c r="W48" s="13">
        <v>10</v>
      </c>
      <c r="X48" s="13" t="s">
        <v>64</v>
      </c>
      <c r="AA48" s="13">
        <v>10</v>
      </c>
      <c r="AB48" s="13" t="s">
        <v>52</v>
      </c>
    </row>
    <row r="49" spans="2:28" hidden="1" x14ac:dyDescent="0.25">
      <c r="G49" s="13">
        <v>11</v>
      </c>
      <c r="H49" s="13" t="s">
        <v>64</v>
      </c>
      <c r="K49" s="13" t="s">
        <v>64</v>
      </c>
      <c r="O49" s="13">
        <v>11</v>
      </c>
      <c r="P49" s="13" t="s">
        <v>64</v>
      </c>
      <c r="S49" s="13">
        <v>11</v>
      </c>
      <c r="T49" s="13" t="s">
        <v>52</v>
      </c>
      <c r="W49" s="13">
        <v>11</v>
      </c>
      <c r="X49" s="13" t="s">
        <v>64</v>
      </c>
      <c r="AA49" s="13">
        <v>11</v>
      </c>
      <c r="AB49" s="13" t="s">
        <v>52</v>
      </c>
    </row>
    <row r="50" spans="2:28" hidden="1" x14ac:dyDescent="0.25">
      <c r="B50" s="13"/>
      <c r="G50" s="13">
        <v>12</v>
      </c>
      <c r="H50" s="13" t="s">
        <v>64</v>
      </c>
      <c r="K50" s="13" t="s">
        <v>64</v>
      </c>
      <c r="O50" s="13">
        <v>12</v>
      </c>
      <c r="P50" s="13" t="s">
        <v>64</v>
      </c>
      <c r="S50" s="13">
        <v>12</v>
      </c>
      <c r="T50" s="13" t="s">
        <v>52</v>
      </c>
      <c r="W50" s="13">
        <v>12</v>
      </c>
      <c r="X50" s="13" t="s">
        <v>64</v>
      </c>
      <c r="AA50" s="13">
        <v>12</v>
      </c>
      <c r="AB50" s="13" t="s">
        <v>52</v>
      </c>
    </row>
    <row r="51" spans="2:28" hidden="1" x14ac:dyDescent="0.25">
      <c r="B51" s="13"/>
      <c r="G51" s="13">
        <v>13</v>
      </c>
      <c r="H51" s="13" t="s">
        <v>64</v>
      </c>
      <c r="K51" s="13" t="s">
        <v>64</v>
      </c>
      <c r="O51" s="13">
        <v>13</v>
      </c>
      <c r="P51" s="13" t="s">
        <v>64</v>
      </c>
      <c r="S51" s="13">
        <v>13</v>
      </c>
      <c r="T51" s="13" t="s">
        <v>52</v>
      </c>
      <c r="W51" s="13">
        <v>13</v>
      </c>
      <c r="X51" s="13" t="s">
        <v>64</v>
      </c>
      <c r="AA51" s="13">
        <v>13</v>
      </c>
      <c r="AB51" s="13" t="s">
        <v>52</v>
      </c>
    </row>
    <row r="52" spans="2:28" hidden="1" x14ac:dyDescent="0.25">
      <c r="G52" s="13">
        <v>14</v>
      </c>
      <c r="H52" s="13" t="s">
        <v>64</v>
      </c>
      <c r="K52" s="13" t="s">
        <v>64</v>
      </c>
      <c r="O52" s="13">
        <v>14</v>
      </c>
      <c r="P52" s="13" t="s">
        <v>64</v>
      </c>
      <c r="S52" s="13">
        <v>14</v>
      </c>
      <c r="T52" s="13" t="s">
        <v>52</v>
      </c>
      <c r="W52" s="13">
        <v>14</v>
      </c>
      <c r="X52" s="13" t="s">
        <v>64</v>
      </c>
      <c r="AA52" s="13">
        <v>14</v>
      </c>
      <c r="AB52" s="13" t="s">
        <v>52</v>
      </c>
    </row>
    <row r="53" spans="2:28" hidden="1" x14ac:dyDescent="0.25">
      <c r="G53" s="13">
        <v>15</v>
      </c>
      <c r="H53" s="13" t="s">
        <v>64</v>
      </c>
      <c r="K53" s="13" t="s">
        <v>64</v>
      </c>
      <c r="O53" s="13">
        <v>15</v>
      </c>
      <c r="P53" s="13" t="s">
        <v>64</v>
      </c>
      <c r="S53" s="13">
        <v>15</v>
      </c>
      <c r="T53" s="13" t="s">
        <v>52</v>
      </c>
      <c r="W53" s="13">
        <v>15</v>
      </c>
      <c r="X53" s="13" t="s">
        <v>64</v>
      </c>
      <c r="AA53" s="13">
        <v>15</v>
      </c>
      <c r="AB53" s="13" t="s">
        <v>52</v>
      </c>
    </row>
    <row r="54" spans="2:28" hidden="1" x14ac:dyDescent="0.25">
      <c r="G54" s="13">
        <v>16</v>
      </c>
      <c r="H54" s="13" t="s">
        <v>64</v>
      </c>
      <c r="K54" s="13" t="s">
        <v>64</v>
      </c>
      <c r="O54" s="13">
        <v>16</v>
      </c>
      <c r="P54" s="13" t="s">
        <v>64</v>
      </c>
      <c r="S54" s="13">
        <v>16</v>
      </c>
      <c r="T54" s="13" t="s">
        <v>52</v>
      </c>
      <c r="W54" s="13">
        <v>16</v>
      </c>
      <c r="X54" s="13" t="s">
        <v>64</v>
      </c>
      <c r="AA54" s="13">
        <v>16</v>
      </c>
      <c r="AB54" s="13" t="s">
        <v>52</v>
      </c>
    </row>
    <row r="55" spans="2:28" hidden="1" x14ac:dyDescent="0.25">
      <c r="G55" s="13">
        <v>17</v>
      </c>
      <c r="H55" s="13" t="s">
        <v>64</v>
      </c>
      <c r="K55" s="13" t="s">
        <v>64</v>
      </c>
      <c r="O55" s="13">
        <v>17</v>
      </c>
      <c r="P55" s="13" t="s">
        <v>64</v>
      </c>
      <c r="S55" s="13">
        <v>17</v>
      </c>
      <c r="T55" s="13" t="s">
        <v>52</v>
      </c>
      <c r="W55" s="13">
        <v>17</v>
      </c>
      <c r="X55" s="13" t="s">
        <v>64</v>
      </c>
      <c r="AA55" s="13">
        <v>17</v>
      </c>
      <c r="AB55" s="13" t="s">
        <v>52</v>
      </c>
    </row>
    <row r="56" spans="2:28" hidden="1" x14ac:dyDescent="0.25">
      <c r="G56" s="13">
        <v>18</v>
      </c>
      <c r="H56" s="13" t="s">
        <v>64</v>
      </c>
      <c r="K56" s="13" t="s">
        <v>64</v>
      </c>
      <c r="O56" s="13">
        <v>18</v>
      </c>
      <c r="P56" s="13" t="s">
        <v>64</v>
      </c>
      <c r="S56" s="13">
        <v>18</v>
      </c>
      <c r="T56" s="13" t="s">
        <v>52</v>
      </c>
      <c r="W56" s="13">
        <v>18</v>
      </c>
      <c r="X56" s="13" t="s">
        <v>64</v>
      </c>
      <c r="AA56" s="13">
        <v>18</v>
      </c>
      <c r="AB56" s="13" t="s">
        <v>52</v>
      </c>
    </row>
    <row r="57" spans="2:28" hidden="1" x14ac:dyDescent="0.25">
      <c r="G57" s="13">
        <v>19</v>
      </c>
      <c r="H57" s="13" t="s">
        <v>64</v>
      </c>
      <c r="K57" s="13" t="s">
        <v>64</v>
      </c>
      <c r="O57" s="13">
        <v>19</v>
      </c>
      <c r="P57" s="13" t="s">
        <v>64</v>
      </c>
      <c r="S57" s="13">
        <v>19</v>
      </c>
      <c r="T57" s="13" t="s">
        <v>52</v>
      </c>
      <c r="W57" s="13">
        <v>19</v>
      </c>
      <c r="X57" s="13" t="s">
        <v>64</v>
      </c>
      <c r="AA57" s="13">
        <v>19</v>
      </c>
      <c r="AB57" s="13" t="s">
        <v>52</v>
      </c>
    </row>
    <row r="58" spans="2:28" hidden="1" x14ac:dyDescent="0.25">
      <c r="G58" s="13">
        <v>20</v>
      </c>
      <c r="H58" s="13" t="s">
        <v>64</v>
      </c>
      <c r="K58" s="13" t="s">
        <v>64</v>
      </c>
      <c r="O58" s="13">
        <v>20</v>
      </c>
      <c r="P58" s="13" t="s">
        <v>64</v>
      </c>
      <c r="S58" s="13">
        <v>20</v>
      </c>
      <c r="T58" s="13" t="s">
        <v>52</v>
      </c>
      <c r="W58" s="13">
        <v>20</v>
      </c>
      <c r="X58" s="13" t="s">
        <v>64</v>
      </c>
      <c r="AA58" s="13">
        <v>20</v>
      </c>
      <c r="AB58" s="13" t="s">
        <v>52</v>
      </c>
    </row>
  </sheetData>
  <sortState xmlns:xlrd2="http://schemas.microsoft.com/office/spreadsheetml/2017/richdata2" ref="A5:AT15">
    <sortCondition descending="1" ref="K5:K15"/>
  </sortState>
  <mergeCells count="19">
    <mergeCell ref="A1:M2"/>
    <mergeCell ref="O37:Q37"/>
    <mergeCell ref="S37:U37"/>
    <mergeCell ref="K37:L37"/>
    <mergeCell ref="C37:E37"/>
    <mergeCell ref="G37:I37"/>
    <mergeCell ref="K3:K4"/>
    <mergeCell ref="L3:L4"/>
    <mergeCell ref="A3:A4"/>
    <mergeCell ref="B3:B4"/>
    <mergeCell ref="C3:J3"/>
    <mergeCell ref="R3:R4"/>
    <mergeCell ref="AN3:AN4"/>
    <mergeCell ref="AO3:AO4"/>
    <mergeCell ref="W37:Y37"/>
    <mergeCell ref="AA37:AC37"/>
    <mergeCell ref="M3:M4"/>
    <mergeCell ref="S3:S4"/>
    <mergeCell ref="T3:AM3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6200-A5A9-4EEC-B18C-EC060E64C4BD}">
  <dimension ref="A1:M6"/>
  <sheetViews>
    <sheetView workbookViewId="0">
      <selection activeCell="Q12" sqref="Q12"/>
    </sheetView>
  </sheetViews>
  <sheetFormatPr defaultRowHeight="13.2" x14ac:dyDescent="0.25"/>
  <cols>
    <col min="1" max="1" width="24" customWidth="1"/>
    <col min="2" max="2" width="11.33203125" customWidth="1"/>
  </cols>
  <sheetData>
    <row r="1" spans="1:13" x14ac:dyDescent="0.25">
      <c r="A1" s="78" t="s">
        <v>157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23.4" thickTop="1" x14ac:dyDescent="0.25">
      <c r="A3" s="58" t="s">
        <v>100</v>
      </c>
      <c r="B3" s="60" t="s">
        <v>51</v>
      </c>
      <c r="C3" s="81" t="s">
        <v>158</v>
      </c>
      <c r="D3" s="82"/>
      <c r="E3" s="82"/>
      <c r="F3" s="82"/>
      <c r="G3" s="82"/>
      <c r="H3" s="82"/>
      <c r="I3" s="82"/>
      <c r="J3" s="82"/>
      <c r="K3" s="54" t="s">
        <v>0</v>
      </c>
      <c r="L3" s="56" t="s">
        <v>47</v>
      </c>
      <c r="M3" s="85" t="s">
        <v>73</v>
      </c>
    </row>
    <row r="4" spans="1:13" ht="13.8" thickBot="1" x14ac:dyDescent="0.3">
      <c r="A4" s="59"/>
      <c r="B4" s="61"/>
      <c r="C4" s="25" t="s">
        <v>144</v>
      </c>
      <c r="D4" s="26" t="s">
        <v>145</v>
      </c>
      <c r="E4" s="26" t="s">
        <v>146</v>
      </c>
      <c r="F4" s="26" t="s">
        <v>147</v>
      </c>
      <c r="G4" s="26" t="s">
        <v>111</v>
      </c>
      <c r="H4" s="26" t="s">
        <v>125</v>
      </c>
      <c r="I4" s="26" t="s">
        <v>148</v>
      </c>
      <c r="J4" s="26" t="s">
        <v>149</v>
      </c>
      <c r="K4" s="55"/>
      <c r="L4" s="57"/>
      <c r="M4" s="88"/>
    </row>
    <row r="5" spans="1:13" ht="17.399999999999999" x14ac:dyDescent="0.25">
      <c r="A5" s="40" t="s">
        <v>127</v>
      </c>
      <c r="B5" s="41" t="s">
        <v>128</v>
      </c>
      <c r="C5" s="89" t="s">
        <v>52</v>
      </c>
      <c r="D5" s="90" t="s">
        <v>52</v>
      </c>
      <c r="E5" s="90" t="s">
        <v>52</v>
      </c>
      <c r="F5" s="90" t="s">
        <v>52</v>
      </c>
      <c r="G5" s="90">
        <v>10</v>
      </c>
      <c r="H5" s="90" t="s">
        <v>52</v>
      </c>
      <c r="I5" s="90" t="s">
        <v>52</v>
      </c>
      <c r="J5" s="90" t="s">
        <v>52</v>
      </c>
      <c r="K5" s="92">
        <v>10</v>
      </c>
      <c r="L5" s="93">
        <v>1</v>
      </c>
      <c r="M5" s="94">
        <v>1</v>
      </c>
    </row>
    <row r="6" spans="1:13" ht="17.399999999999999" x14ac:dyDescent="0.25">
      <c r="A6" s="95" t="s">
        <v>136</v>
      </c>
      <c r="B6" s="96" t="s">
        <v>137</v>
      </c>
      <c r="C6" s="97" t="s">
        <v>52</v>
      </c>
      <c r="D6" s="98" t="s">
        <v>52</v>
      </c>
      <c r="E6" s="98" t="s">
        <v>52</v>
      </c>
      <c r="F6" s="98" t="s">
        <v>52</v>
      </c>
      <c r="G6" s="98">
        <v>9</v>
      </c>
      <c r="H6" s="98" t="s">
        <v>52</v>
      </c>
      <c r="I6" s="98" t="s">
        <v>52</v>
      </c>
      <c r="J6" s="98" t="s">
        <v>52</v>
      </c>
      <c r="K6" s="100">
        <v>9</v>
      </c>
      <c r="L6" s="101">
        <v>1</v>
      </c>
      <c r="M6" s="94">
        <v>2</v>
      </c>
    </row>
  </sheetData>
  <mergeCells count="7">
    <mergeCell ref="A1:M2"/>
    <mergeCell ref="A3:A4"/>
    <mergeCell ref="B3:B4"/>
    <mergeCell ref="C3:J3"/>
    <mergeCell ref="K3:K4"/>
    <mergeCell ref="L3:L4"/>
    <mergeCell ref="M3:M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U110"/>
  <sheetViews>
    <sheetView zoomScale="120" zoomScaleNormal="120" zoomScaleSheetLayoutView="100" workbookViewId="0">
      <selection activeCell="J12" sqref="J12"/>
    </sheetView>
  </sheetViews>
  <sheetFormatPr defaultRowHeight="13.2" x14ac:dyDescent="0.25"/>
  <cols>
    <col min="1" max="1" width="32" customWidth="1"/>
    <col min="2" max="2" width="13.6640625" customWidth="1"/>
    <col min="3" max="22" width="7.33203125" customWidth="1"/>
    <col min="24" max="24" width="0" hidden="1" customWidth="1"/>
    <col min="25" max="25" width="8.88671875" hidden="1" customWidth="1"/>
    <col min="26" max="26" width="0" hidden="1" customWidth="1"/>
    <col min="27" max="36" width="4.6640625" hidden="1" customWidth="1"/>
    <col min="37" max="37" width="8.88671875" hidden="1" customWidth="1"/>
    <col min="38" max="56" width="4.6640625" hidden="1" customWidth="1"/>
    <col min="57" max="58" width="4.6640625" style="13" hidden="1" customWidth="1"/>
    <col min="59" max="60" width="0" hidden="1" customWidth="1"/>
    <col min="61" max="62" width="9.109375" hidden="1" customWidth="1"/>
    <col min="63" max="70" width="0" hidden="1" customWidth="1"/>
    <col min="71" max="72" width="0" style="13" hidden="1" customWidth="1"/>
    <col min="73" max="74" width="0" hidden="1" customWidth="1"/>
    <col min="75" max="95" width="4.6640625" style="13" hidden="1" customWidth="1"/>
    <col min="96" max="99" width="9.109375" style="13"/>
  </cols>
  <sheetData>
    <row r="1" spans="1:95" ht="27.75" customHeight="1" x14ac:dyDescent="0.4">
      <c r="A1" s="53" t="str">
        <f>CONCATENATE("Soutěž družstev - ",'[2]Základní údaje'!$B$3,", ",'[2]Základní údaje'!$D$3,", ",'[2]Základní údaje'!$G$3,BJ12)</f>
        <v>Soutěž družstev - Nejdecký pohár 20223, Nejdek , 10.6.2023 - pro MČR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Z1" s="22"/>
      <c r="AA1" s="22"/>
      <c r="AB1" s="22"/>
      <c r="AC1" s="22"/>
      <c r="AD1" s="23" t="s">
        <v>46</v>
      </c>
      <c r="AE1" s="24">
        <v>99</v>
      </c>
      <c r="AF1" s="69" t="s">
        <v>48</v>
      </c>
      <c r="AG1" s="70"/>
      <c r="AH1" s="70"/>
      <c r="AI1" s="70"/>
      <c r="AJ1" s="70"/>
      <c r="AK1" s="70"/>
      <c r="AL1" s="24">
        <v>10</v>
      </c>
      <c r="AM1" s="68" t="s">
        <v>49</v>
      </c>
      <c r="AN1" s="68"/>
      <c r="AO1" s="68"/>
      <c r="AP1" s="68"/>
      <c r="AQ1" s="68"/>
      <c r="AR1" s="68"/>
      <c r="AS1" s="68"/>
      <c r="AT1" s="68"/>
      <c r="AU1" s="24" t="s">
        <v>50</v>
      </c>
    </row>
    <row r="2" spans="1:95" ht="13.95" customHeight="1" thickBo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Z2" s="19">
        <f>AE1</f>
        <v>99</v>
      </c>
    </row>
    <row r="3" spans="1:95" ht="22.95" customHeight="1" x14ac:dyDescent="0.4">
      <c r="A3" s="71" t="s">
        <v>32</v>
      </c>
      <c r="B3" s="76" t="str">
        <f>CONCATENATE([1]List1!$B$5)</f>
        <v>oddíl</v>
      </c>
      <c r="C3" s="64" t="str">
        <f>CONCATENATE("věkové kategorie - vše dohromady ")</f>
        <v xml:space="preserve">věkové kategorie - vše dohromady 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74" t="s">
        <v>0</v>
      </c>
      <c r="X3" s="75" t="s">
        <v>47</v>
      </c>
      <c r="AA3" s="50" t="s">
        <v>31</v>
      </c>
      <c r="AB3" s="50"/>
      <c r="AC3" s="50"/>
      <c r="AD3" s="50"/>
      <c r="AE3" s="50"/>
      <c r="AF3" s="50"/>
      <c r="AG3" s="50"/>
      <c r="AH3" s="50"/>
      <c r="AI3" s="50"/>
      <c r="AJ3" s="50"/>
      <c r="AL3" s="50" t="s">
        <v>35</v>
      </c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T3" s="50" t="s">
        <v>73</v>
      </c>
    </row>
    <row r="4" spans="1:95" ht="31.95" customHeight="1" thickBot="1" x14ac:dyDescent="0.3">
      <c r="A4" s="72"/>
      <c r="B4" s="77"/>
      <c r="C4" s="25" t="s">
        <v>92</v>
      </c>
      <c r="D4" s="26" t="s">
        <v>93</v>
      </c>
      <c r="E4" s="26" t="s">
        <v>94</v>
      </c>
      <c r="F4" s="26" t="s">
        <v>60</v>
      </c>
      <c r="G4" s="26" t="s">
        <v>95</v>
      </c>
      <c r="H4" s="26" t="s">
        <v>96</v>
      </c>
      <c r="I4" s="26" t="s">
        <v>98</v>
      </c>
      <c r="J4" s="26" t="s">
        <v>97</v>
      </c>
      <c r="K4" s="26"/>
      <c r="L4" s="26"/>
      <c r="M4" s="26"/>
      <c r="N4" s="26"/>
      <c r="O4" s="27"/>
      <c r="P4" s="27"/>
      <c r="Q4" s="26"/>
      <c r="R4" s="26"/>
      <c r="S4" s="26"/>
      <c r="T4" s="26"/>
      <c r="U4" s="26"/>
      <c r="V4" s="26"/>
      <c r="W4" s="55"/>
      <c r="X4" s="57"/>
      <c r="Y4" s="15" t="s">
        <v>33</v>
      </c>
      <c r="Z4" s="15" t="s">
        <v>34</v>
      </c>
      <c r="AA4" s="17" t="s">
        <v>75</v>
      </c>
      <c r="AB4" s="17" t="s">
        <v>76</v>
      </c>
      <c r="AC4" s="17" t="s">
        <v>77</v>
      </c>
      <c r="AD4" s="17" t="s">
        <v>78</v>
      </c>
      <c r="AE4" s="17" t="s">
        <v>79</v>
      </c>
      <c r="AF4" s="17" t="s">
        <v>80</v>
      </c>
      <c r="AG4" s="17" t="s">
        <v>81</v>
      </c>
      <c r="AH4" s="17" t="s">
        <v>82</v>
      </c>
      <c r="AI4" s="17" t="s">
        <v>83</v>
      </c>
      <c r="AJ4" s="17" t="s">
        <v>84</v>
      </c>
      <c r="AL4" s="17" t="s">
        <v>2</v>
      </c>
      <c r="AM4" s="18" t="s">
        <v>36</v>
      </c>
      <c r="AN4" s="17" t="s">
        <v>1</v>
      </c>
      <c r="AO4" s="18" t="s">
        <v>37</v>
      </c>
      <c r="AP4" s="17" t="s">
        <v>3</v>
      </c>
      <c r="AQ4" s="18" t="s">
        <v>38</v>
      </c>
      <c r="AR4" s="17" t="s">
        <v>4</v>
      </c>
      <c r="AS4" s="18" t="s">
        <v>39</v>
      </c>
      <c r="AT4" s="17" t="s">
        <v>5</v>
      </c>
      <c r="AU4" s="18" t="s">
        <v>40</v>
      </c>
      <c r="AV4" s="17" t="s">
        <v>6</v>
      </c>
      <c r="AW4" s="18" t="s">
        <v>41</v>
      </c>
      <c r="AX4" s="17" t="s">
        <v>7</v>
      </c>
      <c r="AY4" s="18" t="s">
        <v>42</v>
      </c>
      <c r="AZ4" s="17" t="s">
        <v>8</v>
      </c>
      <c r="BA4" s="18" t="s">
        <v>43</v>
      </c>
      <c r="BB4" s="17" t="s">
        <v>9</v>
      </c>
      <c r="BC4" s="18" t="s">
        <v>44</v>
      </c>
      <c r="BD4" s="17" t="s">
        <v>10</v>
      </c>
      <c r="BE4" s="18" t="s">
        <v>45</v>
      </c>
      <c r="BF4" s="17" t="s">
        <v>0</v>
      </c>
      <c r="BJ4" t="str">
        <f>IF($AE$1=99,"všichni",$AE$1)</f>
        <v>všichni</v>
      </c>
      <c r="BS4" s="13" t="s">
        <v>74</v>
      </c>
      <c r="BT4" s="50"/>
    </row>
    <row r="5" spans="1:95" ht="20.100000000000001" customHeight="1" x14ac:dyDescent="0.25">
      <c r="A5" s="46" t="str">
        <f>'[3]Počty podle oddílů'!$D72</f>
        <v>TJ PSK Olymp Praha</v>
      </c>
      <c r="B5" s="21" t="str">
        <f>'[3]Počty podle oddílů'!$E72</f>
        <v>Olymp</v>
      </c>
      <c r="C5" s="20">
        <v>35</v>
      </c>
      <c r="D5" s="1">
        <v>19</v>
      </c>
      <c r="E5" s="1">
        <v>19</v>
      </c>
      <c r="F5" s="1">
        <v>81</v>
      </c>
      <c r="G5" s="1">
        <v>35</v>
      </c>
      <c r="H5" s="1"/>
      <c r="I5" s="1">
        <v>10</v>
      </c>
      <c r="J5" s="1"/>
      <c r="K5" s="1"/>
      <c r="L5" s="2"/>
      <c r="M5" s="2"/>
      <c r="N5" s="2"/>
      <c r="O5" s="2"/>
      <c r="P5" s="2"/>
      <c r="Q5" s="1"/>
      <c r="R5" s="1"/>
      <c r="S5" s="1"/>
      <c r="T5" s="1"/>
      <c r="U5" s="1"/>
      <c r="V5" s="1"/>
      <c r="W5" s="3">
        <f>CQ5</f>
        <v>199</v>
      </c>
      <c r="X5" s="4">
        <f t="shared" ref="X5:X67" si="0">SUM(C5:V5)</f>
        <v>199</v>
      </c>
      <c r="Y5" s="16">
        <v>1</v>
      </c>
      <c r="Z5" s="15">
        <v>10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L5" s="13">
        <f>IF(AA5&gt;($Z$2),$Z$2,AA5)</f>
        <v>0</v>
      </c>
      <c r="AM5" s="13" t="str">
        <f>IF(AA5&gt;$Z$2,"A","N")</f>
        <v>N</v>
      </c>
      <c r="AN5" s="13">
        <f>IF(AM5="A",0,IF($AA5+$AB5&gt;$Z$2,$Z$2-$AA5,$AB5))</f>
        <v>0</v>
      </c>
      <c r="AO5" s="13" t="str">
        <f>IF($AA5+$AB5&gt;$Z$2,"A","N")</f>
        <v>N</v>
      </c>
      <c r="AP5" s="13">
        <f>IF(AO5="A",0,IF($AA5+$AB5+$AC5&gt;$Z$2,$Z$2-$AA5-$AB5,$AC5))</f>
        <v>0</v>
      </c>
      <c r="AQ5" s="13" t="str">
        <f>IF($AA5+$AB5+$AC5&gt;$Z$2,"A","N")</f>
        <v>N</v>
      </c>
      <c r="AR5" s="13">
        <f>IF(AQ5="A",0,IF($AA5+$AB5+$AC5+$AD5&gt;$Z$2,$Z$2-$AA5-$AB5-$AC5,$AD5))</f>
        <v>0</v>
      </c>
      <c r="AS5" s="13" t="str">
        <f>IF($AA5+$AB5+$AC5+$AD5&gt;$Z$2,"A","N")</f>
        <v>N</v>
      </c>
      <c r="AT5" s="13">
        <f>IF(AS5="A",0,IF($AA5+$AB5+$AC5+$AD5+$AE5&gt;$Z$2,$Z$2-$AA5-$AB5-$AC5-$AD5,$AE5))</f>
        <v>0</v>
      </c>
      <c r="AU5" s="13" t="str">
        <f>IF($AA5+$AB5+$AC5+$AD5+$AE5&gt;$Z$2,"A","N")</f>
        <v>N</v>
      </c>
      <c r="AV5" s="13">
        <f>IF(AU5="A",0,IF($AA5+$AB5+$AC5+$AD5+$AE5+$AF5&gt;$Z$2,$Z$2-$AA5-$AB5-$AC5-$AD5-$AE5,$AF5))</f>
        <v>0</v>
      </c>
      <c r="AW5" s="13" t="str">
        <f>IF($AA5+$AB5+$AC5+$AD5+$AE5+$AF5&gt;$Z$2,"A","N")</f>
        <v>N</v>
      </c>
      <c r="AX5" s="13">
        <f>IF(AW5="A",0,IF($AA5+$AB5+$AC5+$AD5+$AE5+$AF5+$AG5&gt;$Z$2,$Z$2-$AA5-$AB5-$AC5-$AD5-$AE5-$AF5,$AG5))</f>
        <v>0</v>
      </c>
      <c r="AY5" s="13" t="str">
        <f>IF($AA5+$AB5+$AC5+$AD5+$AE5+$AF5+$AG5&gt;$Z$2,"A","N")</f>
        <v>N</v>
      </c>
      <c r="AZ5" s="13">
        <f>IF(AY5="A",0,IF($AA5+$AB5+$AC5+$AD5+$AE5+$AF5+$AG5+$AH5&gt;$Z$2,$Z$2-$AA5-$AB5-$AC5-$AD5-$AE5-$AF5-$AG5,$AH5))</f>
        <v>0</v>
      </c>
      <c r="BA5" s="13" t="str">
        <f>IF($AA5+$AB5+$AC5+$AD5+$AE5+$AF5+$AG5+$AH5&gt;$Z$2,"A","N")</f>
        <v>N</v>
      </c>
      <c r="BB5" s="13">
        <f>IF(BA5="A",0,IF($AA5+$AB5+$AC5+$AD5+$AE5+$AF5+$AG5+$AH5+$AI5&gt;$Z$2,$Z$2-$AA5-$AB5-$AC5-$AD5-$AE5-$AF5-$AG5-$AH5,$AI5))</f>
        <v>0</v>
      </c>
      <c r="BC5" s="13" t="str">
        <f>IF($AA5+$AB5+$AC5+$AD5+$AE5+$AF5+$AG5+$AH5+$AI5&gt;$Z$2,"A","N")</f>
        <v>N</v>
      </c>
      <c r="BD5" s="13">
        <f>IF(BC5="A",0,IF($AA5+$AB5+$AC5+$AD5+$AE5+$AF5+$AG5+$AH5+$AI5+$AJ5&gt;$Z$2,$Z$2-$AA5-$AB5-$AC5-$AD5-$AE5-$AF5-$AG5-$AH5-$AI5,$AJ5))</f>
        <v>0</v>
      </c>
      <c r="BE5" s="13">
        <f>AL5+AN5+AP5+AR5+AT5+AV5+AX5+AZ5+BB5+BD5</f>
        <v>0</v>
      </c>
      <c r="BF5" s="13">
        <f>AL5*$Z$5+AN5*$Z$6+AP5*$Z$7+AR5*$Z$8+AT5*$Z$9+AV5*$Z$10+AX5*$Z$11+AZ5*$Z$12+BB5*$Z$13+BD5*$Z$14</f>
        <v>0</v>
      </c>
      <c r="BS5" s="13">
        <f>'Celkové výsledky'!K5</f>
        <v>258</v>
      </c>
      <c r="BT5" s="13">
        <f>IF(BS5="","",IF(BS5=0,"",1))</f>
        <v>1</v>
      </c>
      <c r="BW5" s="13">
        <f>IF(C5="",0,C5)</f>
        <v>35</v>
      </c>
      <c r="BX5" s="13">
        <f t="shared" ref="BX5:CK5" si="1">IF(D5="",0,D5)</f>
        <v>19</v>
      </c>
      <c r="BY5" s="13">
        <f t="shared" si="1"/>
        <v>19</v>
      </c>
      <c r="BZ5" s="13">
        <f t="shared" si="1"/>
        <v>81</v>
      </c>
      <c r="CA5" s="13">
        <f t="shared" si="1"/>
        <v>35</v>
      </c>
      <c r="CB5" s="13">
        <f t="shared" si="1"/>
        <v>0</v>
      </c>
      <c r="CC5" s="13">
        <f t="shared" si="1"/>
        <v>10</v>
      </c>
      <c r="CD5" s="13">
        <f t="shared" si="1"/>
        <v>0</v>
      </c>
      <c r="CE5" s="13">
        <f t="shared" si="1"/>
        <v>0</v>
      </c>
      <c r="CF5" s="13">
        <f t="shared" si="1"/>
        <v>0</v>
      </c>
      <c r="CG5" s="13">
        <f t="shared" si="1"/>
        <v>0</v>
      </c>
      <c r="CH5" s="13">
        <f t="shared" si="1"/>
        <v>0</v>
      </c>
      <c r="CI5" s="13">
        <f t="shared" si="1"/>
        <v>0</v>
      </c>
      <c r="CJ5" s="13">
        <f t="shared" si="1"/>
        <v>0</v>
      </c>
      <c r="CK5" s="13">
        <f t="shared" si="1"/>
        <v>0</v>
      </c>
      <c r="CL5" s="13">
        <f t="shared" ref="CL5" si="2">IF(R5="",0,R5)</f>
        <v>0</v>
      </c>
      <c r="CM5" s="13">
        <f t="shared" ref="CM5" si="3">IF(S5="",0,S5)</f>
        <v>0</v>
      </c>
      <c r="CN5" s="13">
        <f t="shared" ref="CN5" si="4">IF(T5="",0,T5)</f>
        <v>0</v>
      </c>
      <c r="CO5" s="13">
        <f t="shared" ref="CO5" si="5">IF(U5="",0,U5)</f>
        <v>0</v>
      </c>
      <c r="CP5" s="13">
        <f t="shared" ref="CP5" si="6">IF(V5="",0,V5)</f>
        <v>0</v>
      </c>
      <c r="CQ5" s="13">
        <f>SUM(BW5:CP5)</f>
        <v>199</v>
      </c>
    </row>
    <row r="6" spans="1:95" ht="20.100000000000001" customHeight="1" x14ac:dyDescent="0.25">
      <c r="A6" s="47" t="str">
        <f>'[3]Počty podle oddílů'!$D73</f>
        <v>Zápas Stříbro</v>
      </c>
      <c r="B6" s="48" t="str">
        <f>'[3]Počty podle oddílů'!$E73</f>
        <v>Stříb.</v>
      </c>
      <c r="C6" s="20">
        <v>10</v>
      </c>
      <c r="D6" s="1">
        <v>35</v>
      </c>
      <c r="E6" s="1">
        <v>17</v>
      </c>
      <c r="F6" s="1">
        <v>4</v>
      </c>
      <c r="G6" s="1">
        <v>8</v>
      </c>
      <c r="H6" s="1"/>
      <c r="I6" s="1"/>
      <c r="J6" s="1"/>
      <c r="K6" s="1"/>
      <c r="L6" s="2"/>
      <c r="M6" s="2"/>
      <c r="N6" s="2"/>
      <c r="O6" s="2"/>
      <c r="P6" s="2"/>
      <c r="Q6" s="1"/>
      <c r="R6" s="1"/>
      <c r="S6" s="1"/>
      <c r="T6" s="1"/>
      <c r="U6" s="1"/>
      <c r="V6" s="1"/>
      <c r="W6" s="3">
        <f>CQ6</f>
        <v>74</v>
      </c>
      <c r="X6" s="4">
        <f>SUM(C6:V6)</f>
        <v>74</v>
      </c>
      <c r="Y6" s="16">
        <v>2</v>
      </c>
      <c r="Z6" s="15">
        <f t="shared" ref="Z6:Z14" si="7">IF(Z5-1&gt;0,Z5-1,0)</f>
        <v>9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L6" s="13">
        <f t="shared" ref="AL6:AL15" si="8">IF(AA6&gt;($Z$2),$Z$2,AA6)</f>
        <v>0</v>
      </c>
      <c r="AM6" s="13" t="str">
        <f t="shared" ref="AM6:AM15" si="9">IF(AA6&gt;$Z$2,"A","N")</f>
        <v>N</v>
      </c>
      <c r="AN6" s="13">
        <f t="shared" ref="AN6:AN67" si="10">IF(AM6="A",0,IF($AA6+$AB6&gt;$Z$2,$Z$2-$AA6,$AB6))</f>
        <v>0</v>
      </c>
      <c r="AO6" s="13" t="str">
        <f>IF(AA6+AB6&gt;$Z$2,"A","N")</f>
        <v>N</v>
      </c>
      <c r="AP6" s="13">
        <f>IF(AO6="A",0,IF($AA6+$AB6+$AC6&gt;$Z$2,$Z$2-$AA6-$AB6,$AC6))</f>
        <v>0</v>
      </c>
      <c r="AQ6" s="13" t="str">
        <f t="shared" ref="AQ6:AQ67" si="11">IF($AA6+$AB6+$AC6&gt;$Z$2,"A","N")</f>
        <v>N</v>
      </c>
      <c r="AR6" s="13">
        <f>IF(AQ6="A",0,IF($AA6+$AB6+$AC6+$AD6&gt;$Z$2,$Z$2-$AA6-$AB6-$AC6,$AD6))</f>
        <v>0</v>
      </c>
      <c r="AS6" s="13" t="str">
        <f t="shared" ref="AS6:AS67" si="12">IF($AA6+$AB6+$AC6+$AD6&gt;$Z$2,"A","N")</f>
        <v>N</v>
      </c>
      <c r="AT6" s="13">
        <f t="shared" ref="AT6:AT67" si="13">IF(AS6="A",0,IF($AA6+$AB6+$AC6+$AD6+$AE6&gt;$Z$2,$Z$2-$AA6-$AB6-$AC6-$AD6,$AE6))</f>
        <v>0</v>
      </c>
      <c r="AU6" s="13" t="str">
        <f t="shared" ref="AU6:AU67" si="14">IF($AA6+$AB6+$AC6+$AD6+$AE6&gt;$Z$2,"A","N")</f>
        <v>N</v>
      </c>
      <c r="AV6" s="13">
        <f t="shared" ref="AV6:AV67" si="15">IF(AU6="A",0,IF($AA6+$AB6+$AC6+$AD6+$AE6+$AF6&gt;$Z$2,$Z$2-$AA6-$AB6-$AC6-$AD6-$AE6,$AF6))</f>
        <v>0</v>
      </c>
      <c r="AW6" s="13" t="str">
        <f t="shared" ref="AW6:AW67" si="16">IF($AA6+$AB6+$AC6+$AD6+$AE6+$AF6&gt;$Z$2,"A","N")</f>
        <v>N</v>
      </c>
      <c r="AX6" s="13">
        <f t="shared" ref="AX6:AX67" si="17">IF(AW6="A",0,IF($AA6+$AB6+$AC6+$AD6+$AE6+$AF6+$AG6&gt;$Z$2,$Z$2-$AA6-$AB6-$AC6-$AD6-$AE6-$AF6,$AG6))</f>
        <v>0</v>
      </c>
      <c r="AY6" s="13" t="str">
        <f t="shared" ref="AY6:AY67" si="18">IF($AA6+$AB6+$AC6+$AD6+$AE6+$AF6+$AG6&gt;$Z$2,"A","N")</f>
        <v>N</v>
      </c>
      <c r="AZ6" s="13">
        <f t="shared" ref="AZ6:AZ67" si="19">IF(AY6="A",0,IF($AA6+$AB6+$AC6+$AD6+$AE6+$AF6+$AG6+$AH6&gt;$Z$2,$Z$2-$AA6-$AB6-$AC6-$AD6-$AE6-$AF6-$AG6,$AH6))</f>
        <v>0</v>
      </c>
      <c r="BA6" s="13" t="str">
        <f t="shared" ref="BA6:BA67" si="20">IF($AA6+$AB6+$AC6+$AD6+$AE6+$AF6+$AG6+$AH6&gt;$Z$2,"A","N")</f>
        <v>N</v>
      </c>
      <c r="BB6" s="13">
        <f t="shared" ref="BB6:BB67" si="21">IF(BA6="A",0,IF($AA6+$AB6+$AC6+$AD6+$AE6+$AF6+$AG6+$AH6+$AI6&gt;$Z$2,$Z$2-$AA6-$AB6-$AC6-$AD6-$AE6-$AF6-$AG6-$AH6,$AI6))</f>
        <v>0</v>
      </c>
      <c r="BC6" s="13" t="str">
        <f t="shared" ref="BC6:BC67" si="22">IF($AA6+$AB6+$AC6+$AD6+$AE6+$AF6+$AG6+$AH6+$AI6&gt;$Z$2,"A","N")</f>
        <v>N</v>
      </c>
      <c r="BD6" s="13">
        <f t="shared" ref="BD6:BD67" si="23">IF(BC6="A",0,IF($AA6+$AB6+$AC6+$AD6+$AE6+$AF6+$AG6+$AH6+$AI6+$AJ6&gt;$Z$2,$Z$2-$AA6-$AB6-$AC6-$AD6-$AE6-$AF6-$AG6-$AH6-$AI6,$AJ6))</f>
        <v>0</v>
      </c>
      <c r="BE6" s="13">
        <f t="shared" ref="BE6:BE15" si="24">AL6+AN6+AP6+AR6+AT6+AV6+AX6+AZ6+BB6+BD6</f>
        <v>0</v>
      </c>
      <c r="BF6" s="13">
        <f t="shared" ref="BF6:BF15" si="25">AL6*$Z$5+AN6*$Z$6+AP6*$Z$7+AR6*$Z$8+AT6*$Z$9+AV6*$Z$10+AX6*$Z$11+AZ6*$Z$12+BB6*$Z$13+BD6*$Z$14</f>
        <v>0</v>
      </c>
      <c r="BS6" s="13">
        <f>'Celkové výsledky'!K6</f>
        <v>199</v>
      </c>
      <c r="BT6" s="13">
        <f>IF(BS6="","",IF(BS6=0,"",BT5+1))</f>
        <v>2</v>
      </c>
      <c r="BW6" s="13">
        <f t="shared" ref="BW6:BW67" si="26">IF(C6="",0,C6)</f>
        <v>10</v>
      </c>
      <c r="BX6" s="13">
        <f t="shared" ref="BX6:BX67" si="27">IF(D6="",0,D6)</f>
        <v>35</v>
      </c>
      <c r="BY6" s="13">
        <f t="shared" ref="BY6:BY67" si="28">IF(E6="",0,E6)</f>
        <v>17</v>
      </c>
      <c r="BZ6" s="13">
        <f t="shared" ref="BZ6:BZ67" si="29">IF(F6="",0,F6)</f>
        <v>4</v>
      </c>
      <c r="CA6" s="13">
        <f t="shared" ref="CA6:CA67" si="30">IF(G6="",0,G6)</f>
        <v>8</v>
      </c>
      <c r="CB6" s="13">
        <f t="shared" ref="CB6:CB67" si="31">IF(H6="",0,H6)</f>
        <v>0</v>
      </c>
      <c r="CC6" s="13">
        <f t="shared" ref="CC6:CC67" si="32">IF(I6="",0,I6)</f>
        <v>0</v>
      </c>
      <c r="CD6" s="13">
        <f t="shared" ref="CD6:CD67" si="33">IF(J6="",0,J6)</f>
        <v>0</v>
      </c>
      <c r="CE6" s="13">
        <f t="shared" ref="CE6:CE67" si="34">IF(K6="",0,K6)</f>
        <v>0</v>
      </c>
      <c r="CF6" s="13">
        <f t="shared" ref="CF6:CF67" si="35">IF(L6="",0,L6)</f>
        <v>0</v>
      </c>
      <c r="CG6" s="13">
        <f t="shared" ref="CG6:CG67" si="36">IF(M6="",0,M6)</f>
        <v>0</v>
      </c>
      <c r="CH6" s="13">
        <f t="shared" ref="CH6:CH67" si="37">IF(N6="",0,N6)</f>
        <v>0</v>
      </c>
      <c r="CI6" s="13">
        <f t="shared" ref="CI6:CI67" si="38">IF(O6="",0,O6)</f>
        <v>0</v>
      </c>
      <c r="CJ6" s="13">
        <f t="shared" ref="CJ6:CJ67" si="39">IF(P6="",0,P6)</f>
        <v>0</v>
      </c>
      <c r="CK6" s="13">
        <f t="shared" ref="CK6:CK67" si="40">IF(Q6="",0,Q6)</f>
        <v>0</v>
      </c>
      <c r="CL6" s="13">
        <f t="shared" ref="CL6:CL67" si="41">IF(R6="",0,R6)</f>
        <v>0</v>
      </c>
      <c r="CM6" s="13">
        <f t="shared" ref="CM6:CM67" si="42">IF(S6="",0,S6)</f>
        <v>0</v>
      </c>
      <c r="CN6" s="13">
        <f t="shared" ref="CN6:CN67" si="43">IF(T6="",0,T6)</f>
        <v>0</v>
      </c>
      <c r="CO6" s="13">
        <f t="shared" ref="CO6:CO67" si="44">IF(U6="",0,U6)</f>
        <v>0</v>
      </c>
      <c r="CP6" s="13">
        <f t="shared" ref="CP6:CP67" si="45">IF(V6="",0,V6)</f>
        <v>0</v>
      </c>
      <c r="CQ6" s="13">
        <f t="shared" ref="CQ6:CQ67" si="46">SUM(BW6:CP6)</f>
        <v>74</v>
      </c>
    </row>
    <row r="7" spans="1:95" ht="20.100000000000001" customHeight="1" x14ac:dyDescent="0.25">
      <c r="A7" s="47" t="str">
        <f>'[3]Počty podle oddílů'!$D74</f>
        <v>TJ Jiskra Nejdek</v>
      </c>
      <c r="B7" s="48" t="str">
        <f>'[3]Počty podle oddílů'!$E74</f>
        <v>Nejd.</v>
      </c>
      <c r="C7" s="20">
        <v>11</v>
      </c>
      <c r="D7" s="1">
        <v>13</v>
      </c>
      <c r="E7" s="1">
        <v>25</v>
      </c>
      <c r="F7" s="1">
        <v>28</v>
      </c>
      <c r="G7" s="1">
        <v>7</v>
      </c>
      <c r="H7" s="1">
        <v>9</v>
      </c>
      <c r="I7" s="1"/>
      <c r="J7" s="1"/>
      <c r="K7" s="1"/>
      <c r="L7" s="2"/>
      <c r="M7" s="2"/>
      <c r="N7" s="2"/>
      <c r="O7" s="2"/>
      <c r="P7" s="2"/>
      <c r="Q7" s="1"/>
      <c r="R7" s="1"/>
      <c r="S7" s="1"/>
      <c r="T7" s="1"/>
      <c r="U7" s="1"/>
      <c r="V7" s="1"/>
      <c r="W7" s="3">
        <f t="shared" ref="W7:W67" si="47">CQ7</f>
        <v>93</v>
      </c>
      <c r="X7" s="4">
        <f t="shared" si="0"/>
        <v>93</v>
      </c>
      <c r="Y7" s="16">
        <v>3</v>
      </c>
      <c r="Z7" s="15">
        <f t="shared" si="7"/>
        <v>8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L7" s="13">
        <f t="shared" si="8"/>
        <v>0</v>
      </c>
      <c r="AM7" s="13" t="str">
        <f t="shared" si="9"/>
        <v>N</v>
      </c>
      <c r="AN7" s="13">
        <f t="shared" si="10"/>
        <v>0</v>
      </c>
      <c r="AO7" s="13" t="str">
        <f>IF(AA7+AB7&gt;$Z$2,"A","N")</f>
        <v>N</v>
      </c>
      <c r="AP7" s="13">
        <f t="shared" ref="AP7:AP67" si="48">IF(AO7="A",0,IF($AA7+$AB7+$AC7&gt;$Z$2,$Z$2-$AA7-$AB7,$AC7))</f>
        <v>0</v>
      </c>
      <c r="AQ7" s="13" t="str">
        <f t="shared" si="11"/>
        <v>N</v>
      </c>
      <c r="AR7" s="13">
        <f t="shared" ref="AR7:AR67" si="49">IF(AQ7="A",0,IF($AA7+$AB7+$AC7+$AD7&gt;$Z$2,$Z$2-$AA7-$AB7-$AC7,$AD7))</f>
        <v>0</v>
      </c>
      <c r="AS7" s="13" t="str">
        <f t="shared" si="12"/>
        <v>N</v>
      </c>
      <c r="AT7" s="13">
        <f t="shared" si="13"/>
        <v>0</v>
      </c>
      <c r="AU7" s="13" t="str">
        <f t="shared" si="14"/>
        <v>N</v>
      </c>
      <c r="AV7" s="13">
        <f t="shared" si="15"/>
        <v>0</v>
      </c>
      <c r="AW7" s="13" t="str">
        <f t="shared" si="16"/>
        <v>N</v>
      </c>
      <c r="AX7" s="13">
        <f t="shared" si="17"/>
        <v>0</v>
      </c>
      <c r="AY7" s="13" t="str">
        <f t="shared" si="18"/>
        <v>N</v>
      </c>
      <c r="AZ7" s="13">
        <f t="shared" si="19"/>
        <v>0</v>
      </c>
      <c r="BA7" s="13" t="str">
        <f t="shared" si="20"/>
        <v>N</v>
      </c>
      <c r="BB7" s="13">
        <f t="shared" si="21"/>
        <v>0</v>
      </c>
      <c r="BC7" s="13" t="str">
        <f t="shared" si="22"/>
        <v>N</v>
      </c>
      <c r="BD7" s="13">
        <f t="shared" si="23"/>
        <v>0</v>
      </c>
      <c r="BE7" s="13">
        <f t="shared" si="24"/>
        <v>0</v>
      </c>
      <c r="BF7" s="13">
        <f t="shared" si="25"/>
        <v>0</v>
      </c>
      <c r="BS7" s="13">
        <f>'Celkové výsledky'!K7</f>
        <v>93</v>
      </c>
      <c r="BT7" s="13">
        <f t="shared" ref="BT7:BT67" si="50">IF(BS7="","",IF(BS7=0,"",BT6+1))</f>
        <v>3</v>
      </c>
      <c r="BW7" s="13">
        <f t="shared" si="26"/>
        <v>11</v>
      </c>
      <c r="BX7" s="13">
        <f t="shared" si="27"/>
        <v>13</v>
      </c>
      <c r="BY7" s="13">
        <f t="shared" si="28"/>
        <v>25</v>
      </c>
      <c r="BZ7" s="13">
        <f t="shared" si="29"/>
        <v>28</v>
      </c>
      <c r="CA7" s="13">
        <f t="shared" si="30"/>
        <v>7</v>
      </c>
      <c r="CB7" s="13">
        <f t="shared" si="31"/>
        <v>9</v>
      </c>
      <c r="CC7" s="13">
        <f t="shared" si="32"/>
        <v>0</v>
      </c>
      <c r="CD7" s="13">
        <f t="shared" si="33"/>
        <v>0</v>
      </c>
      <c r="CE7" s="13">
        <f t="shared" si="34"/>
        <v>0</v>
      </c>
      <c r="CF7" s="13">
        <f t="shared" si="35"/>
        <v>0</v>
      </c>
      <c r="CG7" s="13">
        <f t="shared" si="36"/>
        <v>0</v>
      </c>
      <c r="CH7" s="13">
        <f t="shared" si="37"/>
        <v>0</v>
      </c>
      <c r="CI7" s="13">
        <f t="shared" si="38"/>
        <v>0</v>
      </c>
      <c r="CJ7" s="13">
        <f t="shared" si="39"/>
        <v>0</v>
      </c>
      <c r="CK7" s="13">
        <f t="shared" si="40"/>
        <v>0</v>
      </c>
      <c r="CL7" s="13">
        <f t="shared" si="41"/>
        <v>0</v>
      </c>
      <c r="CM7" s="13">
        <f t="shared" si="42"/>
        <v>0</v>
      </c>
      <c r="CN7" s="13">
        <f t="shared" si="43"/>
        <v>0</v>
      </c>
      <c r="CO7" s="13">
        <f t="shared" si="44"/>
        <v>0</v>
      </c>
      <c r="CP7" s="13">
        <f t="shared" si="45"/>
        <v>0</v>
      </c>
      <c r="CQ7" s="13">
        <f t="shared" si="46"/>
        <v>93</v>
      </c>
    </row>
    <row r="8" spans="1:95" ht="20.100000000000001" customHeight="1" x14ac:dyDescent="0.25">
      <c r="A8" s="47" t="str">
        <f>'[3]Počty podle oddílů'!$D75</f>
        <v xml:space="preserve">TJ Holýšov </v>
      </c>
      <c r="B8" s="48" t="str">
        <f>'[3]Počty podle oddílů'!$E75</f>
        <v>Holyš.</v>
      </c>
      <c r="C8" s="20">
        <v>18</v>
      </c>
      <c r="D8" s="1">
        <v>86</v>
      </c>
      <c r="E8" s="1">
        <v>63</v>
      </c>
      <c r="F8" s="1">
        <v>54</v>
      </c>
      <c r="G8" s="1">
        <v>37</v>
      </c>
      <c r="H8" s="1"/>
      <c r="I8" s="1"/>
      <c r="J8" s="1"/>
      <c r="K8" s="1"/>
      <c r="L8" s="2"/>
      <c r="M8" s="2"/>
      <c r="N8" s="2"/>
      <c r="O8" s="2"/>
      <c r="P8" s="2"/>
      <c r="Q8" s="1"/>
      <c r="R8" s="1"/>
      <c r="S8" s="1"/>
      <c r="T8" s="1"/>
      <c r="U8" s="1"/>
      <c r="V8" s="1"/>
      <c r="W8" s="3">
        <f t="shared" si="47"/>
        <v>258</v>
      </c>
      <c r="X8" s="4">
        <f t="shared" si="0"/>
        <v>258</v>
      </c>
      <c r="Y8" s="16">
        <v>4</v>
      </c>
      <c r="Z8" s="15">
        <f t="shared" si="7"/>
        <v>7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L8" s="13">
        <f t="shared" si="8"/>
        <v>0</v>
      </c>
      <c r="AM8" s="13" t="str">
        <f t="shared" si="9"/>
        <v>N</v>
      </c>
      <c r="AN8" s="13">
        <f t="shared" si="10"/>
        <v>0</v>
      </c>
      <c r="AO8" s="13" t="str">
        <f>IF(AA8+AB8&gt;$Z$2,"A","N")</f>
        <v>N</v>
      </c>
      <c r="AP8" s="13">
        <f t="shared" si="48"/>
        <v>0</v>
      </c>
      <c r="AQ8" s="13" t="str">
        <f t="shared" si="11"/>
        <v>N</v>
      </c>
      <c r="AR8" s="13">
        <f t="shared" si="49"/>
        <v>0</v>
      </c>
      <c r="AS8" s="13" t="str">
        <f t="shared" si="12"/>
        <v>N</v>
      </c>
      <c r="AT8" s="13">
        <f t="shared" si="13"/>
        <v>0</v>
      </c>
      <c r="AU8" s="13" t="str">
        <f>IF($AA8+$AB8+$AC8+$AD8+$AE8&gt;$Z$2,"A","N")</f>
        <v>N</v>
      </c>
      <c r="AV8" s="13">
        <f t="shared" si="15"/>
        <v>0</v>
      </c>
      <c r="AW8" s="13" t="str">
        <f t="shared" si="16"/>
        <v>N</v>
      </c>
      <c r="AX8" s="13">
        <f t="shared" si="17"/>
        <v>0</v>
      </c>
      <c r="AY8" s="13" t="str">
        <f t="shared" si="18"/>
        <v>N</v>
      </c>
      <c r="AZ8" s="13">
        <f t="shared" si="19"/>
        <v>0</v>
      </c>
      <c r="BA8" s="13" t="str">
        <f t="shared" si="20"/>
        <v>N</v>
      </c>
      <c r="BB8" s="13">
        <f t="shared" si="21"/>
        <v>0</v>
      </c>
      <c r="BC8" s="13" t="str">
        <f t="shared" si="22"/>
        <v>N</v>
      </c>
      <c r="BD8" s="13">
        <f t="shared" si="23"/>
        <v>0</v>
      </c>
      <c r="BE8" s="13">
        <f t="shared" si="24"/>
        <v>0</v>
      </c>
      <c r="BF8" s="13">
        <f t="shared" si="25"/>
        <v>0</v>
      </c>
      <c r="BS8" s="13">
        <f>'Celkové výsledky'!K8</f>
        <v>74</v>
      </c>
      <c r="BT8" s="13">
        <f t="shared" si="50"/>
        <v>4</v>
      </c>
      <c r="BW8" s="13">
        <f t="shared" si="26"/>
        <v>18</v>
      </c>
      <c r="BX8" s="13">
        <f t="shared" si="27"/>
        <v>86</v>
      </c>
      <c r="BY8" s="13">
        <f t="shared" si="28"/>
        <v>63</v>
      </c>
      <c r="BZ8" s="13">
        <f t="shared" si="29"/>
        <v>54</v>
      </c>
      <c r="CA8" s="13">
        <f t="shared" si="30"/>
        <v>37</v>
      </c>
      <c r="CB8" s="13">
        <f t="shared" si="31"/>
        <v>0</v>
      </c>
      <c r="CC8" s="13">
        <f t="shared" si="32"/>
        <v>0</v>
      </c>
      <c r="CD8" s="13">
        <f t="shared" si="33"/>
        <v>0</v>
      </c>
      <c r="CE8" s="13">
        <f t="shared" si="34"/>
        <v>0</v>
      </c>
      <c r="CF8" s="13">
        <f t="shared" si="35"/>
        <v>0</v>
      </c>
      <c r="CG8" s="13">
        <f t="shared" si="36"/>
        <v>0</v>
      </c>
      <c r="CH8" s="13">
        <f t="shared" si="37"/>
        <v>0</v>
      </c>
      <c r="CI8" s="13">
        <f t="shared" si="38"/>
        <v>0</v>
      </c>
      <c r="CJ8" s="13">
        <f t="shared" si="39"/>
        <v>0</v>
      </c>
      <c r="CK8" s="13">
        <f t="shared" si="40"/>
        <v>0</v>
      </c>
      <c r="CL8" s="13">
        <f t="shared" si="41"/>
        <v>0</v>
      </c>
      <c r="CM8" s="13">
        <f t="shared" si="42"/>
        <v>0</v>
      </c>
      <c r="CN8" s="13">
        <f t="shared" si="43"/>
        <v>0</v>
      </c>
      <c r="CO8" s="13">
        <f t="shared" si="44"/>
        <v>0</v>
      </c>
      <c r="CP8" s="13">
        <f t="shared" si="45"/>
        <v>0</v>
      </c>
      <c r="CQ8" s="13">
        <f t="shared" si="46"/>
        <v>258</v>
      </c>
    </row>
    <row r="9" spans="1:95" ht="20.100000000000001" customHeight="1" x14ac:dyDescent="0.25">
      <c r="A9" s="47" t="str">
        <f>'[3]Počty podle oddílů'!$D76</f>
        <v>T.J. Sokol Plzeň I</v>
      </c>
      <c r="B9" s="48" t="str">
        <f>'[3]Počty podle oddílů'!$E76</f>
        <v>Sok.Pl.</v>
      </c>
      <c r="C9" s="20"/>
      <c r="D9" s="1"/>
      <c r="E9" s="1">
        <v>18</v>
      </c>
      <c r="F9" s="1">
        <v>20</v>
      </c>
      <c r="G9" s="1"/>
      <c r="H9" s="1"/>
      <c r="I9" s="1"/>
      <c r="J9" s="1"/>
      <c r="K9" s="1"/>
      <c r="L9" s="2"/>
      <c r="M9" s="2"/>
      <c r="N9" s="2"/>
      <c r="O9" s="2"/>
      <c r="P9" s="2"/>
      <c r="Q9" s="1"/>
      <c r="R9" s="1"/>
      <c r="S9" s="1"/>
      <c r="T9" s="1"/>
      <c r="U9" s="1"/>
      <c r="V9" s="1"/>
      <c r="W9" s="3">
        <f t="shared" si="47"/>
        <v>38</v>
      </c>
      <c r="X9" s="4">
        <f t="shared" si="0"/>
        <v>38</v>
      </c>
      <c r="Y9" s="16">
        <v>5</v>
      </c>
      <c r="Z9" s="15">
        <f t="shared" si="7"/>
        <v>6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L9" s="13">
        <f t="shared" si="8"/>
        <v>0</v>
      </c>
      <c r="AM9" s="13" t="str">
        <f t="shared" si="9"/>
        <v>N</v>
      </c>
      <c r="AN9" s="13">
        <f t="shared" si="10"/>
        <v>0</v>
      </c>
      <c r="AO9" s="13" t="str">
        <f t="shared" ref="AO9:AO15" si="51">IF(AA9+AB9&gt;$Z$2,"A","N")</f>
        <v>N</v>
      </c>
      <c r="AP9" s="13">
        <f t="shared" si="48"/>
        <v>0</v>
      </c>
      <c r="AQ9" s="13" t="str">
        <f t="shared" si="11"/>
        <v>N</v>
      </c>
      <c r="AR9" s="13">
        <f>IF(AQ9="A",0,IF($AA9+$AB9+$AC9+$AD9&gt;$Z$2,$Z$2-$AA9-$AB9-$AC9,$AD9))</f>
        <v>0</v>
      </c>
      <c r="AS9" s="13" t="str">
        <f>IF($AA9+$AB9+$AC9+$AD9&gt;$Z$2,"A","N")</f>
        <v>N</v>
      </c>
      <c r="AT9" s="13">
        <f t="shared" si="13"/>
        <v>0</v>
      </c>
      <c r="AU9" s="13" t="str">
        <f>IF($AA9+$AB9+$AC9+$AD9+$AE9&gt;$Z$2,"A","N")</f>
        <v>N</v>
      </c>
      <c r="AV9" s="13">
        <f t="shared" si="15"/>
        <v>0</v>
      </c>
      <c r="AW9" s="13" t="str">
        <f t="shared" si="16"/>
        <v>N</v>
      </c>
      <c r="AX9" s="13">
        <f t="shared" si="17"/>
        <v>0</v>
      </c>
      <c r="AY9" s="13" t="str">
        <f t="shared" si="18"/>
        <v>N</v>
      </c>
      <c r="AZ9" s="13">
        <f t="shared" si="19"/>
        <v>0</v>
      </c>
      <c r="BA9" s="13" t="str">
        <f t="shared" si="20"/>
        <v>N</v>
      </c>
      <c r="BB9" s="13">
        <f t="shared" si="21"/>
        <v>0</v>
      </c>
      <c r="BC9" s="13" t="str">
        <f t="shared" si="22"/>
        <v>N</v>
      </c>
      <c r="BD9" s="13">
        <f t="shared" si="23"/>
        <v>0</v>
      </c>
      <c r="BE9" s="13">
        <f t="shared" si="24"/>
        <v>0</v>
      </c>
      <c r="BF9" s="13">
        <f t="shared" si="25"/>
        <v>0</v>
      </c>
      <c r="BS9" s="13">
        <f>'Celkové výsledky'!K9</f>
        <v>51</v>
      </c>
      <c r="BT9" s="13">
        <f t="shared" si="50"/>
        <v>5</v>
      </c>
      <c r="BW9" s="13">
        <f t="shared" si="26"/>
        <v>0</v>
      </c>
      <c r="BX9" s="13">
        <f t="shared" si="27"/>
        <v>0</v>
      </c>
      <c r="BY9" s="13">
        <f t="shared" si="28"/>
        <v>18</v>
      </c>
      <c r="BZ9" s="13">
        <f t="shared" si="29"/>
        <v>20</v>
      </c>
      <c r="CA9" s="13">
        <f t="shared" si="30"/>
        <v>0</v>
      </c>
      <c r="CB9" s="13">
        <f t="shared" si="31"/>
        <v>0</v>
      </c>
      <c r="CC9" s="13">
        <f t="shared" si="32"/>
        <v>0</v>
      </c>
      <c r="CD9" s="13">
        <f t="shared" si="33"/>
        <v>0</v>
      </c>
      <c r="CE9" s="13">
        <f t="shared" si="34"/>
        <v>0</v>
      </c>
      <c r="CF9" s="13">
        <f t="shared" si="35"/>
        <v>0</v>
      </c>
      <c r="CG9" s="13">
        <f t="shared" si="36"/>
        <v>0</v>
      </c>
      <c r="CH9" s="13">
        <f t="shared" si="37"/>
        <v>0</v>
      </c>
      <c r="CI9" s="13">
        <f t="shared" si="38"/>
        <v>0</v>
      </c>
      <c r="CJ9" s="13">
        <f t="shared" si="39"/>
        <v>0</v>
      </c>
      <c r="CK9" s="13">
        <f t="shared" si="40"/>
        <v>0</v>
      </c>
      <c r="CL9" s="13">
        <f t="shared" si="41"/>
        <v>0</v>
      </c>
      <c r="CM9" s="13">
        <f t="shared" si="42"/>
        <v>0</v>
      </c>
      <c r="CN9" s="13">
        <f t="shared" si="43"/>
        <v>0</v>
      </c>
      <c r="CO9" s="13">
        <f t="shared" si="44"/>
        <v>0</v>
      </c>
      <c r="CP9" s="13">
        <f t="shared" si="45"/>
        <v>0</v>
      </c>
      <c r="CQ9" s="13">
        <f t="shared" si="46"/>
        <v>38</v>
      </c>
    </row>
    <row r="10" spans="1:95" ht="20.100000000000001" customHeight="1" x14ac:dyDescent="0.25">
      <c r="A10" s="47" t="str">
        <f>'[3]Počty podle oddílů'!$D77</f>
        <v>T.J. Sokol Mariánské Lázně</v>
      </c>
      <c r="B10" s="48" t="str">
        <f>'[3]Počty podle oddílů'!$E77</f>
        <v>M.Láz.</v>
      </c>
      <c r="C10" s="20"/>
      <c r="D10" s="1"/>
      <c r="E10" s="1">
        <v>29</v>
      </c>
      <c r="F10" s="1">
        <v>17</v>
      </c>
      <c r="G10" s="1"/>
      <c r="H10" s="1"/>
      <c r="I10" s="1"/>
      <c r="J10" s="1"/>
      <c r="K10" s="1"/>
      <c r="L10" s="2"/>
      <c r="M10" s="2"/>
      <c r="N10" s="2"/>
      <c r="O10" s="2"/>
      <c r="P10" s="2"/>
      <c r="Q10" s="1"/>
      <c r="R10" s="1"/>
      <c r="S10" s="1"/>
      <c r="T10" s="1"/>
      <c r="U10" s="1"/>
      <c r="V10" s="1"/>
      <c r="W10" s="3">
        <f t="shared" si="47"/>
        <v>46</v>
      </c>
      <c r="X10" s="4">
        <f t="shared" si="0"/>
        <v>46</v>
      </c>
      <c r="Y10" s="16">
        <v>6</v>
      </c>
      <c r="Z10" s="15">
        <f t="shared" si="7"/>
        <v>5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L10" s="13">
        <f t="shared" si="8"/>
        <v>0</v>
      </c>
      <c r="AM10" s="13" t="str">
        <f t="shared" si="9"/>
        <v>N</v>
      </c>
      <c r="AN10" s="13">
        <f t="shared" si="10"/>
        <v>0</v>
      </c>
      <c r="AO10" s="13" t="str">
        <f t="shared" si="51"/>
        <v>N</v>
      </c>
      <c r="AP10" s="13">
        <f t="shared" si="48"/>
        <v>0</v>
      </c>
      <c r="AQ10" s="13" t="str">
        <f t="shared" si="11"/>
        <v>N</v>
      </c>
      <c r="AR10" s="13">
        <f t="shared" si="49"/>
        <v>0</v>
      </c>
      <c r="AS10" s="13" t="str">
        <f t="shared" si="12"/>
        <v>N</v>
      </c>
      <c r="AT10" s="13">
        <f t="shared" si="13"/>
        <v>0</v>
      </c>
      <c r="AU10" s="13" t="str">
        <f t="shared" si="14"/>
        <v>N</v>
      </c>
      <c r="AV10" s="13">
        <f t="shared" si="15"/>
        <v>0</v>
      </c>
      <c r="AW10" s="13" t="str">
        <f t="shared" si="16"/>
        <v>N</v>
      </c>
      <c r="AX10" s="13">
        <f t="shared" si="17"/>
        <v>0</v>
      </c>
      <c r="AY10" s="13" t="str">
        <f t="shared" si="18"/>
        <v>N</v>
      </c>
      <c r="AZ10" s="13">
        <f t="shared" si="19"/>
        <v>0</v>
      </c>
      <c r="BA10" s="13" t="str">
        <f t="shared" si="20"/>
        <v>N</v>
      </c>
      <c r="BB10" s="13">
        <f t="shared" si="21"/>
        <v>0</v>
      </c>
      <c r="BC10" s="13" t="str">
        <f t="shared" si="22"/>
        <v>N</v>
      </c>
      <c r="BD10" s="13">
        <f t="shared" si="23"/>
        <v>0</v>
      </c>
      <c r="BE10" s="13">
        <f t="shared" si="24"/>
        <v>0</v>
      </c>
      <c r="BF10" s="13">
        <f t="shared" si="25"/>
        <v>0</v>
      </c>
      <c r="BS10" s="13">
        <f>'Celkové výsledky'!K10</f>
        <v>46</v>
      </c>
      <c r="BT10" s="13">
        <f t="shared" si="50"/>
        <v>6</v>
      </c>
      <c r="BW10" s="13">
        <f t="shared" si="26"/>
        <v>0</v>
      </c>
      <c r="BX10" s="13">
        <f t="shared" si="27"/>
        <v>0</v>
      </c>
      <c r="BY10" s="13">
        <f t="shared" si="28"/>
        <v>29</v>
      </c>
      <c r="BZ10" s="13">
        <f t="shared" si="29"/>
        <v>17</v>
      </c>
      <c r="CA10" s="13">
        <f t="shared" si="30"/>
        <v>0</v>
      </c>
      <c r="CB10" s="13">
        <f t="shared" si="31"/>
        <v>0</v>
      </c>
      <c r="CC10" s="13">
        <f t="shared" si="32"/>
        <v>0</v>
      </c>
      <c r="CD10" s="13">
        <f t="shared" si="33"/>
        <v>0</v>
      </c>
      <c r="CE10" s="13">
        <f t="shared" si="34"/>
        <v>0</v>
      </c>
      <c r="CF10" s="13">
        <f t="shared" si="35"/>
        <v>0</v>
      </c>
      <c r="CG10" s="13">
        <f t="shared" si="36"/>
        <v>0</v>
      </c>
      <c r="CH10" s="13">
        <f t="shared" si="37"/>
        <v>0</v>
      </c>
      <c r="CI10" s="13">
        <f t="shared" si="38"/>
        <v>0</v>
      </c>
      <c r="CJ10" s="13">
        <f t="shared" si="39"/>
        <v>0</v>
      </c>
      <c r="CK10" s="13">
        <f t="shared" si="40"/>
        <v>0</v>
      </c>
      <c r="CL10" s="13">
        <f t="shared" si="41"/>
        <v>0</v>
      </c>
      <c r="CM10" s="13">
        <f t="shared" si="42"/>
        <v>0</v>
      </c>
      <c r="CN10" s="13">
        <f t="shared" si="43"/>
        <v>0</v>
      </c>
      <c r="CO10" s="13">
        <f t="shared" si="44"/>
        <v>0</v>
      </c>
      <c r="CP10" s="13">
        <f t="shared" si="45"/>
        <v>0</v>
      </c>
      <c r="CQ10" s="13">
        <f t="shared" si="46"/>
        <v>46</v>
      </c>
    </row>
    <row r="11" spans="1:95" ht="20.100000000000001" customHeight="1" x14ac:dyDescent="0.25">
      <c r="A11" s="47" t="str">
        <f>'[3]Počty podle oddílů'!$D78</f>
        <v>Palestra JK Stříbro z.s.</v>
      </c>
      <c r="B11" s="48" t="str">
        <f>'[3]Počty podle oddílů'!$E78</f>
        <v>JK Stříb.</v>
      </c>
      <c r="C11" s="20"/>
      <c r="D11" s="1"/>
      <c r="E11" s="1"/>
      <c r="F11" s="1">
        <v>21</v>
      </c>
      <c r="G11" s="1"/>
      <c r="H11" s="1"/>
      <c r="I11" s="1"/>
      <c r="J11" s="1"/>
      <c r="K11" s="1"/>
      <c r="L11" s="2"/>
      <c r="M11" s="2"/>
      <c r="N11" s="2"/>
      <c r="O11" s="2"/>
      <c r="P11" s="2"/>
      <c r="Q11" s="1"/>
      <c r="R11" s="1"/>
      <c r="S11" s="1"/>
      <c r="T11" s="1"/>
      <c r="U11" s="1"/>
      <c r="V11" s="1"/>
      <c r="W11" s="3">
        <f t="shared" si="47"/>
        <v>21</v>
      </c>
      <c r="X11" s="4">
        <f t="shared" si="0"/>
        <v>21</v>
      </c>
      <c r="Y11" s="16">
        <v>7</v>
      </c>
      <c r="Z11" s="15">
        <f t="shared" si="7"/>
        <v>4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L11" s="13">
        <f t="shared" si="8"/>
        <v>0</v>
      </c>
      <c r="AM11" s="13" t="str">
        <f t="shared" si="9"/>
        <v>N</v>
      </c>
      <c r="AN11" s="13">
        <f t="shared" si="10"/>
        <v>0</v>
      </c>
      <c r="AO11" s="13" t="str">
        <f t="shared" si="51"/>
        <v>N</v>
      </c>
      <c r="AP11" s="13">
        <f t="shared" si="48"/>
        <v>0</v>
      </c>
      <c r="AQ11" s="13" t="str">
        <f t="shared" si="11"/>
        <v>N</v>
      </c>
      <c r="AR11" s="13">
        <f t="shared" si="49"/>
        <v>0</v>
      </c>
      <c r="AS11" s="13" t="str">
        <f t="shared" si="12"/>
        <v>N</v>
      </c>
      <c r="AT11" s="13">
        <f t="shared" si="13"/>
        <v>0</v>
      </c>
      <c r="AU11" s="13" t="str">
        <f t="shared" si="14"/>
        <v>N</v>
      </c>
      <c r="AV11" s="13">
        <f t="shared" si="15"/>
        <v>0</v>
      </c>
      <c r="AW11" s="13" t="str">
        <f t="shared" si="16"/>
        <v>N</v>
      </c>
      <c r="AX11" s="13">
        <f t="shared" si="17"/>
        <v>0</v>
      </c>
      <c r="AY11" s="13" t="str">
        <f t="shared" si="18"/>
        <v>N</v>
      </c>
      <c r="AZ11" s="13">
        <f t="shared" si="19"/>
        <v>0</v>
      </c>
      <c r="BA11" s="13" t="str">
        <f t="shared" si="20"/>
        <v>N</v>
      </c>
      <c r="BB11" s="13">
        <f t="shared" si="21"/>
        <v>0</v>
      </c>
      <c r="BC11" s="13" t="str">
        <f t="shared" si="22"/>
        <v>N</v>
      </c>
      <c r="BD11" s="13">
        <f t="shared" si="23"/>
        <v>0</v>
      </c>
      <c r="BE11" s="13">
        <f t="shared" si="24"/>
        <v>0</v>
      </c>
      <c r="BF11" s="13">
        <f t="shared" si="25"/>
        <v>0</v>
      </c>
      <c r="BS11" s="13">
        <f>'Celkové výsledky'!K11</f>
        <v>39</v>
      </c>
      <c r="BT11" s="13">
        <f t="shared" si="50"/>
        <v>7</v>
      </c>
      <c r="BW11" s="13">
        <f t="shared" si="26"/>
        <v>0</v>
      </c>
      <c r="BX11" s="13">
        <f t="shared" si="27"/>
        <v>0</v>
      </c>
      <c r="BY11" s="13">
        <f t="shared" si="28"/>
        <v>0</v>
      </c>
      <c r="BZ11" s="13">
        <f t="shared" si="29"/>
        <v>21</v>
      </c>
      <c r="CA11" s="13">
        <f t="shared" si="30"/>
        <v>0</v>
      </c>
      <c r="CB11" s="13">
        <f t="shared" si="31"/>
        <v>0</v>
      </c>
      <c r="CC11" s="13">
        <f t="shared" si="32"/>
        <v>0</v>
      </c>
      <c r="CD11" s="13">
        <f t="shared" si="33"/>
        <v>0</v>
      </c>
      <c r="CE11" s="13">
        <f t="shared" si="34"/>
        <v>0</v>
      </c>
      <c r="CF11" s="13">
        <f t="shared" si="35"/>
        <v>0</v>
      </c>
      <c r="CG11" s="13">
        <f t="shared" si="36"/>
        <v>0</v>
      </c>
      <c r="CH11" s="13">
        <f t="shared" si="37"/>
        <v>0</v>
      </c>
      <c r="CI11" s="13">
        <f t="shared" si="38"/>
        <v>0</v>
      </c>
      <c r="CJ11" s="13">
        <f t="shared" si="39"/>
        <v>0</v>
      </c>
      <c r="CK11" s="13">
        <f t="shared" si="40"/>
        <v>0</v>
      </c>
      <c r="CL11" s="13">
        <f t="shared" si="41"/>
        <v>0</v>
      </c>
      <c r="CM11" s="13">
        <f t="shared" si="42"/>
        <v>0</v>
      </c>
      <c r="CN11" s="13">
        <f t="shared" si="43"/>
        <v>0</v>
      </c>
      <c r="CO11" s="13">
        <f t="shared" si="44"/>
        <v>0</v>
      </c>
      <c r="CP11" s="13">
        <f t="shared" si="45"/>
        <v>0</v>
      </c>
      <c r="CQ11" s="13">
        <f t="shared" si="46"/>
        <v>21</v>
      </c>
    </row>
    <row r="12" spans="1:95" ht="20.100000000000001" customHeight="1" x14ac:dyDescent="0.25">
      <c r="A12" s="47" t="str">
        <f>'[3]Počty podle oddílů'!$D79</f>
        <v>TJ Baník Meziboří</v>
      </c>
      <c r="B12" s="48" t="str">
        <f>'[3]Počty podle oddílů'!$E79</f>
        <v>Mezib.</v>
      </c>
      <c r="C12" s="20"/>
      <c r="D12" s="1"/>
      <c r="E12" s="1">
        <v>7</v>
      </c>
      <c r="F12" s="1">
        <v>8</v>
      </c>
      <c r="G12" s="1">
        <v>8</v>
      </c>
      <c r="H12" s="1">
        <v>10</v>
      </c>
      <c r="I12" s="1">
        <v>9</v>
      </c>
      <c r="J12" s="1">
        <v>9</v>
      </c>
      <c r="K12" s="1"/>
      <c r="L12" s="2"/>
      <c r="M12" s="2"/>
      <c r="N12" s="2"/>
      <c r="O12" s="2"/>
      <c r="P12" s="2"/>
      <c r="Q12" s="1"/>
      <c r="R12" s="1"/>
      <c r="S12" s="1"/>
      <c r="T12" s="1"/>
      <c r="U12" s="1"/>
      <c r="V12" s="1"/>
      <c r="W12" s="3">
        <f t="shared" si="47"/>
        <v>51</v>
      </c>
      <c r="X12" s="4">
        <f t="shared" si="0"/>
        <v>51</v>
      </c>
      <c r="Y12" s="16">
        <v>8</v>
      </c>
      <c r="Z12" s="15">
        <f t="shared" si="7"/>
        <v>3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L12" s="13">
        <f t="shared" si="8"/>
        <v>0</v>
      </c>
      <c r="AM12" s="13" t="str">
        <f t="shared" si="9"/>
        <v>N</v>
      </c>
      <c r="AN12" s="13">
        <f t="shared" si="10"/>
        <v>0</v>
      </c>
      <c r="AO12" s="13" t="str">
        <f t="shared" si="51"/>
        <v>N</v>
      </c>
      <c r="AP12" s="13">
        <f t="shared" si="48"/>
        <v>0</v>
      </c>
      <c r="AQ12" s="13" t="str">
        <f t="shared" si="11"/>
        <v>N</v>
      </c>
      <c r="AR12" s="13">
        <f t="shared" si="49"/>
        <v>0</v>
      </c>
      <c r="AS12" s="13" t="str">
        <f t="shared" si="12"/>
        <v>N</v>
      </c>
      <c r="AT12" s="13">
        <f t="shared" si="13"/>
        <v>0</v>
      </c>
      <c r="AU12" s="13" t="str">
        <f t="shared" si="14"/>
        <v>N</v>
      </c>
      <c r="AV12" s="13">
        <f t="shared" si="15"/>
        <v>0</v>
      </c>
      <c r="AW12" s="13" t="str">
        <f t="shared" si="16"/>
        <v>N</v>
      </c>
      <c r="AX12" s="13">
        <f t="shared" si="17"/>
        <v>0</v>
      </c>
      <c r="AY12" s="13" t="str">
        <f t="shared" si="18"/>
        <v>N</v>
      </c>
      <c r="AZ12" s="13">
        <f t="shared" si="19"/>
        <v>0</v>
      </c>
      <c r="BA12" s="13" t="str">
        <f t="shared" si="20"/>
        <v>N</v>
      </c>
      <c r="BB12" s="13">
        <f t="shared" si="21"/>
        <v>0</v>
      </c>
      <c r="BC12" s="13" t="str">
        <f t="shared" si="22"/>
        <v>N</v>
      </c>
      <c r="BD12" s="13">
        <f t="shared" si="23"/>
        <v>0</v>
      </c>
      <c r="BE12" s="13">
        <f t="shared" si="24"/>
        <v>0</v>
      </c>
      <c r="BF12" s="13">
        <f t="shared" si="25"/>
        <v>0</v>
      </c>
      <c r="BJ12" t="str">
        <f>IF(AE1=99,IF(AU1="ANO"," - pro MČR"," - pro soutěž jednotlivců")," - pro ligovou soutěž")</f>
        <v xml:space="preserve"> - pro MČR</v>
      </c>
      <c r="BS12" s="13">
        <f>'Celkové výsledky'!K12</f>
        <v>38</v>
      </c>
      <c r="BT12" s="13">
        <f t="shared" si="50"/>
        <v>8</v>
      </c>
      <c r="BW12" s="13">
        <f t="shared" si="26"/>
        <v>0</v>
      </c>
      <c r="BX12" s="13">
        <f t="shared" si="27"/>
        <v>0</v>
      </c>
      <c r="BY12" s="13">
        <f t="shared" si="28"/>
        <v>7</v>
      </c>
      <c r="BZ12" s="13">
        <f t="shared" si="29"/>
        <v>8</v>
      </c>
      <c r="CA12" s="13">
        <f t="shared" si="30"/>
        <v>8</v>
      </c>
      <c r="CB12" s="13">
        <f t="shared" si="31"/>
        <v>10</v>
      </c>
      <c r="CC12" s="13">
        <f t="shared" si="32"/>
        <v>9</v>
      </c>
      <c r="CD12" s="13">
        <f t="shared" si="33"/>
        <v>9</v>
      </c>
      <c r="CE12" s="13">
        <f t="shared" si="34"/>
        <v>0</v>
      </c>
      <c r="CF12" s="13">
        <f t="shared" si="35"/>
        <v>0</v>
      </c>
      <c r="CG12" s="13">
        <f t="shared" si="36"/>
        <v>0</v>
      </c>
      <c r="CH12" s="13">
        <f t="shared" si="37"/>
        <v>0</v>
      </c>
      <c r="CI12" s="13">
        <f t="shared" si="38"/>
        <v>0</v>
      </c>
      <c r="CJ12" s="13">
        <f t="shared" si="39"/>
        <v>0</v>
      </c>
      <c r="CK12" s="13">
        <f t="shared" si="40"/>
        <v>0</v>
      </c>
      <c r="CL12" s="13">
        <f t="shared" si="41"/>
        <v>0</v>
      </c>
      <c r="CM12" s="13">
        <f t="shared" si="42"/>
        <v>0</v>
      </c>
      <c r="CN12" s="13">
        <f t="shared" si="43"/>
        <v>0</v>
      </c>
      <c r="CO12" s="13">
        <f t="shared" si="44"/>
        <v>0</v>
      </c>
      <c r="CP12" s="13">
        <f t="shared" si="45"/>
        <v>0</v>
      </c>
      <c r="CQ12" s="13">
        <f t="shared" si="46"/>
        <v>51</v>
      </c>
    </row>
    <row r="13" spans="1:95" ht="20.100000000000001" customHeight="1" x14ac:dyDescent="0.25">
      <c r="A13" s="47" t="str">
        <f>'[3]Počty podle oddílů'!$D80</f>
        <v>TJ Klášterec n/Ohří</v>
      </c>
      <c r="B13" s="48" t="str">
        <f>'[3]Počty podle oddílů'!$E80</f>
        <v>Klášt.</v>
      </c>
      <c r="C13" s="20"/>
      <c r="D13" s="1">
        <v>7</v>
      </c>
      <c r="E13" s="1"/>
      <c r="F13" s="1"/>
      <c r="G13" s="1">
        <v>10</v>
      </c>
      <c r="H13" s="1"/>
      <c r="I13" s="1"/>
      <c r="J13" s="1">
        <v>10</v>
      </c>
      <c r="K13" s="1"/>
      <c r="L13" s="2"/>
      <c r="M13" s="2"/>
      <c r="N13" s="2"/>
      <c r="O13" s="2"/>
      <c r="P13" s="2"/>
      <c r="Q13" s="1"/>
      <c r="R13" s="1"/>
      <c r="S13" s="1"/>
      <c r="T13" s="1"/>
      <c r="U13" s="1"/>
      <c r="V13" s="1"/>
      <c r="W13" s="3">
        <f t="shared" si="47"/>
        <v>27</v>
      </c>
      <c r="X13" s="4">
        <f t="shared" si="0"/>
        <v>27</v>
      </c>
      <c r="Y13" s="16">
        <v>9</v>
      </c>
      <c r="Z13" s="15">
        <f>IF(Z12-1&gt;0,Z12-1,0)</f>
        <v>2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L13" s="13">
        <f t="shared" si="8"/>
        <v>0</v>
      </c>
      <c r="AM13" s="13" t="str">
        <f t="shared" si="9"/>
        <v>N</v>
      </c>
      <c r="AN13" s="13">
        <f t="shared" si="10"/>
        <v>0</v>
      </c>
      <c r="AO13" s="13" t="str">
        <f t="shared" si="51"/>
        <v>N</v>
      </c>
      <c r="AP13" s="13">
        <f t="shared" si="48"/>
        <v>0</v>
      </c>
      <c r="AQ13" s="13" t="str">
        <f t="shared" si="11"/>
        <v>N</v>
      </c>
      <c r="AR13" s="13">
        <f t="shared" si="49"/>
        <v>0</v>
      </c>
      <c r="AS13" s="13" t="str">
        <f t="shared" si="12"/>
        <v>N</v>
      </c>
      <c r="AT13" s="13">
        <f t="shared" si="13"/>
        <v>0</v>
      </c>
      <c r="AU13" s="13" t="str">
        <f t="shared" si="14"/>
        <v>N</v>
      </c>
      <c r="AV13" s="13">
        <f t="shared" si="15"/>
        <v>0</v>
      </c>
      <c r="AW13" s="13" t="str">
        <f t="shared" si="16"/>
        <v>N</v>
      </c>
      <c r="AX13" s="13">
        <f t="shared" si="17"/>
        <v>0</v>
      </c>
      <c r="AY13" s="13" t="str">
        <f t="shared" si="18"/>
        <v>N</v>
      </c>
      <c r="AZ13" s="13">
        <f t="shared" si="19"/>
        <v>0</v>
      </c>
      <c r="BA13" s="13" t="str">
        <f t="shared" si="20"/>
        <v>N</v>
      </c>
      <c r="BB13" s="13">
        <f t="shared" si="21"/>
        <v>0</v>
      </c>
      <c r="BC13" s="13" t="str">
        <f t="shared" si="22"/>
        <v>N</v>
      </c>
      <c r="BD13" s="13">
        <f t="shared" si="23"/>
        <v>0</v>
      </c>
      <c r="BE13" s="13">
        <f t="shared" si="24"/>
        <v>0</v>
      </c>
      <c r="BF13" s="13">
        <f t="shared" si="25"/>
        <v>0</v>
      </c>
      <c r="BS13" s="13">
        <f>'Celkové výsledky'!K13</f>
        <v>27</v>
      </c>
      <c r="BT13" s="13">
        <f t="shared" si="50"/>
        <v>9</v>
      </c>
      <c r="BW13" s="13">
        <f t="shared" si="26"/>
        <v>0</v>
      </c>
      <c r="BX13" s="13">
        <f t="shared" si="27"/>
        <v>7</v>
      </c>
      <c r="BY13" s="13">
        <f t="shared" si="28"/>
        <v>0</v>
      </c>
      <c r="BZ13" s="13">
        <f t="shared" si="29"/>
        <v>0</v>
      </c>
      <c r="CA13" s="13">
        <f t="shared" si="30"/>
        <v>10</v>
      </c>
      <c r="CB13" s="13">
        <f t="shared" si="31"/>
        <v>0</v>
      </c>
      <c r="CC13" s="13">
        <f t="shared" si="32"/>
        <v>0</v>
      </c>
      <c r="CD13" s="13">
        <f t="shared" si="33"/>
        <v>10</v>
      </c>
      <c r="CE13" s="13">
        <f t="shared" si="34"/>
        <v>0</v>
      </c>
      <c r="CF13" s="13">
        <f t="shared" si="35"/>
        <v>0</v>
      </c>
      <c r="CG13" s="13">
        <f t="shared" si="36"/>
        <v>0</v>
      </c>
      <c r="CH13" s="13">
        <f t="shared" si="37"/>
        <v>0</v>
      </c>
      <c r="CI13" s="13">
        <f t="shared" si="38"/>
        <v>0</v>
      </c>
      <c r="CJ13" s="13">
        <f t="shared" si="39"/>
        <v>0</v>
      </c>
      <c r="CK13" s="13">
        <f t="shared" si="40"/>
        <v>0</v>
      </c>
      <c r="CL13" s="13">
        <f t="shared" si="41"/>
        <v>0</v>
      </c>
      <c r="CM13" s="13">
        <f t="shared" si="42"/>
        <v>0</v>
      </c>
      <c r="CN13" s="13">
        <f t="shared" si="43"/>
        <v>0</v>
      </c>
      <c r="CO13" s="13">
        <f t="shared" si="44"/>
        <v>0</v>
      </c>
      <c r="CP13" s="13">
        <f t="shared" si="45"/>
        <v>0</v>
      </c>
      <c r="CQ13" s="13">
        <f t="shared" si="46"/>
        <v>27</v>
      </c>
    </row>
    <row r="14" spans="1:95" ht="20.100000000000001" customHeight="1" x14ac:dyDescent="0.25">
      <c r="A14" s="47" t="str">
        <f>'[3]Počty podle oddílů'!$D81</f>
        <v>CZECH WRESTLING Chomutov</v>
      </c>
      <c r="B14" s="48" t="str">
        <f>'[3]Počty podle oddílů'!$E81</f>
        <v>CW Cho.</v>
      </c>
      <c r="C14" s="20">
        <v>17</v>
      </c>
      <c r="D14" s="1"/>
      <c r="E14" s="1">
        <v>10</v>
      </c>
      <c r="F14" s="1">
        <v>12</v>
      </c>
      <c r="G14" s="1"/>
      <c r="H14" s="1"/>
      <c r="I14" s="1"/>
      <c r="J14" s="1"/>
      <c r="K14" s="1"/>
      <c r="L14" s="2"/>
      <c r="M14" s="2"/>
      <c r="N14" s="2"/>
      <c r="O14" s="2"/>
      <c r="P14" s="2"/>
      <c r="Q14" s="1"/>
      <c r="R14" s="1"/>
      <c r="S14" s="1"/>
      <c r="T14" s="1"/>
      <c r="U14" s="1"/>
      <c r="V14" s="1"/>
      <c r="W14" s="3">
        <f t="shared" si="47"/>
        <v>39</v>
      </c>
      <c r="X14" s="4">
        <f t="shared" si="0"/>
        <v>39</v>
      </c>
      <c r="Y14" s="16">
        <v>10</v>
      </c>
      <c r="Z14" s="15">
        <f t="shared" si="7"/>
        <v>1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L14" s="13">
        <f t="shared" si="8"/>
        <v>0</v>
      </c>
      <c r="AM14" s="13" t="str">
        <f t="shared" si="9"/>
        <v>N</v>
      </c>
      <c r="AN14" s="13">
        <f t="shared" si="10"/>
        <v>0</v>
      </c>
      <c r="AO14" s="13" t="str">
        <f t="shared" si="51"/>
        <v>N</v>
      </c>
      <c r="AP14" s="13">
        <f t="shared" si="48"/>
        <v>0</v>
      </c>
      <c r="AQ14" s="13" t="str">
        <f t="shared" si="11"/>
        <v>N</v>
      </c>
      <c r="AR14" s="13">
        <f t="shared" si="49"/>
        <v>0</v>
      </c>
      <c r="AS14" s="13" t="str">
        <f t="shared" si="12"/>
        <v>N</v>
      </c>
      <c r="AT14" s="13">
        <f t="shared" si="13"/>
        <v>0</v>
      </c>
      <c r="AU14" s="13" t="str">
        <f t="shared" si="14"/>
        <v>N</v>
      </c>
      <c r="AV14" s="13">
        <f t="shared" si="15"/>
        <v>0</v>
      </c>
      <c r="AW14" s="13" t="str">
        <f t="shared" si="16"/>
        <v>N</v>
      </c>
      <c r="AX14" s="13">
        <f t="shared" si="17"/>
        <v>0</v>
      </c>
      <c r="AY14" s="13" t="str">
        <f t="shared" si="18"/>
        <v>N</v>
      </c>
      <c r="AZ14" s="13">
        <f t="shared" si="19"/>
        <v>0</v>
      </c>
      <c r="BA14" s="13" t="str">
        <f t="shared" si="20"/>
        <v>N</v>
      </c>
      <c r="BB14" s="13">
        <f t="shared" si="21"/>
        <v>0</v>
      </c>
      <c r="BC14" s="13" t="str">
        <f t="shared" si="22"/>
        <v>N</v>
      </c>
      <c r="BD14" s="13">
        <f t="shared" si="23"/>
        <v>0</v>
      </c>
      <c r="BE14" s="13">
        <f t="shared" si="24"/>
        <v>0</v>
      </c>
      <c r="BF14" s="13">
        <f t="shared" si="25"/>
        <v>0</v>
      </c>
      <c r="BS14" s="13">
        <f>'Celkové výsledky'!K14</f>
        <v>21</v>
      </c>
      <c r="BT14" s="13">
        <f t="shared" si="50"/>
        <v>10</v>
      </c>
      <c r="BW14" s="13">
        <f t="shared" si="26"/>
        <v>17</v>
      </c>
      <c r="BX14" s="13">
        <f t="shared" si="27"/>
        <v>0</v>
      </c>
      <c r="BY14" s="13">
        <f t="shared" si="28"/>
        <v>10</v>
      </c>
      <c r="BZ14" s="13">
        <f t="shared" si="29"/>
        <v>12</v>
      </c>
      <c r="CA14" s="13">
        <f t="shared" si="30"/>
        <v>0</v>
      </c>
      <c r="CB14" s="13">
        <f t="shared" si="31"/>
        <v>0</v>
      </c>
      <c r="CC14" s="13">
        <f t="shared" si="32"/>
        <v>0</v>
      </c>
      <c r="CD14" s="13">
        <f t="shared" si="33"/>
        <v>0</v>
      </c>
      <c r="CE14" s="13">
        <f t="shared" si="34"/>
        <v>0</v>
      </c>
      <c r="CF14" s="13">
        <f t="shared" si="35"/>
        <v>0</v>
      </c>
      <c r="CG14" s="13">
        <f t="shared" si="36"/>
        <v>0</v>
      </c>
      <c r="CH14" s="13">
        <f t="shared" si="37"/>
        <v>0</v>
      </c>
      <c r="CI14" s="13">
        <f t="shared" si="38"/>
        <v>0</v>
      </c>
      <c r="CJ14" s="13">
        <f t="shared" si="39"/>
        <v>0</v>
      </c>
      <c r="CK14" s="13">
        <f t="shared" si="40"/>
        <v>0</v>
      </c>
      <c r="CL14" s="13">
        <f t="shared" si="41"/>
        <v>0</v>
      </c>
      <c r="CM14" s="13">
        <f t="shared" si="42"/>
        <v>0</v>
      </c>
      <c r="CN14" s="13">
        <f t="shared" si="43"/>
        <v>0</v>
      </c>
      <c r="CO14" s="13">
        <f t="shared" si="44"/>
        <v>0</v>
      </c>
      <c r="CP14" s="13">
        <f t="shared" si="45"/>
        <v>0</v>
      </c>
      <c r="CQ14" s="13">
        <f t="shared" si="46"/>
        <v>39</v>
      </c>
    </row>
    <row r="15" spans="1:95" ht="20.100000000000001" customHeight="1" x14ac:dyDescent="0.25">
      <c r="A15" s="47" t="str">
        <f>'[3]Počty podle oddílů'!$D82</f>
        <v>ASV Cham</v>
      </c>
      <c r="B15" s="48" t="str">
        <f>'[3]Počty podle oddílů'!$E82</f>
        <v>ASV Cham</v>
      </c>
      <c r="C15" s="20"/>
      <c r="D15" s="1"/>
      <c r="E15" s="1"/>
      <c r="F15" s="1"/>
      <c r="G15" s="1">
        <v>9</v>
      </c>
      <c r="H15" s="1"/>
      <c r="I15" s="1"/>
      <c r="J15" s="1"/>
      <c r="K15" s="1"/>
      <c r="L15" s="2"/>
      <c r="M15" s="2"/>
      <c r="N15" s="2"/>
      <c r="O15" s="2"/>
      <c r="P15" s="2"/>
      <c r="Q15" s="1"/>
      <c r="R15" s="1"/>
      <c r="S15" s="1"/>
      <c r="T15" s="1"/>
      <c r="U15" s="1"/>
      <c r="V15" s="1"/>
      <c r="W15" s="3">
        <f t="shared" si="47"/>
        <v>9</v>
      </c>
      <c r="X15" s="4">
        <f t="shared" si="0"/>
        <v>9</v>
      </c>
      <c r="Y15" s="14"/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L15" s="13">
        <f t="shared" si="8"/>
        <v>0</v>
      </c>
      <c r="AM15" s="13" t="str">
        <f t="shared" si="9"/>
        <v>N</v>
      </c>
      <c r="AN15" s="13">
        <f t="shared" si="10"/>
        <v>0</v>
      </c>
      <c r="AO15" s="13" t="str">
        <f t="shared" si="51"/>
        <v>N</v>
      </c>
      <c r="AP15" s="13">
        <f t="shared" si="48"/>
        <v>0</v>
      </c>
      <c r="AQ15" s="13" t="str">
        <f t="shared" si="11"/>
        <v>N</v>
      </c>
      <c r="AR15" s="13">
        <f t="shared" si="49"/>
        <v>0</v>
      </c>
      <c r="AS15" s="13" t="str">
        <f t="shared" si="12"/>
        <v>N</v>
      </c>
      <c r="AT15" s="13">
        <f t="shared" si="13"/>
        <v>0</v>
      </c>
      <c r="AU15" s="13" t="str">
        <f t="shared" si="14"/>
        <v>N</v>
      </c>
      <c r="AV15" s="13">
        <f t="shared" si="15"/>
        <v>0</v>
      </c>
      <c r="AW15" s="13" t="str">
        <f t="shared" si="16"/>
        <v>N</v>
      </c>
      <c r="AX15" s="13">
        <f t="shared" si="17"/>
        <v>0</v>
      </c>
      <c r="AY15" s="13" t="str">
        <f t="shared" si="18"/>
        <v>N</v>
      </c>
      <c r="AZ15" s="13">
        <f t="shared" si="19"/>
        <v>0</v>
      </c>
      <c r="BA15" s="13" t="str">
        <f t="shared" si="20"/>
        <v>N</v>
      </c>
      <c r="BB15" s="13">
        <f t="shared" si="21"/>
        <v>0</v>
      </c>
      <c r="BC15" s="13" t="str">
        <f t="shared" si="22"/>
        <v>N</v>
      </c>
      <c r="BD15" s="13">
        <f t="shared" si="23"/>
        <v>0</v>
      </c>
      <c r="BE15" s="13">
        <f t="shared" si="24"/>
        <v>0</v>
      </c>
      <c r="BF15" s="13">
        <f t="shared" si="25"/>
        <v>0</v>
      </c>
      <c r="BS15" s="13">
        <f>'Celkové výsledky'!K15</f>
        <v>9</v>
      </c>
      <c r="BT15" s="13">
        <f t="shared" si="50"/>
        <v>11</v>
      </c>
      <c r="BW15" s="13">
        <f t="shared" si="26"/>
        <v>0</v>
      </c>
      <c r="BX15" s="13">
        <f t="shared" si="27"/>
        <v>0</v>
      </c>
      <c r="BY15" s="13">
        <f t="shared" si="28"/>
        <v>0</v>
      </c>
      <c r="BZ15" s="13">
        <f t="shared" si="29"/>
        <v>0</v>
      </c>
      <c r="CA15" s="13">
        <f t="shared" si="30"/>
        <v>9</v>
      </c>
      <c r="CB15" s="13">
        <f t="shared" si="31"/>
        <v>0</v>
      </c>
      <c r="CC15" s="13">
        <f t="shared" si="32"/>
        <v>0</v>
      </c>
      <c r="CD15" s="13">
        <f t="shared" si="33"/>
        <v>0</v>
      </c>
      <c r="CE15" s="13">
        <f t="shared" si="34"/>
        <v>0</v>
      </c>
      <c r="CF15" s="13">
        <f t="shared" si="35"/>
        <v>0</v>
      </c>
      <c r="CG15" s="13">
        <f t="shared" si="36"/>
        <v>0</v>
      </c>
      <c r="CH15" s="13">
        <f t="shared" si="37"/>
        <v>0</v>
      </c>
      <c r="CI15" s="13">
        <f t="shared" si="38"/>
        <v>0</v>
      </c>
      <c r="CJ15" s="13">
        <f t="shared" si="39"/>
        <v>0</v>
      </c>
      <c r="CK15" s="13">
        <f t="shared" si="40"/>
        <v>0</v>
      </c>
      <c r="CL15" s="13">
        <f t="shared" si="41"/>
        <v>0</v>
      </c>
      <c r="CM15" s="13">
        <f t="shared" si="42"/>
        <v>0</v>
      </c>
      <c r="CN15" s="13">
        <f t="shared" si="43"/>
        <v>0</v>
      </c>
      <c r="CO15" s="13">
        <f t="shared" si="44"/>
        <v>0</v>
      </c>
      <c r="CP15" s="13">
        <f t="shared" si="45"/>
        <v>0</v>
      </c>
      <c r="CQ15" s="13">
        <f t="shared" si="46"/>
        <v>9</v>
      </c>
    </row>
    <row r="16" spans="1:95" ht="20.100000000000001" customHeight="1" x14ac:dyDescent="0.25">
      <c r="A16" s="47" t="str">
        <f>'[3]Počty podle oddílů'!$D83</f>
        <v/>
      </c>
      <c r="B16" s="48" t="str">
        <f>'[3]Počty podle oddílů'!$E83</f>
        <v/>
      </c>
      <c r="C16" s="20"/>
      <c r="D16" s="1"/>
      <c r="E16" s="1"/>
      <c r="F16" s="1"/>
      <c r="G16" s="1"/>
      <c r="H16" s="1"/>
      <c r="I16" s="1"/>
      <c r="J16" s="1"/>
      <c r="K16" s="1"/>
      <c r="L16" s="2"/>
      <c r="M16" s="2"/>
      <c r="N16" s="2"/>
      <c r="O16" s="2"/>
      <c r="P16" s="2"/>
      <c r="Q16" s="1"/>
      <c r="R16" s="1"/>
      <c r="S16" s="1"/>
      <c r="T16" s="1"/>
      <c r="U16" s="1"/>
      <c r="V16" s="1"/>
      <c r="W16" s="3">
        <f t="shared" si="47"/>
        <v>0</v>
      </c>
      <c r="X16" s="4">
        <f t="shared" si="0"/>
        <v>0</v>
      </c>
      <c r="Y16" s="14"/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L16" s="13">
        <f t="shared" ref="AL16:AL67" si="52">IF(AA16&gt;($Z$2),$Z$2,AA16)</f>
        <v>0</v>
      </c>
      <c r="AM16" s="13" t="str">
        <f t="shared" ref="AM16:AM67" si="53">IF(AA16&gt;$Z$2,"A","N")</f>
        <v>N</v>
      </c>
      <c r="AN16" s="13">
        <f t="shared" si="10"/>
        <v>0</v>
      </c>
      <c r="AO16" s="13" t="str">
        <f t="shared" ref="AO16:AO67" si="54">IF(AA16+AB16&gt;$Z$2,"A","N")</f>
        <v>N</v>
      </c>
      <c r="AP16" s="13">
        <f t="shared" si="48"/>
        <v>0</v>
      </c>
      <c r="AQ16" s="13" t="str">
        <f t="shared" si="11"/>
        <v>N</v>
      </c>
      <c r="AR16" s="13">
        <f t="shared" si="49"/>
        <v>0</v>
      </c>
      <c r="AS16" s="13" t="str">
        <f t="shared" si="12"/>
        <v>N</v>
      </c>
      <c r="AT16" s="13">
        <f t="shared" si="13"/>
        <v>0</v>
      </c>
      <c r="AU16" s="13" t="str">
        <f t="shared" si="14"/>
        <v>N</v>
      </c>
      <c r="AV16" s="13">
        <f t="shared" si="15"/>
        <v>0</v>
      </c>
      <c r="AW16" s="13" t="str">
        <f t="shared" si="16"/>
        <v>N</v>
      </c>
      <c r="AX16" s="13">
        <f t="shared" si="17"/>
        <v>0</v>
      </c>
      <c r="AY16" s="13" t="str">
        <f t="shared" si="18"/>
        <v>N</v>
      </c>
      <c r="AZ16" s="13">
        <f t="shared" si="19"/>
        <v>0</v>
      </c>
      <c r="BA16" s="13" t="str">
        <f t="shared" si="20"/>
        <v>N</v>
      </c>
      <c r="BB16" s="13">
        <f t="shared" si="21"/>
        <v>0</v>
      </c>
      <c r="BC16" s="13" t="str">
        <f t="shared" si="22"/>
        <v>N</v>
      </c>
      <c r="BD16" s="13">
        <f t="shared" si="23"/>
        <v>0</v>
      </c>
      <c r="BE16" s="13">
        <f t="shared" ref="BE16:BE67" si="55">AL16+AN16+AP16+AR16+AT16+AV16+AX16+AZ16+BB16+BD16</f>
        <v>0</v>
      </c>
      <c r="BF16" s="13">
        <f t="shared" ref="BF16:BF67" si="56">AL16*$Z$5+AN16*$Z$6+AP16*$Z$7+AR16*$Z$8+AT16*$Z$9+AV16*$Z$10+AX16*$Z$11+AZ16*$Z$12+BB16*$Z$13+BD16*$Z$14</f>
        <v>0</v>
      </c>
      <c r="BS16" s="13" t="e">
        <f>'Celkové výsledky'!#REF!</f>
        <v>#REF!</v>
      </c>
      <c r="BT16" s="13" t="e">
        <f t="shared" si="50"/>
        <v>#REF!</v>
      </c>
      <c r="BW16" s="13">
        <f t="shared" si="26"/>
        <v>0</v>
      </c>
      <c r="BX16" s="13">
        <f t="shared" si="27"/>
        <v>0</v>
      </c>
      <c r="BY16" s="13">
        <f t="shared" si="28"/>
        <v>0</v>
      </c>
      <c r="BZ16" s="13">
        <f t="shared" si="29"/>
        <v>0</v>
      </c>
      <c r="CA16" s="13">
        <f t="shared" si="30"/>
        <v>0</v>
      </c>
      <c r="CB16" s="13">
        <f t="shared" si="31"/>
        <v>0</v>
      </c>
      <c r="CC16" s="13">
        <f t="shared" si="32"/>
        <v>0</v>
      </c>
      <c r="CD16" s="13">
        <f t="shared" si="33"/>
        <v>0</v>
      </c>
      <c r="CE16" s="13">
        <f t="shared" si="34"/>
        <v>0</v>
      </c>
      <c r="CF16" s="13">
        <f t="shared" si="35"/>
        <v>0</v>
      </c>
      <c r="CG16" s="13">
        <f t="shared" si="36"/>
        <v>0</v>
      </c>
      <c r="CH16" s="13">
        <f t="shared" si="37"/>
        <v>0</v>
      </c>
      <c r="CI16" s="13">
        <f t="shared" si="38"/>
        <v>0</v>
      </c>
      <c r="CJ16" s="13">
        <f t="shared" si="39"/>
        <v>0</v>
      </c>
      <c r="CK16" s="13">
        <f t="shared" si="40"/>
        <v>0</v>
      </c>
      <c r="CL16" s="13">
        <f t="shared" si="41"/>
        <v>0</v>
      </c>
      <c r="CM16" s="13">
        <f t="shared" si="42"/>
        <v>0</v>
      </c>
      <c r="CN16" s="13">
        <f t="shared" si="43"/>
        <v>0</v>
      </c>
      <c r="CO16" s="13">
        <f t="shared" si="44"/>
        <v>0</v>
      </c>
      <c r="CP16" s="13">
        <f t="shared" si="45"/>
        <v>0</v>
      </c>
      <c r="CQ16" s="13">
        <f t="shared" si="46"/>
        <v>0</v>
      </c>
    </row>
    <row r="17" spans="1:95" ht="20.100000000000001" customHeight="1" x14ac:dyDescent="0.25">
      <c r="A17" s="47" t="str">
        <f>'[3]Počty podle oddílů'!$D84</f>
        <v/>
      </c>
      <c r="B17" s="48" t="str">
        <f>'[3]Počty podle oddílů'!$E84</f>
        <v/>
      </c>
      <c r="C17" s="20"/>
      <c r="D17" s="1"/>
      <c r="E17" s="1"/>
      <c r="F17" s="1"/>
      <c r="G17" s="1"/>
      <c r="H17" s="1"/>
      <c r="I17" s="1"/>
      <c r="J17" s="1"/>
      <c r="K17" s="1"/>
      <c r="L17" s="2"/>
      <c r="M17" s="2"/>
      <c r="N17" s="2"/>
      <c r="O17" s="2"/>
      <c r="P17" s="2"/>
      <c r="Q17" s="1"/>
      <c r="R17" s="1"/>
      <c r="S17" s="1"/>
      <c r="T17" s="1"/>
      <c r="U17" s="1"/>
      <c r="V17" s="1"/>
      <c r="W17" s="3">
        <f t="shared" si="47"/>
        <v>0</v>
      </c>
      <c r="X17" s="4">
        <f t="shared" si="0"/>
        <v>0</v>
      </c>
      <c r="Y17" s="14"/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L17" s="13">
        <f t="shared" si="52"/>
        <v>0</v>
      </c>
      <c r="AM17" s="13" t="str">
        <f t="shared" si="53"/>
        <v>N</v>
      </c>
      <c r="AN17" s="13">
        <f t="shared" si="10"/>
        <v>0</v>
      </c>
      <c r="AO17" s="13" t="str">
        <f t="shared" si="54"/>
        <v>N</v>
      </c>
      <c r="AP17" s="13">
        <f t="shared" si="48"/>
        <v>0</v>
      </c>
      <c r="AQ17" s="13" t="str">
        <f t="shared" si="11"/>
        <v>N</v>
      </c>
      <c r="AR17" s="13">
        <f t="shared" si="49"/>
        <v>0</v>
      </c>
      <c r="AS17" s="13" t="str">
        <f t="shared" si="12"/>
        <v>N</v>
      </c>
      <c r="AT17" s="13">
        <f t="shared" si="13"/>
        <v>0</v>
      </c>
      <c r="AU17" s="13" t="str">
        <f t="shared" si="14"/>
        <v>N</v>
      </c>
      <c r="AV17" s="13">
        <f t="shared" si="15"/>
        <v>0</v>
      </c>
      <c r="AW17" s="13" t="str">
        <f t="shared" si="16"/>
        <v>N</v>
      </c>
      <c r="AX17" s="13">
        <f t="shared" si="17"/>
        <v>0</v>
      </c>
      <c r="AY17" s="13" t="str">
        <f t="shared" si="18"/>
        <v>N</v>
      </c>
      <c r="AZ17" s="13">
        <f t="shared" si="19"/>
        <v>0</v>
      </c>
      <c r="BA17" s="13" t="str">
        <f t="shared" si="20"/>
        <v>N</v>
      </c>
      <c r="BB17" s="13">
        <f t="shared" si="21"/>
        <v>0</v>
      </c>
      <c r="BC17" s="13" t="str">
        <f t="shared" si="22"/>
        <v>N</v>
      </c>
      <c r="BD17" s="13">
        <f t="shared" si="23"/>
        <v>0</v>
      </c>
      <c r="BE17" s="13">
        <f t="shared" si="55"/>
        <v>0</v>
      </c>
      <c r="BF17" s="13">
        <f t="shared" si="56"/>
        <v>0</v>
      </c>
      <c r="BS17" s="13" t="e">
        <f>'Celkové výsledky'!#REF!</f>
        <v>#REF!</v>
      </c>
      <c r="BT17" s="13" t="e">
        <f t="shared" si="50"/>
        <v>#REF!</v>
      </c>
      <c r="BW17" s="13">
        <f t="shared" si="26"/>
        <v>0</v>
      </c>
      <c r="BX17" s="13">
        <f t="shared" si="27"/>
        <v>0</v>
      </c>
      <c r="BY17" s="13">
        <f t="shared" si="28"/>
        <v>0</v>
      </c>
      <c r="BZ17" s="13">
        <f t="shared" si="29"/>
        <v>0</v>
      </c>
      <c r="CA17" s="13">
        <f t="shared" si="30"/>
        <v>0</v>
      </c>
      <c r="CB17" s="13">
        <f t="shared" si="31"/>
        <v>0</v>
      </c>
      <c r="CC17" s="13">
        <f t="shared" si="32"/>
        <v>0</v>
      </c>
      <c r="CD17" s="13">
        <f t="shared" si="33"/>
        <v>0</v>
      </c>
      <c r="CE17" s="13">
        <f t="shared" si="34"/>
        <v>0</v>
      </c>
      <c r="CF17" s="13">
        <f t="shared" si="35"/>
        <v>0</v>
      </c>
      <c r="CG17" s="13">
        <f t="shared" si="36"/>
        <v>0</v>
      </c>
      <c r="CH17" s="13">
        <f t="shared" si="37"/>
        <v>0</v>
      </c>
      <c r="CI17" s="13">
        <f t="shared" si="38"/>
        <v>0</v>
      </c>
      <c r="CJ17" s="13">
        <f t="shared" si="39"/>
        <v>0</v>
      </c>
      <c r="CK17" s="13">
        <f t="shared" si="40"/>
        <v>0</v>
      </c>
      <c r="CL17" s="13">
        <f t="shared" si="41"/>
        <v>0</v>
      </c>
      <c r="CM17" s="13">
        <f t="shared" si="42"/>
        <v>0</v>
      </c>
      <c r="CN17" s="13">
        <f t="shared" si="43"/>
        <v>0</v>
      </c>
      <c r="CO17" s="13">
        <f t="shared" si="44"/>
        <v>0</v>
      </c>
      <c r="CP17" s="13">
        <f t="shared" si="45"/>
        <v>0</v>
      </c>
      <c r="CQ17" s="13">
        <f t="shared" si="46"/>
        <v>0</v>
      </c>
    </row>
    <row r="18" spans="1:95" ht="20.100000000000001" customHeight="1" x14ac:dyDescent="0.25">
      <c r="A18" s="47" t="str">
        <f>'[3]Počty podle oddílů'!$D85</f>
        <v/>
      </c>
      <c r="B18" s="48" t="str">
        <f>'[3]Počty podle oddílů'!$E85</f>
        <v/>
      </c>
      <c r="C18" s="20"/>
      <c r="D18" s="1"/>
      <c r="E18" s="1"/>
      <c r="F18" s="1"/>
      <c r="G18" s="1"/>
      <c r="H18" s="1"/>
      <c r="I18" s="1"/>
      <c r="J18" s="1"/>
      <c r="K18" s="1"/>
      <c r="L18" s="2"/>
      <c r="M18" s="2"/>
      <c r="N18" s="2"/>
      <c r="O18" s="2"/>
      <c r="P18" s="2"/>
      <c r="Q18" s="1"/>
      <c r="R18" s="1"/>
      <c r="S18" s="1"/>
      <c r="T18" s="1"/>
      <c r="U18" s="1"/>
      <c r="V18" s="1"/>
      <c r="W18" s="3">
        <f t="shared" si="47"/>
        <v>0</v>
      </c>
      <c r="X18" s="4">
        <f t="shared" si="0"/>
        <v>0</v>
      </c>
      <c r="Y18" s="14"/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L18" s="13">
        <f t="shared" si="52"/>
        <v>0</v>
      </c>
      <c r="AM18" s="13" t="str">
        <f t="shared" si="53"/>
        <v>N</v>
      </c>
      <c r="AN18" s="13">
        <f t="shared" si="10"/>
        <v>0</v>
      </c>
      <c r="AO18" s="13" t="str">
        <f t="shared" si="54"/>
        <v>N</v>
      </c>
      <c r="AP18" s="13">
        <f t="shared" si="48"/>
        <v>0</v>
      </c>
      <c r="AQ18" s="13" t="str">
        <f t="shared" si="11"/>
        <v>N</v>
      </c>
      <c r="AR18" s="13">
        <f t="shared" si="49"/>
        <v>0</v>
      </c>
      <c r="AS18" s="13" t="str">
        <f t="shared" si="12"/>
        <v>N</v>
      </c>
      <c r="AT18" s="13">
        <f t="shared" si="13"/>
        <v>0</v>
      </c>
      <c r="AU18" s="13" t="str">
        <f t="shared" si="14"/>
        <v>N</v>
      </c>
      <c r="AV18" s="13">
        <f t="shared" si="15"/>
        <v>0</v>
      </c>
      <c r="AW18" s="13" t="str">
        <f t="shared" si="16"/>
        <v>N</v>
      </c>
      <c r="AX18" s="13">
        <f t="shared" si="17"/>
        <v>0</v>
      </c>
      <c r="AY18" s="13" t="str">
        <f t="shared" si="18"/>
        <v>N</v>
      </c>
      <c r="AZ18" s="13">
        <f t="shared" si="19"/>
        <v>0</v>
      </c>
      <c r="BA18" s="13" t="str">
        <f t="shared" si="20"/>
        <v>N</v>
      </c>
      <c r="BB18" s="13">
        <f t="shared" si="21"/>
        <v>0</v>
      </c>
      <c r="BC18" s="13" t="str">
        <f t="shared" si="22"/>
        <v>N</v>
      </c>
      <c r="BD18" s="13">
        <f t="shared" si="23"/>
        <v>0</v>
      </c>
      <c r="BE18" s="13">
        <f t="shared" si="55"/>
        <v>0</v>
      </c>
      <c r="BF18" s="13">
        <f t="shared" si="56"/>
        <v>0</v>
      </c>
      <c r="BS18" s="13" t="e">
        <f>'Celkové výsledky'!#REF!</f>
        <v>#REF!</v>
      </c>
      <c r="BT18" s="13" t="e">
        <f t="shared" si="50"/>
        <v>#REF!</v>
      </c>
      <c r="BW18" s="13">
        <f t="shared" si="26"/>
        <v>0</v>
      </c>
      <c r="BX18" s="13">
        <f t="shared" si="27"/>
        <v>0</v>
      </c>
      <c r="BY18" s="13">
        <f t="shared" si="28"/>
        <v>0</v>
      </c>
      <c r="BZ18" s="13">
        <f t="shared" si="29"/>
        <v>0</v>
      </c>
      <c r="CA18" s="13">
        <f t="shared" si="30"/>
        <v>0</v>
      </c>
      <c r="CB18" s="13">
        <f t="shared" si="31"/>
        <v>0</v>
      </c>
      <c r="CC18" s="13">
        <f t="shared" si="32"/>
        <v>0</v>
      </c>
      <c r="CD18" s="13">
        <f t="shared" si="33"/>
        <v>0</v>
      </c>
      <c r="CE18" s="13">
        <f t="shared" si="34"/>
        <v>0</v>
      </c>
      <c r="CF18" s="13">
        <f t="shared" si="35"/>
        <v>0</v>
      </c>
      <c r="CG18" s="13">
        <f t="shared" si="36"/>
        <v>0</v>
      </c>
      <c r="CH18" s="13">
        <f t="shared" si="37"/>
        <v>0</v>
      </c>
      <c r="CI18" s="13">
        <f t="shared" si="38"/>
        <v>0</v>
      </c>
      <c r="CJ18" s="13">
        <f t="shared" si="39"/>
        <v>0</v>
      </c>
      <c r="CK18" s="13">
        <f t="shared" si="40"/>
        <v>0</v>
      </c>
      <c r="CL18" s="13">
        <f t="shared" si="41"/>
        <v>0</v>
      </c>
      <c r="CM18" s="13">
        <f t="shared" si="42"/>
        <v>0</v>
      </c>
      <c r="CN18" s="13">
        <f t="shared" si="43"/>
        <v>0</v>
      </c>
      <c r="CO18" s="13">
        <f t="shared" si="44"/>
        <v>0</v>
      </c>
      <c r="CP18" s="13">
        <f t="shared" si="45"/>
        <v>0</v>
      </c>
      <c r="CQ18" s="13">
        <f t="shared" si="46"/>
        <v>0</v>
      </c>
    </row>
    <row r="19" spans="1:95" ht="20.100000000000001" customHeight="1" x14ac:dyDescent="0.25">
      <c r="A19" s="47" t="str">
        <f>'[3]Počty podle oddílů'!$D86</f>
        <v/>
      </c>
      <c r="B19" s="48" t="str">
        <f>'[3]Počty podle oddílů'!$E86</f>
        <v/>
      </c>
      <c r="C19" s="20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1"/>
      <c r="R19" s="1"/>
      <c r="S19" s="1"/>
      <c r="T19" s="1"/>
      <c r="U19" s="1"/>
      <c r="V19" s="1"/>
      <c r="W19" s="3">
        <f t="shared" si="47"/>
        <v>0</v>
      </c>
      <c r="X19" s="4">
        <f t="shared" si="0"/>
        <v>0</v>
      </c>
      <c r="Y19" s="14"/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L19" s="13">
        <f t="shared" si="52"/>
        <v>0</v>
      </c>
      <c r="AM19" s="13" t="str">
        <f t="shared" si="53"/>
        <v>N</v>
      </c>
      <c r="AN19" s="13">
        <f t="shared" si="10"/>
        <v>0</v>
      </c>
      <c r="AO19" s="13" t="str">
        <f t="shared" si="54"/>
        <v>N</v>
      </c>
      <c r="AP19" s="13">
        <f t="shared" si="48"/>
        <v>0</v>
      </c>
      <c r="AQ19" s="13" t="str">
        <f t="shared" si="11"/>
        <v>N</v>
      </c>
      <c r="AR19" s="13">
        <f t="shared" si="49"/>
        <v>0</v>
      </c>
      <c r="AS19" s="13" t="str">
        <f t="shared" si="12"/>
        <v>N</v>
      </c>
      <c r="AT19" s="13">
        <f t="shared" si="13"/>
        <v>0</v>
      </c>
      <c r="AU19" s="13" t="str">
        <f t="shared" si="14"/>
        <v>N</v>
      </c>
      <c r="AV19" s="13">
        <f t="shared" si="15"/>
        <v>0</v>
      </c>
      <c r="AW19" s="13" t="str">
        <f t="shared" si="16"/>
        <v>N</v>
      </c>
      <c r="AX19" s="13">
        <f t="shared" si="17"/>
        <v>0</v>
      </c>
      <c r="AY19" s="13" t="str">
        <f t="shared" si="18"/>
        <v>N</v>
      </c>
      <c r="AZ19" s="13">
        <f t="shared" si="19"/>
        <v>0</v>
      </c>
      <c r="BA19" s="13" t="str">
        <f t="shared" si="20"/>
        <v>N</v>
      </c>
      <c r="BB19" s="13">
        <f t="shared" si="21"/>
        <v>0</v>
      </c>
      <c r="BC19" s="13" t="str">
        <f t="shared" si="22"/>
        <v>N</v>
      </c>
      <c r="BD19" s="13">
        <f t="shared" si="23"/>
        <v>0</v>
      </c>
      <c r="BE19" s="13">
        <f t="shared" si="55"/>
        <v>0</v>
      </c>
      <c r="BF19" s="13">
        <f t="shared" si="56"/>
        <v>0</v>
      </c>
      <c r="BS19" s="13" t="e">
        <f>'Celkové výsledky'!#REF!</f>
        <v>#REF!</v>
      </c>
      <c r="BT19" s="13" t="e">
        <f t="shared" si="50"/>
        <v>#REF!</v>
      </c>
      <c r="BW19" s="13">
        <f t="shared" si="26"/>
        <v>0</v>
      </c>
      <c r="BX19" s="13">
        <f t="shared" si="27"/>
        <v>0</v>
      </c>
      <c r="BY19" s="13">
        <f t="shared" si="28"/>
        <v>0</v>
      </c>
      <c r="BZ19" s="13">
        <f t="shared" si="29"/>
        <v>0</v>
      </c>
      <c r="CA19" s="13">
        <f t="shared" si="30"/>
        <v>0</v>
      </c>
      <c r="CB19" s="13">
        <f t="shared" si="31"/>
        <v>0</v>
      </c>
      <c r="CC19" s="13">
        <f t="shared" si="32"/>
        <v>0</v>
      </c>
      <c r="CD19" s="13">
        <f t="shared" si="33"/>
        <v>0</v>
      </c>
      <c r="CE19" s="13">
        <f t="shared" si="34"/>
        <v>0</v>
      </c>
      <c r="CF19" s="13">
        <f t="shared" si="35"/>
        <v>0</v>
      </c>
      <c r="CG19" s="13">
        <f t="shared" si="36"/>
        <v>0</v>
      </c>
      <c r="CH19" s="13">
        <f t="shared" si="37"/>
        <v>0</v>
      </c>
      <c r="CI19" s="13">
        <f t="shared" si="38"/>
        <v>0</v>
      </c>
      <c r="CJ19" s="13">
        <f t="shared" si="39"/>
        <v>0</v>
      </c>
      <c r="CK19" s="13">
        <f t="shared" si="40"/>
        <v>0</v>
      </c>
      <c r="CL19" s="13">
        <f t="shared" si="41"/>
        <v>0</v>
      </c>
      <c r="CM19" s="13">
        <f t="shared" si="42"/>
        <v>0</v>
      </c>
      <c r="CN19" s="13">
        <f t="shared" si="43"/>
        <v>0</v>
      </c>
      <c r="CO19" s="13">
        <f t="shared" si="44"/>
        <v>0</v>
      </c>
      <c r="CP19" s="13">
        <f t="shared" si="45"/>
        <v>0</v>
      </c>
      <c r="CQ19" s="13">
        <f t="shared" si="46"/>
        <v>0</v>
      </c>
    </row>
    <row r="20" spans="1:95" ht="20.100000000000001" customHeight="1" x14ac:dyDescent="0.25">
      <c r="A20" s="47" t="str">
        <f>'[3]Počty podle oddílů'!$D87</f>
        <v/>
      </c>
      <c r="B20" s="48" t="str">
        <f>'[3]Počty podle oddílů'!$E87</f>
        <v/>
      </c>
      <c r="C20" s="20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3">
        <f t="shared" si="47"/>
        <v>0</v>
      </c>
      <c r="X20" s="4">
        <f t="shared" si="0"/>
        <v>0</v>
      </c>
      <c r="Y20" s="14"/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L20" s="13">
        <f t="shared" si="52"/>
        <v>0</v>
      </c>
      <c r="AM20" s="13" t="str">
        <f t="shared" si="53"/>
        <v>N</v>
      </c>
      <c r="AN20" s="13">
        <f t="shared" si="10"/>
        <v>0</v>
      </c>
      <c r="AO20" s="13" t="str">
        <f t="shared" si="54"/>
        <v>N</v>
      </c>
      <c r="AP20" s="13">
        <f t="shared" si="48"/>
        <v>0</v>
      </c>
      <c r="AQ20" s="13" t="str">
        <f t="shared" si="11"/>
        <v>N</v>
      </c>
      <c r="AR20" s="13">
        <f t="shared" si="49"/>
        <v>0</v>
      </c>
      <c r="AS20" s="13" t="str">
        <f t="shared" si="12"/>
        <v>N</v>
      </c>
      <c r="AT20" s="13">
        <f t="shared" si="13"/>
        <v>0</v>
      </c>
      <c r="AU20" s="13" t="str">
        <f t="shared" si="14"/>
        <v>N</v>
      </c>
      <c r="AV20" s="13">
        <f t="shared" si="15"/>
        <v>0</v>
      </c>
      <c r="AW20" s="13" t="str">
        <f t="shared" si="16"/>
        <v>N</v>
      </c>
      <c r="AX20" s="13">
        <f t="shared" si="17"/>
        <v>0</v>
      </c>
      <c r="AY20" s="13" t="str">
        <f t="shared" si="18"/>
        <v>N</v>
      </c>
      <c r="AZ20" s="13">
        <f t="shared" si="19"/>
        <v>0</v>
      </c>
      <c r="BA20" s="13" t="str">
        <f t="shared" si="20"/>
        <v>N</v>
      </c>
      <c r="BB20" s="13">
        <f t="shared" si="21"/>
        <v>0</v>
      </c>
      <c r="BC20" s="13" t="str">
        <f t="shared" si="22"/>
        <v>N</v>
      </c>
      <c r="BD20" s="13">
        <f t="shared" si="23"/>
        <v>0</v>
      </c>
      <c r="BE20" s="13">
        <f t="shared" si="55"/>
        <v>0</v>
      </c>
      <c r="BF20" s="13">
        <f t="shared" si="56"/>
        <v>0</v>
      </c>
      <c r="BS20" s="13" t="e">
        <f>'Celkové výsledky'!#REF!</f>
        <v>#REF!</v>
      </c>
      <c r="BT20" s="13" t="e">
        <f t="shared" si="50"/>
        <v>#REF!</v>
      </c>
      <c r="BW20" s="13">
        <f t="shared" si="26"/>
        <v>0</v>
      </c>
      <c r="BX20" s="13">
        <f t="shared" si="27"/>
        <v>0</v>
      </c>
      <c r="BY20" s="13">
        <f t="shared" si="28"/>
        <v>0</v>
      </c>
      <c r="BZ20" s="13">
        <f t="shared" si="29"/>
        <v>0</v>
      </c>
      <c r="CA20" s="13">
        <f t="shared" si="30"/>
        <v>0</v>
      </c>
      <c r="CB20" s="13">
        <f t="shared" si="31"/>
        <v>0</v>
      </c>
      <c r="CC20" s="13">
        <f t="shared" si="32"/>
        <v>0</v>
      </c>
      <c r="CD20" s="13">
        <f t="shared" si="33"/>
        <v>0</v>
      </c>
      <c r="CE20" s="13">
        <f t="shared" si="34"/>
        <v>0</v>
      </c>
      <c r="CF20" s="13">
        <f t="shared" si="35"/>
        <v>0</v>
      </c>
      <c r="CG20" s="13">
        <f t="shared" si="36"/>
        <v>0</v>
      </c>
      <c r="CH20" s="13">
        <f t="shared" si="37"/>
        <v>0</v>
      </c>
      <c r="CI20" s="13">
        <f t="shared" si="38"/>
        <v>0</v>
      </c>
      <c r="CJ20" s="13">
        <f t="shared" si="39"/>
        <v>0</v>
      </c>
      <c r="CK20" s="13">
        <f t="shared" si="40"/>
        <v>0</v>
      </c>
      <c r="CL20" s="13">
        <f t="shared" si="41"/>
        <v>0</v>
      </c>
      <c r="CM20" s="13">
        <f t="shared" si="42"/>
        <v>0</v>
      </c>
      <c r="CN20" s="13">
        <f t="shared" si="43"/>
        <v>0</v>
      </c>
      <c r="CO20" s="13">
        <f t="shared" si="44"/>
        <v>0</v>
      </c>
      <c r="CP20" s="13">
        <f t="shared" si="45"/>
        <v>0</v>
      </c>
      <c r="CQ20" s="13">
        <f t="shared" si="46"/>
        <v>0</v>
      </c>
    </row>
    <row r="21" spans="1:95" ht="20.100000000000001" customHeight="1" x14ac:dyDescent="0.25">
      <c r="A21" s="47" t="str">
        <f>'[3]Počty podle oddílů'!$D88</f>
        <v/>
      </c>
      <c r="B21" s="48" t="str">
        <f>'[3]Počty podle oddílů'!$E88</f>
        <v/>
      </c>
      <c r="C21" s="20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3">
        <f t="shared" si="47"/>
        <v>0</v>
      </c>
      <c r="X21" s="4">
        <f t="shared" si="0"/>
        <v>0</v>
      </c>
      <c r="Y21" s="14"/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L21" s="13">
        <f t="shared" si="52"/>
        <v>0</v>
      </c>
      <c r="AM21" s="13" t="str">
        <f t="shared" si="53"/>
        <v>N</v>
      </c>
      <c r="AN21" s="13">
        <f t="shared" si="10"/>
        <v>0</v>
      </c>
      <c r="AO21" s="13" t="str">
        <f t="shared" si="54"/>
        <v>N</v>
      </c>
      <c r="AP21" s="13">
        <f t="shared" si="48"/>
        <v>0</v>
      </c>
      <c r="AQ21" s="13" t="str">
        <f t="shared" si="11"/>
        <v>N</v>
      </c>
      <c r="AR21" s="13">
        <f t="shared" si="49"/>
        <v>0</v>
      </c>
      <c r="AS21" s="13" t="str">
        <f t="shared" si="12"/>
        <v>N</v>
      </c>
      <c r="AT21" s="13">
        <f t="shared" si="13"/>
        <v>0</v>
      </c>
      <c r="AU21" s="13" t="str">
        <f t="shared" si="14"/>
        <v>N</v>
      </c>
      <c r="AV21" s="13">
        <f t="shared" si="15"/>
        <v>0</v>
      </c>
      <c r="AW21" s="13" t="str">
        <f t="shared" si="16"/>
        <v>N</v>
      </c>
      <c r="AX21" s="13">
        <f t="shared" si="17"/>
        <v>0</v>
      </c>
      <c r="AY21" s="13" t="str">
        <f t="shared" si="18"/>
        <v>N</v>
      </c>
      <c r="AZ21" s="13">
        <f t="shared" si="19"/>
        <v>0</v>
      </c>
      <c r="BA21" s="13" t="str">
        <f t="shared" si="20"/>
        <v>N</v>
      </c>
      <c r="BB21" s="13">
        <f t="shared" si="21"/>
        <v>0</v>
      </c>
      <c r="BC21" s="13" t="str">
        <f t="shared" si="22"/>
        <v>N</v>
      </c>
      <c r="BD21" s="13">
        <f t="shared" si="23"/>
        <v>0</v>
      </c>
      <c r="BE21" s="13">
        <f t="shared" si="55"/>
        <v>0</v>
      </c>
      <c r="BF21" s="13">
        <f t="shared" si="56"/>
        <v>0</v>
      </c>
      <c r="BS21" s="13" t="e">
        <f>'Celkové výsledky'!#REF!</f>
        <v>#REF!</v>
      </c>
      <c r="BT21" s="13" t="e">
        <f t="shared" si="50"/>
        <v>#REF!</v>
      </c>
      <c r="BW21" s="13">
        <f t="shared" si="26"/>
        <v>0</v>
      </c>
      <c r="BX21" s="13">
        <f t="shared" si="27"/>
        <v>0</v>
      </c>
      <c r="BY21" s="13">
        <f t="shared" si="28"/>
        <v>0</v>
      </c>
      <c r="BZ21" s="13">
        <f t="shared" si="29"/>
        <v>0</v>
      </c>
      <c r="CA21" s="13">
        <f t="shared" si="30"/>
        <v>0</v>
      </c>
      <c r="CB21" s="13">
        <f t="shared" si="31"/>
        <v>0</v>
      </c>
      <c r="CC21" s="13">
        <f t="shared" si="32"/>
        <v>0</v>
      </c>
      <c r="CD21" s="13">
        <f t="shared" si="33"/>
        <v>0</v>
      </c>
      <c r="CE21" s="13">
        <f t="shared" si="34"/>
        <v>0</v>
      </c>
      <c r="CF21" s="13">
        <f t="shared" si="35"/>
        <v>0</v>
      </c>
      <c r="CG21" s="13">
        <f t="shared" si="36"/>
        <v>0</v>
      </c>
      <c r="CH21" s="13">
        <f t="shared" si="37"/>
        <v>0</v>
      </c>
      <c r="CI21" s="13">
        <f t="shared" si="38"/>
        <v>0</v>
      </c>
      <c r="CJ21" s="13">
        <f t="shared" si="39"/>
        <v>0</v>
      </c>
      <c r="CK21" s="13">
        <f t="shared" si="40"/>
        <v>0</v>
      </c>
      <c r="CL21" s="13">
        <f t="shared" si="41"/>
        <v>0</v>
      </c>
      <c r="CM21" s="13">
        <f t="shared" si="42"/>
        <v>0</v>
      </c>
      <c r="CN21" s="13">
        <f t="shared" si="43"/>
        <v>0</v>
      </c>
      <c r="CO21" s="13">
        <f t="shared" si="44"/>
        <v>0</v>
      </c>
      <c r="CP21" s="13">
        <f t="shared" si="45"/>
        <v>0</v>
      </c>
      <c r="CQ21" s="13">
        <f t="shared" si="46"/>
        <v>0</v>
      </c>
    </row>
    <row r="22" spans="1:95" ht="20.100000000000001" customHeight="1" x14ac:dyDescent="0.25">
      <c r="A22" s="47" t="str">
        <f>'[3]Počty podle oddílů'!$D89</f>
        <v/>
      </c>
      <c r="B22" s="48" t="str">
        <f>'[3]Počty podle oddílů'!$E89</f>
        <v/>
      </c>
      <c r="C22" s="20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3">
        <f t="shared" si="47"/>
        <v>0</v>
      </c>
      <c r="X22" s="4">
        <f t="shared" si="0"/>
        <v>0</v>
      </c>
      <c r="Y22" s="14"/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L22" s="13">
        <f t="shared" si="52"/>
        <v>0</v>
      </c>
      <c r="AM22" s="13" t="str">
        <f t="shared" si="53"/>
        <v>N</v>
      </c>
      <c r="AN22" s="13">
        <f t="shared" si="10"/>
        <v>0</v>
      </c>
      <c r="AO22" s="13" t="str">
        <f t="shared" si="54"/>
        <v>N</v>
      </c>
      <c r="AP22" s="13">
        <f t="shared" si="48"/>
        <v>0</v>
      </c>
      <c r="AQ22" s="13" t="str">
        <f t="shared" si="11"/>
        <v>N</v>
      </c>
      <c r="AR22" s="13">
        <f t="shared" si="49"/>
        <v>0</v>
      </c>
      <c r="AS22" s="13" t="str">
        <f t="shared" si="12"/>
        <v>N</v>
      </c>
      <c r="AT22" s="13">
        <f t="shared" si="13"/>
        <v>0</v>
      </c>
      <c r="AU22" s="13" t="str">
        <f t="shared" si="14"/>
        <v>N</v>
      </c>
      <c r="AV22" s="13">
        <f t="shared" si="15"/>
        <v>0</v>
      </c>
      <c r="AW22" s="13" t="str">
        <f t="shared" si="16"/>
        <v>N</v>
      </c>
      <c r="AX22" s="13">
        <f t="shared" si="17"/>
        <v>0</v>
      </c>
      <c r="AY22" s="13" t="str">
        <f t="shared" si="18"/>
        <v>N</v>
      </c>
      <c r="AZ22" s="13">
        <f t="shared" si="19"/>
        <v>0</v>
      </c>
      <c r="BA22" s="13" t="str">
        <f t="shared" si="20"/>
        <v>N</v>
      </c>
      <c r="BB22" s="13">
        <f t="shared" si="21"/>
        <v>0</v>
      </c>
      <c r="BC22" s="13" t="str">
        <f t="shared" si="22"/>
        <v>N</v>
      </c>
      <c r="BD22" s="13">
        <f t="shared" si="23"/>
        <v>0</v>
      </c>
      <c r="BE22" s="13">
        <f t="shared" si="55"/>
        <v>0</v>
      </c>
      <c r="BF22" s="13">
        <f t="shared" si="56"/>
        <v>0</v>
      </c>
      <c r="BS22" s="13" t="e">
        <f>'Celkové výsledky'!#REF!</f>
        <v>#REF!</v>
      </c>
      <c r="BT22" s="13" t="e">
        <f t="shared" si="50"/>
        <v>#REF!</v>
      </c>
      <c r="BW22" s="13">
        <f t="shared" si="26"/>
        <v>0</v>
      </c>
      <c r="BX22" s="13">
        <f t="shared" si="27"/>
        <v>0</v>
      </c>
      <c r="BY22" s="13">
        <f t="shared" si="28"/>
        <v>0</v>
      </c>
      <c r="BZ22" s="13">
        <f t="shared" si="29"/>
        <v>0</v>
      </c>
      <c r="CA22" s="13">
        <f t="shared" si="30"/>
        <v>0</v>
      </c>
      <c r="CB22" s="13">
        <f t="shared" si="31"/>
        <v>0</v>
      </c>
      <c r="CC22" s="13">
        <f t="shared" si="32"/>
        <v>0</v>
      </c>
      <c r="CD22" s="13">
        <f t="shared" si="33"/>
        <v>0</v>
      </c>
      <c r="CE22" s="13">
        <f t="shared" si="34"/>
        <v>0</v>
      </c>
      <c r="CF22" s="13">
        <f t="shared" si="35"/>
        <v>0</v>
      </c>
      <c r="CG22" s="13">
        <f t="shared" si="36"/>
        <v>0</v>
      </c>
      <c r="CH22" s="13">
        <f t="shared" si="37"/>
        <v>0</v>
      </c>
      <c r="CI22" s="13">
        <f t="shared" si="38"/>
        <v>0</v>
      </c>
      <c r="CJ22" s="13">
        <f t="shared" si="39"/>
        <v>0</v>
      </c>
      <c r="CK22" s="13">
        <f t="shared" si="40"/>
        <v>0</v>
      </c>
      <c r="CL22" s="13">
        <f t="shared" si="41"/>
        <v>0</v>
      </c>
      <c r="CM22" s="13">
        <f t="shared" si="42"/>
        <v>0</v>
      </c>
      <c r="CN22" s="13">
        <f t="shared" si="43"/>
        <v>0</v>
      </c>
      <c r="CO22" s="13">
        <f t="shared" si="44"/>
        <v>0</v>
      </c>
      <c r="CP22" s="13">
        <f t="shared" si="45"/>
        <v>0</v>
      </c>
      <c r="CQ22" s="13">
        <f t="shared" si="46"/>
        <v>0</v>
      </c>
    </row>
    <row r="23" spans="1:95" ht="20.100000000000001" customHeight="1" x14ac:dyDescent="0.25">
      <c r="A23" s="47" t="str">
        <f>'[3]Počty podle oddílů'!$D90</f>
        <v/>
      </c>
      <c r="B23" s="48" t="str">
        <f>'[3]Počty podle oddílů'!$E90</f>
        <v/>
      </c>
      <c r="C23" s="20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3">
        <f t="shared" si="47"/>
        <v>0</v>
      </c>
      <c r="X23" s="4">
        <f t="shared" si="0"/>
        <v>0</v>
      </c>
      <c r="Y23" s="14"/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L23" s="13">
        <f t="shared" si="52"/>
        <v>0</v>
      </c>
      <c r="AM23" s="13" t="str">
        <f t="shared" si="53"/>
        <v>N</v>
      </c>
      <c r="AN23" s="13">
        <f t="shared" si="10"/>
        <v>0</v>
      </c>
      <c r="AO23" s="13" t="str">
        <f t="shared" si="54"/>
        <v>N</v>
      </c>
      <c r="AP23" s="13">
        <f t="shared" si="48"/>
        <v>0</v>
      </c>
      <c r="AQ23" s="13" t="str">
        <f t="shared" si="11"/>
        <v>N</v>
      </c>
      <c r="AR23" s="13">
        <f t="shared" si="49"/>
        <v>0</v>
      </c>
      <c r="AS23" s="13" t="str">
        <f t="shared" si="12"/>
        <v>N</v>
      </c>
      <c r="AT23" s="13">
        <f t="shared" si="13"/>
        <v>0</v>
      </c>
      <c r="AU23" s="13" t="str">
        <f t="shared" si="14"/>
        <v>N</v>
      </c>
      <c r="AV23" s="13">
        <f t="shared" si="15"/>
        <v>0</v>
      </c>
      <c r="AW23" s="13" t="str">
        <f t="shared" si="16"/>
        <v>N</v>
      </c>
      <c r="AX23" s="13">
        <f t="shared" si="17"/>
        <v>0</v>
      </c>
      <c r="AY23" s="13" t="str">
        <f t="shared" si="18"/>
        <v>N</v>
      </c>
      <c r="AZ23" s="13">
        <f t="shared" si="19"/>
        <v>0</v>
      </c>
      <c r="BA23" s="13" t="str">
        <f t="shared" si="20"/>
        <v>N</v>
      </c>
      <c r="BB23" s="13">
        <f t="shared" si="21"/>
        <v>0</v>
      </c>
      <c r="BC23" s="13" t="str">
        <f t="shared" si="22"/>
        <v>N</v>
      </c>
      <c r="BD23" s="13">
        <f t="shared" si="23"/>
        <v>0</v>
      </c>
      <c r="BE23" s="13">
        <f t="shared" si="55"/>
        <v>0</v>
      </c>
      <c r="BF23" s="13">
        <f t="shared" si="56"/>
        <v>0</v>
      </c>
      <c r="BS23" s="13" t="e">
        <f>'Celkové výsledky'!#REF!</f>
        <v>#REF!</v>
      </c>
      <c r="BT23" s="13" t="e">
        <f t="shared" si="50"/>
        <v>#REF!</v>
      </c>
      <c r="BW23" s="13">
        <f t="shared" si="26"/>
        <v>0</v>
      </c>
      <c r="BX23" s="13">
        <f t="shared" si="27"/>
        <v>0</v>
      </c>
      <c r="BY23" s="13">
        <f t="shared" si="28"/>
        <v>0</v>
      </c>
      <c r="BZ23" s="13">
        <f t="shared" si="29"/>
        <v>0</v>
      </c>
      <c r="CA23" s="13">
        <f t="shared" si="30"/>
        <v>0</v>
      </c>
      <c r="CB23" s="13">
        <f t="shared" si="31"/>
        <v>0</v>
      </c>
      <c r="CC23" s="13">
        <f t="shared" si="32"/>
        <v>0</v>
      </c>
      <c r="CD23" s="13">
        <f t="shared" si="33"/>
        <v>0</v>
      </c>
      <c r="CE23" s="13">
        <f t="shared" si="34"/>
        <v>0</v>
      </c>
      <c r="CF23" s="13">
        <f t="shared" si="35"/>
        <v>0</v>
      </c>
      <c r="CG23" s="13">
        <f t="shared" si="36"/>
        <v>0</v>
      </c>
      <c r="CH23" s="13">
        <f t="shared" si="37"/>
        <v>0</v>
      </c>
      <c r="CI23" s="13">
        <f t="shared" si="38"/>
        <v>0</v>
      </c>
      <c r="CJ23" s="13">
        <f t="shared" si="39"/>
        <v>0</v>
      </c>
      <c r="CK23" s="13">
        <f t="shared" si="40"/>
        <v>0</v>
      </c>
      <c r="CL23" s="13">
        <f t="shared" si="41"/>
        <v>0</v>
      </c>
      <c r="CM23" s="13">
        <f t="shared" si="42"/>
        <v>0</v>
      </c>
      <c r="CN23" s="13">
        <f t="shared" si="43"/>
        <v>0</v>
      </c>
      <c r="CO23" s="13">
        <f t="shared" si="44"/>
        <v>0</v>
      </c>
      <c r="CP23" s="13">
        <f t="shared" si="45"/>
        <v>0</v>
      </c>
      <c r="CQ23" s="13">
        <f t="shared" si="46"/>
        <v>0</v>
      </c>
    </row>
    <row r="24" spans="1:95" ht="20.100000000000001" customHeight="1" x14ac:dyDescent="0.25">
      <c r="A24" s="47" t="str">
        <f>'[3]Počty podle oddílů'!$D91</f>
        <v/>
      </c>
      <c r="B24" s="48" t="str">
        <f>'[3]Počty podle oddílů'!$E91</f>
        <v/>
      </c>
      <c r="C24" s="20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3">
        <f t="shared" si="47"/>
        <v>0</v>
      </c>
      <c r="X24" s="4">
        <f t="shared" si="0"/>
        <v>0</v>
      </c>
      <c r="Y24" s="14"/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L24" s="13">
        <f t="shared" si="52"/>
        <v>0</v>
      </c>
      <c r="AM24" s="13" t="str">
        <f t="shared" si="53"/>
        <v>N</v>
      </c>
      <c r="AN24" s="13">
        <f t="shared" si="10"/>
        <v>0</v>
      </c>
      <c r="AO24" s="13" t="str">
        <f t="shared" si="54"/>
        <v>N</v>
      </c>
      <c r="AP24" s="13">
        <f t="shared" si="48"/>
        <v>0</v>
      </c>
      <c r="AQ24" s="13" t="str">
        <f t="shared" si="11"/>
        <v>N</v>
      </c>
      <c r="AR24" s="13">
        <f t="shared" si="49"/>
        <v>0</v>
      </c>
      <c r="AS24" s="13" t="str">
        <f t="shared" si="12"/>
        <v>N</v>
      </c>
      <c r="AT24" s="13">
        <f t="shared" si="13"/>
        <v>0</v>
      </c>
      <c r="AU24" s="13" t="str">
        <f t="shared" si="14"/>
        <v>N</v>
      </c>
      <c r="AV24" s="13">
        <f t="shared" si="15"/>
        <v>0</v>
      </c>
      <c r="AW24" s="13" t="str">
        <f t="shared" si="16"/>
        <v>N</v>
      </c>
      <c r="AX24" s="13">
        <f t="shared" si="17"/>
        <v>0</v>
      </c>
      <c r="AY24" s="13" t="str">
        <f t="shared" si="18"/>
        <v>N</v>
      </c>
      <c r="AZ24" s="13">
        <f t="shared" si="19"/>
        <v>0</v>
      </c>
      <c r="BA24" s="13" t="str">
        <f t="shared" si="20"/>
        <v>N</v>
      </c>
      <c r="BB24" s="13">
        <f t="shared" si="21"/>
        <v>0</v>
      </c>
      <c r="BC24" s="13" t="str">
        <f t="shared" si="22"/>
        <v>N</v>
      </c>
      <c r="BD24" s="13">
        <f t="shared" si="23"/>
        <v>0</v>
      </c>
      <c r="BE24" s="13">
        <f t="shared" si="55"/>
        <v>0</v>
      </c>
      <c r="BF24" s="13">
        <f t="shared" si="56"/>
        <v>0</v>
      </c>
      <c r="BS24" s="13" t="e">
        <f>'Celkové výsledky'!#REF!</f>
        <v>#REF!</v>
      </c>
      <c r="BT24" s="13" t="e">
        <f t="shared" si="50"/>
        <v>#REF!</v>
      </c>
      <c r="BW24" s="13">
        <f t="shared" si="26"/>
        <v>0</v>
      </c>
      <c r="BX24" s="13">
        <f t="shared" si="27"/>
        <v>0</v>
      </c>
      <c r="BY24" s="13">
        <f t="shared" si="28"/>
        <v>0</v>
      </c>
      <c r="BZ24" s="13">
        <f t="shared" si="29"/>
        <v>0</v>
      </c>
      <c r="CA24" s="13">
        <f t="shared" si="30"/>
        <v>0</v>
      </c>
      <c r="CB24" s="13">
        <f t="shared" si="31"/>
        <v>0</v>
      </c>
      <c r="CC24" s="13">
        <f t="shared" si="32"/>
        <v>0</v>
      </c>
      <c r="CD24" s="13">
        <f t="shared" si="33"/>
        <v>0</v>
      </c>
      <c r="CE24" s="13">
        <f t="shared" si="34"/>
        <v>0</v>
      </c>
      <c r="CF24" s="13">
        <f t="shared" si="35"/>
        <v>0</v>
      </c>
      <c r="CG24" s="13">
        <f t="shared" si="36"/>
        <v>0</v>
      </c>
      <c r="CH24" s="13">
        <f t="shared" si="37"/>
        <v>0</v>
      </c>
      <c r="CI24" s="13">
        <f t="shared" si="38"/>
        <v>0</v>
      </c>
      <c r="CJ24" s="13">
        <f t="shared" si="39"/>
        <v>0</v>
      </c>
      <c r="CK24" s="13">
        <f t="shared" si="40"/>
        <v>0</v>
      </c>
      <c r="CL24" s="13">
        <f t="shared" si="41"/>
        <v>0</v>
      </c>
      <c r="CM24" s="13">
        <f t="shared" si="42"/>
        <v>0</v>
      </c>
      <c r="CN24" s="13">
        <f t="shared" si="43"/>
        <v>0</v>
      </c>
      <c r="CO24" s="13">
        <f t="shared" si="44"/>
        <v>0</v>
      </c>
      <c r="CP24" s="13">
        <f t="shared" si="45"/>
        <v>0</v>
      </c>
      <c r="CQ24" s="13">
        <f t="shared" si="46"/>
        <v>0</v>
      </c>
    </row>
    <row r="25" spans="1:95" ht="20.100000000000001" customHeight="1" x14ac:dyDescent="0.25">
      <c r="A25" s="47" t="str">
        <f>'[3]Počty podle oddílů'!$D92</f>
        <v/>
      </c>
      <c r="B25" s="48" t="str">
        <f>'[3]Počty podle oddílů'!$E92</f>
        <v/>
      </c>
      <c r="C25" s="20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3">
        <f t="shared" si="47"/>
        <v>0</v>
      </c>
      <c r="X25" s="4">
        <f t="shared" si="0"/>
        <v>0</v>
      </c>
      <c r="Y25" s="14"/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L25" s="13">
        <f t="shared" si="52"/>
        <v>0</v>
      </c>
      <c r="AM25" s="13" t="str">
        <f t="shared" si="53"/>
        <v>N</v>
      </c>
      <c r="AN25" s="13">
        <f t="shared" si="10"/>
        <v>0</v>
      </c>
      <c r="AO25" s="13" t="str">
        <f t="shared" si="54"/>
        <v>N</v>
      </c>
      <c r="AP25" s="13">
        <f t="shared" si="48"/>
        <v>0</v>
      </c>
      <c r="AQ25" s="13" t="str">
        <f t="shared" si="11"/>
        <v>N</v>
      </c>
      <c r="AR25" s="13">
        <f t="shared" si="49"/>
        <v>0</v>
      </c>
      <c r="AS25" s="13" t="str">
        <f t="shared" si="12"/>
        <v>N</v>
      </c>
      <c r="AT25" s="13">
        <f t="shared" si="13"/>
        <v>0</v>
      </c>
      <c r="AU25" s="13" t="str">
        <f t="shared" si="14"/>
        <v>N</v>
      </c>
      <c r="AV25" s="13">
        <f t="shared" si="15"/>
        <v>0</v>
      </c>
      <c r="AW25" s="13" t="str">
        <f t="shared" si="16"/>
        <v>N</v>
      </c>
      <c r="AX25" s="13">
        <f t="shared" si="17"/>
        <v>0</v>
      </c>
      <c r="AY25" s="13" t="str">
        <f t="shared" si="18"/>
        <v>N</v>
      </c>
      <c r="AZ25" s="13">
        <f t="shared" si="19"/>
        <v>0</v>
      </c>
      <c r="BA25" s="13" t="str">
        <f t="shared" si="20"/>
        <v>N</v>
      </c>
      <c r="BB25" s="13">
        <f t="shared" si="21"/>
        <v>0</v>
      </c>
      <c r="BC25" s="13" t="str">
        <f t="shared" si="22"/>
        <v>N</v>
      </c>
      <c r="BD25" s="13">
        <f t="shared" si="23"/>
        <v>0</v>
      </c>
      <c r="BE25" s="13">
        <f t="shared" si="55"/>
        <v>0</v>
      </c>
      <c r="BF25" s="13">
        <f t="shared" si="56"/>
        <v>0</v>
      </c>
      <c r="BS25" s="13" t="e">
        <f>'Celkové výsledky'!#REF!</f>
        <v>#REF!</v>
      </c>
      <c r="BT25" s="13" t="e">
        <f t="shared" si="50"/>
        <v>#REF!</v>
      </c>
      <c r="BW25" s="13">
        <f t="shared" si="26"/>
        <v>0</v>
      </c>
      <c r="BX25" s="13">
        <f t="shared" si="27"/>
        <v>0</v>
      </c>
      <c r="BY25" s="13">
        <f t="shared" si="28"/>
        <v>0</v>
      </c>
      <c r="BZ25" s="13">
        <f t="shared" si="29"/>
        <v>0</v>
      </c>
      <c r="CA25" s="13">
        <f t="shared" si="30"/>
        <v>0</v>
      </c>
      <c r="CB25" s="13">
        <f t="shared" si="31"/>
        <v>0</v>
      </c>
      <c r="CC25" s="13">
        <f t="shared" si="32"/>
        <v>0</v>
      </c>
      <c r="CD25" s="13">
        <f t="shared" si="33"/>
        <v>0</v>
      </c>
      <c r="CE25" s="13">
        <f t="shared" si="34"/>
        <v>0</v>
      </c>
      <c r="CF25" s="13">
        <f t="shared" si="35"/>
        <v>0</v>
      </c>
      <c r="CG25" s="13">
        <f t="shared" si="36"/>
        <v>0</v>
      </c>
      <c r="CH25" s="13">
        <f t="shared" si="37"/>
        <v>0</v>
      </c>
      <c r="CI25" s="13">
        <f t="shared" si="38"/>
        <v>0</v>
      </c>
      <c r="CJ25" s="13">
        <f t="shared" si="39"/>
        <v>0</v>
      </c>
      <c r="CK25" s="13">
        <f t="shared" si="40"/>
        <v>0</v>
      </c>
      <c r="CL25" s="13">
        <f t="shared" si="41"/>
        <v>0</v>
      </c>
      <c r="CM25" s="13">
        <f t="shared" si="42"/>
        <v>0</v>
      </c>
      <c r="CN25" s="13">
        <f t="shared" si="43"/>
        <v>0</v>
      </c>
      <c r="CO25" s="13">
        <f t="shared" si="44"/>
        <v>0</v>
      </c>
      <c r="CP25" s="13">
        <f t="shared" si="45"/>
        <v>0</v>
      </c>
      <c r="CQ25" s="13">
        <f t="shared" si="46"/>
        <v>0</v>
      </c>
    </row>
    <row r="26" spans="1:95" ht="20.100000000000001" customHeight="1" x14ac:dyDescent="0.25">
      <c r="A26" s="47" t="str">
        <f>'[3]Počty podle oddílů'!$D93</f>
        <v/>
      </c>
      <c r="B26" s="48" t="str">
        <f>'[3]Počty podle oddílů'!$E93</f>
        <v/>
      </c>
      <c r="C26" s="20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3">
        <f t="shared" si="47"/>
        <v>0</v>
      </c>
      <c r="X26" s="4">
        <f t="shared" si="0"/>
        <v>0</v>
      </c>
      <c r="Y26" s="14"/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L26" s="13">
        <f t="shared" si="52"/>
        <v>0</v>
      </c>
      <c r="AM26" s="13" t="str">
        <f t="shared" si="53"/>
        <v>N</v>
      </c>
      <c r="AN26" s="13">
        <f t="shared" si="10"/>
        <v>0</v>
      </c>
      <c r="AO26" s="13" t="str">
        <f t="shared" si="54"/>
        <v>N</v>
      </c>
      <c r="AP26" s="13">
        <f t="shared" si="48"/>
        <v>0</v>
      </c>
      <c r="AQ26" s="13" t="str">
        <f t="shared" si="11"/>
        <v>N</v>
      </c>
      <c r="AR26" s="13">
        <f t="shared" si="49"/>
        <v>0</v>
      </c>
      <c r="AS26" s="13" t="str">
        <f t="shared" si="12"/>
        <v>N</v>
      </c>
      <c r="AT26" s="13">
        <f t="shared" si="13"/>
        <v>0</v>
      </c>
      <c r="AU26" s="13" t="str">
        <f t="shared" si="14"/>
        <v>N</v>
      </c>
      <c r="AV26" s="13">
        <f t="shared" si="15"/>
        <v>0</v>
      </c>
      <c r="AW26" s="13" t="str">
        <f t="shared" si="16"/>
        <v>N</v>
      </c>
      <c r="AX26" s="13">
        <f t="shared" si="17"/>
        <v>0</v>
      </c>
      <c r="AY26" s="13" t="str">
        <f t="shared" si="18"/>
        <v>N</v>
      </c>
      <c r="AZ26" s="13">
        <f t="shared" si="19"/>
        <v>0</v>
      </c>
      <c r="BA26" s="13" t="str">
        <f t="shared" si="20"/>
        <v>N</v>
      </c>
      <c r="BB26" s="13">
        <f t="shared" si="21"/>
        <v>0</v>
      </c>
      <c r="BC26" s="13" t="str">
        <f t="shared" si="22"/>
        <v>N</v>
      </c>
      <c r="BD26" s="13">
        <f t="shared" si="23"/>
        <v>0</v>
      </c>
      <c r="BE26" s="13">
        <f t="shared" si="55"/>
        <v>0</v>
      </c>
      <c r="BF26" s="13">
        <f t="shared" si="56"/>
        <v>0</v>
      </c>
      <c r="BS26" s="13" t="e">
        <f>'Celkové výsledky'!#REF!</f>
        <v>#REF!</v>
      </c>
      <c r="BT26" s="13" t="e">
        <f t="shared" si="50"/>
        <v>#REF!</v>
      </c>
      <c r="BW26" s="13">
        <f t="shared" si="26"/>
        <v>0</v>
      </c>
      <c r="BX26" s="13">
        <f t="shared" si="27"/>
        <v>0</v>
      </c>
      <c r="BY26" s="13">
        <f t="shared" si="28"/>
        <v>0</v>
      </c>
      <c r="BZ26" s="13">
        <f t="shared" si="29"/>
        <v>0</v>
      </c>
      <c r="CA26" s="13">
        <f t="shared" si="30"/>
        <v>0</v>
      </c>
      <c r="CB26" s="13">
        <f t="shared" si="31"/>
        <v>0</v>
      </c>
      <c r="CC26" s="13">
        <f t="shared" si="32"/>
        <v>0</v>
      </c>
      <c r="CD26" s="13">
        <f t="shared" si="33"/>
        <v>0</v>
      </c>
      <c r="CE26" s="13">
        <f t="shared" si="34"/>
        <v>0</v>
      </c>
      <c r="CF26" s="13">
        <f t="shared" si="35"/>
        <v>0</v>
      </c>
      <c r="CG26" s="13">
        <f t="shared" si="36"/>
        <v>0</v>
      </c>
      <c r="CH26" s="13">
        <f t="shared" si="37"/>
        <v>0</v>
      </c>
      <c r="CI26" s="13">
        <f t="shared" si="38"/>
        <v>0</v>
      </c>
      <c r="CJ26" s="13">
        <f t="shared" si="39"/>
        <v>0</v>
      </c>
      <c r="CK26" s="13">
        <f t="shared" si="40"/>
        <v>0</v>
      </c>
      <c r="CL26" s="13">
        <f t="shared" si="41"/>
        <v>0</v>
      </c>
      <c r="CM26" s="13">
        <f t="shared" si="42"/>
        <v>0</v>
      </c>
      <c r="CN26" s="13">
        <f t="shared" si="43"/>
        <v>0</v>
      </c>
      <c r="CO26" s="13">
        <f t="shared" si="44"/>
        <v>0</v>
      </c>
      <c r="CP26" s="13">
        <f t="shared" si="45"/>
        <v>0</v>
      </c>
      <c r="CQ26" s="13">
        <f t="shared" si="46"/>
        <v>0</v>
      </c>
    </row>
    <row r="27" spans="1:95" ht="20.100000000000001" customHeight="1" x14ac:dyDescent="0.25">
      <c r="A27" s="47" t="str">
        <f>'[3]Počty podle oddílů'!$D94</f>
        <v/>
      </c>
      <c r="B27" s="48" t="str">
        <f>'[3]Počty podle oddílů'!$E94</f>
        <v/>
      </c>
      <c r="C27" s="20"/>
      <c r="D27" s="1"/>
      <c r="E27" s="1"/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3">
        <f t="shared" si="47"/>
        <v>0</v>
      </c>
      <c r="X27" s="4">
        <f t="shared" si="0"/>
        <v>0</v>
      </c>
      <c r="Y27" s="14"/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L27" s="13">
        <f t="shared" si="52"/>
        <v>0</v>
      </c>
      <c r="AM27" s="13" t="str">
        <f t="shared" si="53"/>
        <v>N</v>
      </c>
      <c r="AN27" s="13">
        <f t="shared" si="10"/>
        <v>0</v>
      </c>
      <c r="AO27" s="13" t="str">
        <f t="shared" si="54"/>
        <v>N</v>
      </c>
      <c r="AP27" s="13">
        <f t="shared" si="48"/>
        <v>0</v>
      </c>
      <c r="AQ27" s="13" t="str">
        <f t="shared" si="11"/>
        <v>N</v>
      </c>
      <c r="AR27" s="13">
        <f t="shared" si="49"/>
        <v>0</v>
      </c>
      <c r="AS27" s="13" t="str">
        <f t="shared" si="12"/>
        <v>N</v>
      </c>
      <c r="AT27" s="13">
        <f t="shared" si="13"/>
        <v>0</v>
      </c>
      <c r="AU27" s="13" t="str">
        <f t="shared" si="14"/>
        <v>N</v>
      </c>
      <c r="AV27" s="13">
        <f t="shared" si="15"/>
        <v>0</v>
      </c>
      <c r="AW27" s="13" t="str">
        <f t="shared" si="16"/>
        <v>N</v>
      </c>
      <c r="AX27" s="13">
        <f t="shared" si="17"/>
        <v>0</v>
      </c>
      <c r="AY27" s="13" t="str">
        <f t="shared" si="18"/>
        <v>N</v>
      </c>
      <c r="AZ27" s="13">
        <f t="shared" si="19"/>
        <v>0</v>
      </c>
      <c r="BA27" s="13" t="str">
        <f t="shared" si="20"/>
        <v>N</v>
      </c>
      <c r="BB27" s="13">
        <f t="shared" si="21"/>
        <v>0</v>
      </c>
      <c r="BC27" s="13" t="str">
        <f t="shared" si="22"/>
        <v>N</v>
      </c>
      <c r="BD27" s="13">
        <f t="shared" si="23"/>
        <v>0</v>
      </c>
      <c r="BE27" s="13">
        <f t="shared" si="55"/>
        <v>0</v>
      </c>
      <c r="BF27" s="13">
        <f t="shared" si="56"/>
        <v>0</v>
      </c>
      <c r="BS27" s="13" t="e">
        <f>'Celkové výsledky'!#REF!</f>
        <v>#REF!</v>
      </c>
      <c r="BT27" s="13" t="e">
        <f t="shared" si="50"/>
        <v>#REF!</v>
      </c>
      <c r="BW27" s="13">
        <f t="shared" si="26"/>
        <v>0</v>
      </c>
      <c r="BX27" s="13">
        <f t="shared" si="27"/>
        <v>0</v>
      </c>
      <c r="BY27" s="13">
        <f t="shared" si="28"/>
        <v>0</v>
      </c>
      <c r="BZ27" s="13">
        <f t="shared" si="29"/>
        <v>0</v>
      </c>
      <c r="CA27" s="13">
        <f t="shared" si="30"/>
        <v>0</v>
      </c>
      <c r="CB27" s="13">
        <f t="shared" si="31"/>
        <v>0</v>
      </c>
      <c r="CC27" s="13">
        <f t="shared" si="32"/>
        <v>0</v>
      </c>
      <c r="CD27" s="13">
        <f t="shared" si="33"/>
        <v>0</v>
      </c>
      <c r="CE27" s="13">
        <f t="shared" si="34"/>
        <v>0</v>
      </c>
      <c r="CF27" s="13">
        <f t="shared" si="35"/>
        <v>0</v>
      </c>
      <c r="CG27" s="13">
        <f t="shared" si="36"/>
        <v>0</v>
      </c>
      <c r="CH27" s="13">
        <f t="shared" si="37"/>
        <v>0</v>
      </c>
      <c r="CI27" s="13">
        <f t="shared" si="38"/>
        <v>0</v>
      </c>
      <c r="CJ27" s="13">
        <f t="shared" si="39"/>
        <v>0</v>
      </c>
      <c r="CK27" s="13">
        <f t="shared" si="40"/>
        <v>0</v>
      </c>
      <c r="CL27" s="13">
        <f t="shared" si="41"/>
        <v>0</v>
      </c>
      <c r="CM27" s="13">
        <f t="shared" si="42"/>
        <v>0</v>
      </c>
      <c r="CN27" s="13">
        <f t="shared" si="43"/>
        <v>0</v>
      </c>
      <c r="CO27" s="13">
        <f t="shared" si="44"/>
        <v>0</v>
      </c>
      <c r="CP27" s="13">
        <f t="shared" si="45"/>
        <v>0</v>
      </c>
      <c r="CQ27" s="13">
        <f t="shared" si="46"/>
        <v>0</v>
      </c>
    </row>
    <row r="28" spans="1:95" ht="20.100000000000001" customHeight="1" x14ac:dyDescent="0.25">
      <c r="A28" s="47" t="str">
        <f>'[3]Počty podle oddílů'!$D95</f>
        <v/>
      </c>
      <c r="B28" s="48" t="str">
        <f>'[3]Počty podle oddílů'!$E95</f>
        <v/>
      </c>
      <c r="C28" s="20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3">
        <f t="shared" si="47"/>
        <v>0</v>
      </c>
      <c r="X28" s="4">
        <f t="shared" si="0"/>
        <v>0</v>
      </c>
      <c r="Y28" s="14"/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L28" s="13">
        <f t="shared" si="52"/>
        <v>0</v>
      </c>
      <c r="AM28" s="13" t="str">
        <f t="shared" si="53"/>
        <v>N</v>
      </c>
      <c r="AN28" s="13">
        <f t="shared" si="10"/>
        <v>0</v>
      </c>
      <c r="AO28" s="13" t="str">
        <f t="shared" si="54"/>
        <v>N</v>
      </c>
      <c r="AP28" s="13">
        <f t="shared" si="48"/>
        <v>0</v>
      </c>
      <c r="AQ28" s="13" t="str">
        <f t="shared" si="11"/>
        <v>N</v>
      </c>
      <c r="AR28" s="13">
        <f t="shared" si="49"/>
        <v>0</v>
      </c>
      <c r="AS28" s="13" t="str">
        <f t="shared" si="12"/>
        <v>N</v>
      </c>
      <c r="AT28" s="13">
        <f t="shared" si="13"/>
        <v>0</v>
      </c>
      <c r="AU28" s="13" t="str">
        <f t="shared" si="14"/>
        <v>N</v>
      </c>
      <c r="AV28" s="13">
        <f t="shared" si="15"/>
        <v>0</v>
      </c>
      <c r="AW28" s="13" t="str">
        <f t="shared" si="16"/>
        <v>N</v>
      </c>
      <c r="AX28" s="13">
        <f t="shared" si="17"/>
        <v>0</v>
      </c>
      <c r="AY28" s="13" t="str">
        <f t="shared" si="18"/>
        <v>N</v>
      </c>
      <c r="AZ28" s="13">
        <f t="shared" si="19"/>
        <v>0</v>
      </c>
      <c r="BA28" s="13" t="str">
        <f t="shared" si="20"/>
        <v>N</v>
      </c>
      <c r="BB28" s="13">
        <f t="shared" si="21"/>
        <v>0</v>
      </c>
      <c r="BC28" s="13" t="str">
        <f t="shared" si="22"/>
        <v>N</v>
      </c>
      <c r="BD28" s="13">
        <f t="shared" si="23"/>
        <v>0</v>
      </c>
      <c r="BE28" s="13">
        <f t="shared" si="55"/>
        <v>0</v>
      </c>
      <c r="BF28" s="13">
        <f t="shared" si="56"/>
        <v>0</v>
      </c>
      <c r="BS28" s="13" t="e">
        <f>'Celkové výsledky'!#REF!</f>
        <v>#REF!</v>
      </c>
      <c r="BT28" s="13" t="e">
        <f t="shared" si="50"/>
        <v>#REF!</v>
      </c>
      <c r="BW28" s="13">
        <f t="shared" si="26"/>
        <v>0</v>
      </c>
      <c r="BX28" s="13">
        <f t="shared" si="27"/>
        <v>0</v>
      </c>
      <c r="BY28" s="13">
        <f t="shared" si="28"/>
        <v>0</v>
      </c>
      <c r="BZ28" s="13">
        <f t="shared" si="29"/>
        <v>0</v>
      </c>
      <c r="CA28" s="13">
        <f t="shared" si="30"/>
        <v>0</v>
      </c>
      <c r="CB28" s="13">
        <f t="shared" si="31"/>
        <v>0</v>
      </c>
      <c r="CC28" s="13">
        <f t="shared" si="32"/>
        <v>0</v>
      </c>
      <c r="CD28" s="13">
        <f t="shared" si="33"/>
        <v>0</v>
      </c>
      <c r="CE28" s="13">
        <f t="shared" si="34"/>
        <v>0</v>
      </c>
      <c r="CF28" s="13">
        <f t="shared" si="35"/>
        <v>0</v>
      </c>
      <c r="CG28" s="13">
        <f t="shared" si="36"/>
        <v>0</v>
      </c>
      <c r="CH28" s="13">
        <f t="shared" si="37"/>
        <v>0</v>
      </c>
      <c r="CI28" s="13">
        <f t="shared" si="38"/>
        <v>0</v>
      </c>
      <c r="CJ28" s="13">
        <f t="shared" si="39"/>
        <v>0</v>
      </c>
      <c r="CK28" s="13">
        <f t="shared" si="40"/>
        <v>0</v>
      </c>
      <c r="CL28" s="13">
        <f t="shared" si="41"/>
        <v>0</v>
      </c>
      <c r="CM28" s="13">
        <f t="shared" si="42"/>
        <v>0</v>
      </c>
      <c r="CN28" s="13">
        <f t="shared" si="43"/>
        <v>0</v>
      </c>
      <c r="CO28" s="13">
        <f t="shared" si="44"/>
        <v>0</v>
      </c>
      <c r="CP28" s="13">
        <f t="shared" si="45"/>
        <v>0</v>
      </c>
      <c r="CQ28" s="13">
        <f t="shared" si="46"/>
        <v>0</v>
      </c>
    </row>
    <row r="29" spans="1:95" ht="20.100000000000001" customHeight="1" x14ac:dyDescent="0.25">
      <c r="A29" s="47" t="str">
        <f>'[3]Počty podle oddílů'!$D96</f>
        <v/>
      </c>
      <c r="B29" s="48" t="str">
        <f>'[3]Počty podle oddílů'!$E96</f>
        <v/>
      </c>
      <c r="C29" s="20"/>
      <c r="D29" s="1"/>
      <c r="E29" s="1"/>
      <c r="F29" s="1"/>
      <c r="G29" s="1"/>
      <c r="H29" s="1"/>
      <c r="I29" s="1"/>
      <c r="J29" s="1"/>
      <c r="K29" s="1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3">
        <f t="shared" si="47"/>
        <v>0</v>
      </c>
      <c r="X29" s="4">
        <f t="shared" si="0"/>
        <v>0</v>
      </c>
      <c r="Y29" s="14"/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L29" s="13">
        <f t="shared" si="52"/>
        <v>0</v>
      </c>
      <c r="AM29" s="13" t="str">
        <f t="shared" si="53"/>
        <v>N</v>
      </c>
      <c r="AN29" s="13">
        <f t="shared" si="10"/>
        <v>0</v>
      </c>
      <c r="AO29" s="13" t="str">
        <f t="shared" si="54"/>
        <v>N</v>
      </c>
      <c r="AP29" s="13">
        <f t="shared" si="48"/>
        <v>0</v>
      </c>
      <c r="AQ29" s="13" t="str">
        <f t="shared" si="11"/>
        <v>N</v>
      </c>
      <c r="AR29" s="13">
        <f t="shared" si="49"/>
        <v>0</v>
      </c>
      <c r="AS29" s="13" t="str">
        <f t="shared" si="12"/>
        <v>N</v>
      </c>
      <c r="AT29" s="13">
        <f t="shared" si="13"/>
        <v>0</v>
      </c>
      <c r="AU29" s="13" t="str">
        <f t="shared" si="14"/>
        <v>N</v>
      </c>
      <c r="AV29" s="13">
        <f t="shared" si="15"/>
        <v>0</v>
      </c>
      <c r="AW29" s="13" t="str">
        <f t="shared" si="16"/>
        <v>N</v>
      </c>
      <c r="AX29" s="13">
        <f t="shared" si="17"/>
        <v>0</v>
      </c>
      <c r="AY29" s="13" t="str">
        <f t="shared" si="18"/>
        <v>N</v>
      </c>
      <c r="AZ29" s="13">
        <f t="shared" si="19"/>
        <v>0</v>
      </c>
      <c r="BA29" s="13" t="str">
        <f t="shared" si="20"/>
        <v>N</v>
      </c>
      <c r="BB29" s="13">
        <f t="shared" si="21"/>
        <v>0</v>
      </c>
      <c r="BC29" s="13" t="str">
        <f t="shared" si="22"/>
        <v>N</v>
      </c>
      <c r="BD29" s="13">
        <f t="shared" si="23"/>
        <v>0</v>
      </c>
      <c r="BE29" s="13">
        <f t="shared" si="55"/>
        <v>0</v>
      </c>
      <c r="BF29" s="13">
        <f t="shared" si="56"/>
        <v>0</v>
      </c>
      <c r="BS29" s="13" t="e">
        <f>'Celkové výsledky'!#REF!</f>
        <v>#REF!</v>
      </c>
      <c r="BT29" s="13" t="e">
        <f t="shared" si="50"/>
        <v>#REF!</v>
      </c>
      <c r="BW29" s="13">
        <f t="shared" si="26"/>
        <v>0</v>
      </c>
      <c r="BX29" s="13">
        <f t="shared" si="27"/>
        <v>0</v>
      </c>
      <c r="BY29" s="13">
        <f t="shared" si="28"/>
        <v>0</v>
      </c>
      <c r="BZ29" s="13">
        <f t="shared" si="29"/>
        <v>0</v>
      </c>
      <c r="CA29" s="13">
        <f t="shared" si="30"/>
        <v>0</v>
      </c>
      <c r="CB29" s="13">
        <f t="shared" si="31"/>
        <v>0</v>
      </c>
      <c r="CC29" s="13">
        <f t="shared" si="32"/>
        <v>0</v>
      </c>
      <c r="CD29" s="13">
        <f t="shared" si="33"/>
        <v>0</v>
      </c>
      <c r="CE29" s="13">
        <f t="shared" si="34"/>
        <v>0</v>
      </c>
      <c r="CF29" s="13">
        <f t="shared" si="35"/>
        <v>0</v>
      </c>
      <c r="CG29" s="13">
        <f t="shared" si="36"/>
        <v>0</v>
      </c>
      <c r="CH29" s="13">
        <f t="shared" si="37"/>
        <v>0</v>
      </c>
      <c r="CI29" s="13">
        <f t="shared" si="38"/>
        <v>0</v>
      </c>
      <c r="CJ29" s="13">
        <f t="shared" si="39"/>
        <v>0</v>
      </c>
      <c r="CK29" s="13">
        <f t="shared" si="40"/>
        <v>0</v>
      </c>
      <c r="CL29" s="13">
        <f t="shared" si="41"/>
        <v>0</v>
      </c>
      <c r="CM29" s="13">
        <f t="shared" si="42"/>
        <v>0</v>
      </c>
      <c r="CN29" s="13">
        <f t="shared" si="43"/>
        <v>0</v>
      </c>
      <c r="CO29" s="13">
        <f t="shared" si="44"/>
        <v>0</v>
      </c>
      <c r="CP29" s="13">
        <f t="shared" si="45"/>
        <v>0</v>
      </c>
      <c r="CQ29" s="13">
        <f t="shared" si="46"/>
        <v>0</v>
      </c>
    </row>
    <row r="30" spans="1:95" ht="20.100000000000001" customHeight="1" x14ac:dyDescent="0.25">
      <c r="A30" s="47" t="str">
        <f>'[3]Počty podle oddílů'!$D97</f>
        <v/>
      </c>
      <c r="B30" s="48" t="str">
        <f>'[3]Počty podle oddílů'!$E97</f>
        <v/>
      </c>
      <c r="C30" s="20"/>
      <c r="D30" s="1"/>
      <c r="E30" s="1"/>
      <c r="F30" s="1"/>
      <c r="G30" s="1"/>
      <c r="H30" s="1"/>
      <c r="I30" s="1"/>
      <c r="J30" s="1"/>
      <c r="K30" s="1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3">
        <f t="shared" si="47"/>
        <v>0</v>
      </c>
      <c r="X30" s="4">
        <f t="shared" si="0"/>
        <v>0</v>
      </c>
      <c r="Y30" s="14"/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L30" s="13">
        <f t="shared" si="52"/>
        <v>0</v>
      </c>
      <c r="AM30" s="13" t="str">
        <f t="shared" si="53"/>
        <v>N</v>
      </c>
      <c r="AN30" s="13">
        <f t="shared" si="10"/>
        <v>0</v>
      </c>
      <c r="AO30" s="13" t="str">
        <f t="shared" si="54"/>
        <v>N</v>
      </c>
      <c r="AP30" s="13">
        <f t="shared" si="48"/>
        <v>0</v>
      </c>
      <c r="AQ30" s="13" t="str">
        <f t="shared" si="11"/>
        <v>N</v>
      </c>
      <c r="AR30" s="13">
        <f t="shared" si="49"/>
        <v>0</v>
      </c>
      <c r="AS30" s="13" t="str">
        <f t="shared" si="12"/>
        <v>N</v>
      </c>
      <c r="AT30" s="13">
        <f t="shared" si="13"/>
        <v>0</v>
      </c>
      <c r="AU30" s="13" t="str">
        <f t="shared" si="14"/>
        <v>N</v>
      </c>
      <c r="AV30" s="13">
        <f t="shared" si="15"/>
        <v>0</v>
      </c>
      <c r="AW30" s="13" t="str">
        <f t="shared" si="16"/>
        <v>N</v>
      </c>
      <c r="AX30" s="13">
        <f t="shared" si="17"/>
        <v>0</v>
      </c>
      <c r="AY30" s="13" t="str">
        <f t="shared" si="18"/>
        <v>N</v>
      </c>
      <c r="AZ30" s="13">
        <f t="shared" si="19"/>
        <v>0</v>
      </c>
      <c r="BA30" s="13" t="str">
        <f t="shared" si="20"/>
        <v>N</v>
      </c>
      <c r="BB30" s="13">
        <f t="shared" si="21"/>
        <v>0</v>
      </c>
      <c r="BC30" s="13" t="str">
        <f t="shared" si="22"/>
        <v>N</v>
      </c>
      <c r="BD30" s="13">
        <f t="shared" si="23"/>
        <v>0</v>
      </c>
      <c r="BE30" s="13">
        <f t="shared" si="55"/>
        <v>0</v>
      </c>
      <c r="BF30" s="13">
        <f t="shared" si="56"/>
        <v>0</v>
      </c>
      <c r="BS30" s="13" t="e">
        <f>'Celkové výsledky'!#REF!</f>
        <v>#REF!</v>
      </c>
      <c r="BT30" s="13" t="e">
        <f t="shared" si="50"/>
        <v>#REF!</v>
      </c>
      <c r="BW30" s="13">
        <f t="shared" si="26"/>
        <v>0</v>
      </c>
      <c r="BX30" s="13">
        <f t="shared" si="27"/>
        <v>0</v>
      </c>
      <c r="BY30" s="13">
        <f t="shared" si="28"/>
        <v>0</v>
      </c>
      <c r="BZ30" s="13">
        <f t="shared" si="29"/>
        <v>0</v>
      </c>
      <c r="CA30" s="13">
        <f t="shared" si="30"/>
        <v>0</v>
      </c>
      <c r="CB30" s="13">
        <f t="shared" si="31"/>
        <v>0</v>
      </c>
      <c r="CC30" s="13">
        <f t="shared" si="32"/>
        <v>0</v>
      </c>
      <c r="CD30" s="13">
        <f t="shared" si="33"/>
        <v>0</v>
      </c>
      <c r="CE30" s="13">
        <f t="shared" si="34"/>
        <v>0</v>
      </c>
      <c r="CF30" s="13">
        <f t="shared" si="35"/>
        <v>0</v>
      </c>
      <c r="CG30" s="13">
        <f t="shared" si="36"/>
        <v>0</v>
      </c>
      <c r="CH30" s="13">
        <f t="shared" si="37"/>
        <v>0</v>
      </c>
      <c r="CI30" s="13">
        <f t="shared" si="38"/>
        <v>0</v>
      </c>
      <c r="CJ30" s="13">
        <f t="shared" si="39"/>
        <v>0</v>
      </c>
      <c r="CK30" s="13">
        <f t="shared" si="40"/>
        <v>0</v>
      </c>
      <c r="CL30" s="13">
        <f t="shared" si="41"/>
        <v>0</v>
      </c>
      <c r="CM30" s="13">
        <f t="shared" si="42"/>
        <v>0</v>
      </c>
      <c r="CN30" s="13">
        <f t="shared" si="43"/>
        <v>0</v>
      </c>
      <c r="CO30" s="13">
        <f t="shared" si="44"/>
        <v>0</v>
      </c>
      <c r="CP30" s="13">
        <f t="shared" si="45"/>
        <v>0</v>
      </c>
      <c r="CQ30" s="13">
        <f t="shared" si="46"/>
        <v>0</v>
      </c>
    </row>
    <row r="31" spans="1:95" ht="20.100000000000001" customHeight="1" x14ac:dyDescent="0.25">
      <c r="A31" s="47" t="str">
        <f>'[3]Počty podle oddílů'!$D98</f>
        <v/>
      </c>
      <c r="B31" s="48" t="str">
        <f>'[3]Počty podle oddílů'!$E98</f>
        <v/>
      </c>
      <c r="C31" s="20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3">
        <f t="shared" si="47"/>
        <v>0</v>
      </c>
      <c r="X31" s="4">
        <f t="shared" si="0"/>
        <v>0</v>
      </c>
      <c r="Y31" s="14"/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L31" s="13">
        <f t="shared" si="52"/>
        <v>0</v>
      </c>
      <c r="AM31" s="13" t="str">
        <f t="shared" si="53"/>
        <v>N</v>
      </c>
      <c r="AN31" s="13">
        <f t="shared" si="10"/>
        <v>0</v>
      </c>
      <c r="AO31" s="13" t="str">
        <f t="shared" si="54"/>
        <v>N</v>
      </c>
      <c r="AP31" s="13">
        <f t="shared" si="48"/>
        <v>0</v>
      </c>
      <c r="AQ31" s="13" t="str">
        <f t="shared" si="11"/>
        <v>N</v>
      </c>
      <c r="AR31" s="13">
        <f t="shared" si="49"/>
        <v>0</v>
      </c>
      <c r="AS31" s="13" t="str">
        <f t="shared" si="12"/>
        <v>N</v>
      </c>
      <c r="AT31" s="13">
        <f t="shared" si="13"/>
        <v>0</v>
      </c>
      <c r="AU31" s="13" t="str">
        <f t="shared" si="14"/>
        <v>N</v>
      </c>
      <c r="AV31" s="13">
        <f t="shared" si="15"/>
        <v>0</v>
      </c>
      <c r="AW31" s="13" t="str">
        <f t="shared" si="16"/>
        <v>N</v>
      </c>
      <c r="AX31" s="13">
        <f t="shared" si="17"/>
        <v>0</v>
      </c>
      <c r="AY31" s="13" t="str">
        <f t="shared" si="18"/>
        <v>N</v>
      </c>
      <c r="AZ31" s="13">
        <f t="shared" si="19"/>
        <v>0</v>
      </c>
      <c r="BA31" s="13" t="str">
        <f t="shared" si="20"/>
        <v>N</v>
      </c>
      <c r="BB31" s="13">
        <f t="shared" si="21"/>
        <v>0</v>
      </c>
      <c r="BC31" s="13" t="str">
        <f t="shared" si="22"/>
        <v>N</v>
      </c>
      <c r="BD31" s="13">
        <f t="shared" si="23"/>
        <v>0</v>
      </c>
      <c r="BE31" s="13">
        <f t="shared" si="55"/>
        <v>0</v>
      </c>
      <c r="BF31" s="13">
        <f t="shared" si="56"/>
        <v>0</v>
      </c>
      <c r="BS31" s="13" t="e">
        <f>'Celkové výsledky'!#REF!</f>
        <v>#REF!</v>
      </c>
      <c r="BT31" s="13" t="e">
        <f t="shared" si="50"/>
        <v>#REF!</v>
      </c>
      <c r="BW31" s="13">
        <f t="shared" si="26"/>
        <v>0</v>
      </c>
      <c r="BX31" s="13">
        <f t="shared" si="27"/>
        <v>0</v>
      </c>
      <c r="BY31" s="13">
        <f t="shared" si="28"/>
        <v>0</v>
      </c>
      <c r="BZ31" s="13">
        <f t="shared" si="29"/>
        <v>0</v>
      </c>
      <c r="CA31" s="13">
        <f t="shared" si="30"/>
        <v>0</v>
      </c>
      <c r="CB31" s="13">
        <f t="shared" si="31"/>
        <v>0</v>
      </c>
      <c r="CC31" s="13">
        <f t="shared" si="32"/>
        <v>0</v>
      </c>
      <c r="CD31" s="13">
        <f t="shared" si="33"/>
        <v>0</v>
      </c>
      <c r="CE31" s="13">
        <f t="shared" si="34"/>
        <v>0</v>
      </c>
      <c r="CF31" s="13">
        <f t="shared" si="35"/>
        <v>0</v>
      </c>
      <c r="CG31" s="13">
        <f t="shared" si="36"/>
        <v>0</v>
      </c>
      <c r="CH31" s="13">
        <f t="shared" si="37"/>
        <v>0</v>
      </c>
      <c r="CI31" s="13">
        <f t="shared" si="38"/>
        <v>0</v>
      </c>
      <c r="CJ31" s="13">
        <f t="shared" si="39"/>
        <v>0</v>
      </c>
      <c r="CK31" s="13">
        <f t="shared" si="40"/>
        <v>0</v>
      </c>
      <c r="CL31" s="13">
        <f t="shared" si="41"/>
        <v>0</v>
      </c>
      <c r="CM31" s="13">
        <f t="shared" si="42"/>
        <v>0</v>
      </c>
      <c r="CN31" s="13">
        <f t="shared" si="43"/>
        <v>0</v>
      </c>
      <c r="CO31" s="13">
        <f t="shared" si="44"/>
        <v>0</v>
      </c>
      <c r="CP31" s="13">
        <f t="shared" si="45"/>
        <v>0</v>
      </c>
      <c r="CQ31" s="13">
        <f t="shared" si="46"/>
        <v>0</v>
      </c>
    </row>
    <row r="32" spans="1:95" ht="20.100000000000001" customHeight="1" x14ac:dyDescent="0.25">
      <c r="A32" s="47" t="str">
        <f>'[3]Počty podle oddílů'!$D99</f>
        <v/>
      </c>
      <c r="B32" s="48" t="str">
        <f>'[3]Počty podle oddílů'!$E99</f>
        <v/>
      </c>
      <c r="C32" s="20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1"/>
      <c r="R32" s="1"/>
      <c r="S32" s="1"/>
      <c r="T32" s="1"/>
      <c r="U32" s="1"/>
      <c r="V32" s="1"/>
      <c r="W32" s="3">
        <f t="shared" si="47"/>
        <v>0</v>
      </c>
      <c r="X32" s="4">
        <f t="shared" si="0"/>
        <v>0</v>
      </c>
      <c r="Y32" s="14"/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L32" s="13">
        <f t="shared" si="52"/>
        <v>0</v>
      </c>
      <c r="AM32" s="13" t="str">
        <f t="shared" si="53"/>
        <v>N</v>
      </c>
      <c r="AN32" s="13">
        <f t="shared" si="10"/>
        <v>0</v>
      </c>
      <c r="AO32" s="13" t="str">
        <f t="shared" si="54"/>
        <v>N</v>
      </c>
      <c r="AP32" s="13">
        <f t="shared" si="48"/>
        <v>0</v>
      </c>
      <c r="AQ32" s="13" t="str">
        <f t="shared" si="11"/>
        <v>N</v>
      </c>
      <c r="AR32" s="13">
        <f t="shared" si="49"/>
        <v>0</v>
      </c>
      <c r="AS32" s="13" t="str">
        <f t="shared" si="12"/>
        <v>N</v>
      </c>
      <c r="AT32" s="13">
        <f t="shared" si="13"/>
        <v>0</v>
      </c>
      <c r="AU32" s="13" t="str">
        <f t="shared" si="14"/>
        <v>N</v>
      </c>
      <c r="AV32" s="13">
        <f t="shared" si="15"/>
        <v>0</v>
      </c>
      <c r="AW32" s="13" t="str">
        <f t="shared" si="16"/>
        <v>N</v>
      </c>
      <c r="AX32" s="13">
        <f t="shared" si="17"/>
        <v>0</v>
      </c>
      <c r="AY32" s="13" t="str">
        <f t="shared" si="18"/>
        <v>N</v>
      </c>
      <c r="AZ32" s="13">
        <f t="shared" si="19"/>
        <v>0</v>
      </c>
      <c r="BA32" s="13" t="str">
        <f t="shared" si="20"/>
        <v>N</v>
      </c>
      <c r="BB32" s="13">
        <f t="shared" si="21"/>
        <v>0</v>
      </c>
      <c r="BC32" s="13" t="str">
        <f t="shared" si="22"/>
        <v>N</v>
      </c>
      <c r="BD32" s="13">
        <f t="shared" si="23"/>
        <v>0</v>
      </c>
      <c r="BE32" s="13">
        <f t="shared" si="55"/>
        <v>0</v>
      </c>
      <c r="BF32" s="13">
        <f t="shared" si="56"/>
        <v>0</v>
      </c>
      <c r="BS32" s="13" t="e">
        <f>'Celkové výsledky'!#REF!</f>
        <v>#REF!</v>
      </c>
      <c r="BT32" s="13" t="e">
        <f t="shared" si="50"/>
        <v>#REF!</v>
      </c>
      <c r="BW32" s="13">
        <f t="shared" si="26"/>
        <v>0</v>
      </c>
      <c r="BX32" s="13">
        <f t="shared" si="27"/>
        <v>0</v>
      </c>
      <c r="BY32" s="13">
        <f t="shared" si="28"/>
        <v>0</v>
      </c>
      <c r="BZ32" s="13">
        <f t="shared" si="29"/>
        <v>0</v>
      </c>
      <c r="CA32" s="13">
        <f t="shared" si="30"/>
        <v>0</v>
      </c>
      <c r="CB32" s="13">
        <f t="shared" si="31"/>
        <v>0</v>
      </c>
      <c r="CC32" s="13">
        <f t="shared" si="32"/>
        <v>0</v>
      </c>
      <c r="CD32" s="13">
        <f t="shared" si="33"/>
        <v>0</v>
      </c>
      <c r="CE32" s="13">
        <f t="shared" si="34"/>
        <v>0</v>
      </c>
      <c r="CF32" s="13">
        <f t="shared" si="35"/>
        <v>0</v>
      </c>
      <c r="CG32" s="13">
        <f t="shared" si="36"/>
        <v>0</v>
      </c>
      <c r="CH32" s="13">
        <f t="shared" si="37"/>
        <v>0</v>
      </c>
      <c r="CI32" s="13">
        <f t="shared" si="38"/>
        <v>0</v>
      </c>
      <c r="CJ32" s="13">
        <f t="shared" si="39"/>
        <v>0</v>
      </c>
      <c r="CK32" s="13">
        <f t="shared" si="40"/>
        <v>0</v>
      </c>
      <c r="CL32" s="13">
        <f t="shared" si="41"/>
        <v>0</v>
      </c>
      <c r="CM32" s="13">
        <f t="shared" si="42"/>
        <v>0</v>
      </c>
      <c r="CN32" s="13">
        <f t="shared" si="43"/>
        <v>0</v>
      </c>
      <c r="CO32" s="13">
        <f t="shared" si="44"/>
        <v>0</v>
      </c>
      <c r="CP32" s="13">
        <f t="shared" si="45"/>
        <v>0</v>
      </c>
      <c r="CQ32" s="13">
        <f t="shared" si="46"/>
        <v>0</v>
      </c>
    </row>
    <row r="33" spans="1:95" ht="20.100000000000001" customHeight="1" x14ac:dyDescent="0.25">
      <c r="A33" s="47" t="str">
        <f>'[3]Počty podle oddílů'!$D100</f>
        <v/>
      </c>
      <c r="B33" s="48" t="str">
        <f>'[3]Počty podle oddílů'!$E100</f>
        <v/>
      </c>
      <c r="C33" s="20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1"/>
      <c r="R33" s="1"/>
      <c r="S33" s="1"/>
      <c r="T33" s="1"/>
      <c r="U33" s="1"/>
      <c r="V33" s="1"/>
      <c r="W33" s="3">
        <f t="shared" si="47"/>
        <v>0</v>
      </c>
      <c r="X33" s="4">
        <f t="shared" si="0"/>
        <v>0</v>
      </c>
      <c r="Y33" s="14"/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L33" s="13">
        <f t="shared" si="52"/>
        <v>0</v>
      </c>
      <c r="AM33" s="13" t="str">
        <f t="shared" si="53"/>
        <v>N</v>
      </c>
      <c r="AN33" s="13">
        <f t="shared" si="10"/>
        <v>0</v>
      </c>
      <c r="AO33" s="13" t="str">
        <f t="shared" si="54"/>
        <v>N</v>
      </c>
      <c r="AP33" s="13">
        <f t="shared" si="48"/>
        <v>0</v>
      </c>
      <c r="AQ33" s="13" t="str">
        <f t="shared" si="11"/>
        <v>N</v>
      </c>
      <c r="AR33" s="13">
        <f t="shared" si="49"/>
        <v>0</v>
      </c>
      <c r="AS33" s="13" t="str">
        <f t="shared" si="12"/>
        <v>N</v>
      </c>
      <c r="AT33" s="13">
        <f t="shared" si="13"/>
        <v>0</v>
      </c>
      <c r="AU33" s="13" t="str">
        <f t="shared" si="14"/>
        <v>N</v>
      </c>
      <c r="AV33" s="13">
        <f t="shared" si="15"/>
        <v>0</v>
      </c>
      <c r="AW33" s="13" t="str">
        <f t="shared" si="16"/>
        <v>N</v>
      </c>
      <c r="AX33" s="13">
        <f t="shared" si="17"/>
        <v>0</v>
      </c>
      <c r="AY33" s="13" t="str">
        <f t="shared" si="18"/>
        <v>N</v>
      </c>
      <c r="AZ33" s="13">
        <f t="shared" si="19"/>
        <v>0</v>
      </c>
      <c r="BA33" s="13" t="str">
        <f t="shared" si="20"/>
        <v>N</v>
      </c>
      <c r="BB33" s="13">
        <f t="shared" si="21"/>
        <v>0</v>
      </c>
      <c r="BC33" s="13" t="str">
        <f t="shared" si="22"/>
        <v>N</v>
      </c>
      <c r="BD33" s="13">
        <f t="shared" si="23"/>
        <v>0</v>
      </c>
      <c r="BE33" s="13">
        <f t="shared" si="55"/>
        <v>0</v>
      </c>
      <c r="BF33" s="13">
        <f t="shared" si="56"/>
        <v>0</v>
      </c>
      <c r="BS33" s="13" t="e">
        <f>'Celkové výsledky'!#REF!</f>
        <v>#REF!</v>
      </c>
      <c r="BT33" s="13" t="e">
        <f t="shared" si="50"/>
        <v>#REF!</v>
      </c>
      <c r="BW33" s="13">
        <f t="shared" si="26"/>
        <v>0</v>
      </c>
      <c r="BX33" s="13">
        <f t="shared" si="27"/>
        <v>0</v>
      </c>
      <c r="BY33" s="13">
        <f t="shared" si="28"/>
        <v>0</v>
      </c>
      <c r="BZ33" s="13">
        <f t="shared" si="29"/>
        <v>0</v>
      </c>
      <c r="CA33" s="13">
        <f t="shared" si="30"/>
        <v>0</v>
      </c>
      <c r="CB33" s="13">
        <f t="shared" si="31"/>
        <v>0</v>
      </c>
      <c r="CC33" s="13">
        <f t="shared" si="32"/>
        <v>0</v>
      </c>
      <c r="CD33" s="13">
        <f t="shared" si="33"/>
        <v>0</v>
      </c>
      <c r="CE33" s="13">
        <f t="shared" si="34"/>
        <v>0</v>
      </c>
      <c r="CF33" s="13">
        <f t="shared" si="35"/>
        <v>0</v>
      </c>
      <c r="CG33" s="13">
        <f t="shared" si="36"/>
        <v>0</v>
      </c>
      <c r="CH33" s="13">
        <f t="shared" si="37"/>
        <v>0</v>
      </c>
      <c r="CI33" s="13">
        <f t="shared" si="38"/>
        <v>0</v>
      </c>
      <c r="CJ33" s="13">
        <f t="shared" si="39"/>
        <v>0</v>
      </c>
      <c r="CK33" s="13">
        <f t="shared" si="40"/>
        <v>0</v>
      </c>
      <c r="CL33" s="13">
        <f t="shared" si="41"/>
        <v>0</v>
      </c>
      <c r="CM33" s="13">
        <f t="shared" si="42"/>
        <v>0</v>
      </c>
      <c r="CN33" s="13">
        <f t="shared" si="43"/>
        <v>0</v>
      </c>
      <c r="CO33" s="13">
        <f t="shared" si="44"/>
        <v>0</v>
      </c>
      <c r="CP33" s="13">
        <f t="shared" si="45"/>
        <v>0</v>
      </c>
      <c r="CQ33" s="13">
        <f t="shared" si="46"/>
        <v>0</v>
      </c>
    </row>
    <row r="34" spans="1:95" ht="20.100000000000001" customHeight="1" x14ac:dyDescent="0.25">
      <c r="A34" s="47" t="str">
        <f>'[3]Počty podle oddílů'!$D101</f>
        <v/>
      </c>
      <c r="B34" s="48" t="str">
        <f>'[3]Počty podle oddílů'!$E101</f>
        <v/>
      </c>
      <c r="C34" s="20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1"/>
      <c r="R34" s="1"/>
      <c r="S34" s="1"/>
      <c r="T34" s="1"/>
      <c r="U34" s="1"/>
      <c r="V34" s="1"/>
      <c r="W34" s="3">
        <f t="shared" si="47"/>
        <v>0</v>
      </c>
      <c r="X34" s="4">
        <f t="shared" si="0"/>
        <v>0</v>
      </c>
      <c r="Y34" s="14"/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L34" s="13">
        <f t="shared" si="52"/>
        <v>0</v>
      </c>
      <c r="AM34" s="13" t="str">
        <f t="shared" si="53"/>
        <v>N</v>
      </c>
      <c r="AN34" s="13">
        <f t="shared" si="10"/>
        <v>0</v>
      </c>
      <c r="AO34" s="13" t="str">
        <f t="shared" si="54"/>
        <v>N</v>
      </c>
      <c r="AP34" s="13">
        <f t="shared" si="48"/>
        <v>0</v>
      </c>
      <c r="AQ34" s="13" t="str">
        <f t="shared" si="11"/>
        <v>N</v>
      </c>
      <c r="AR34" s="13">
        <f t="shared" si="49"/>
        <v>0</v>
      </c>
      <c r="AS34" s="13" t="str">
        <f t="shared" si="12"/>
        <v>N</v>
      </c>
      <c r="AT34" s="13">
        <f t="shared" si="13"/>
        <v>0</v>
      </c>
      <c r="AU34" s="13" t="str">
        <f t="shared" si="14"/>
        <v>N</v>
      </c>
      <c r="AV34" s="13">
        <f t="shared" si="15"/>
        <v>0</v>
      </c>
      <c r="AW34" s="13" t="str">
        <f t="shared" si="16"/>
        <v>N</v>
      </c>
      <c r="AX34" s="13">
        <f t="shared" si="17"/>
        <v>0</v>
      </c>
      <c r="AY34" s="13" t="str">
        <f t="shared" si="18"/>
        <v>N</v>
      </c>
      <c r="AZ34" s="13">
        <f t="shared" si="19"/>
        <v>0</v>
      </c>
      <c r="BA34" s="13" t="str">
        <f t="shared" si="20"/>
        <v>N</v>
      </c>
      <c r="BB34" s="13">
        <f t="shared" si="21"/>
        <v>0</v>
      </c>
      <c r="BC34" s="13" t="str">
        <f t="shared" si="22"/>
        <v>N</v>
      </c>
      <c r="BD34" s="13">
        <f t="shared" si="23"/>
        <v>0</v>
      </c>
      <c r="BE34" s="13">
        <f t="shared" si="55"/>
        <v>0</v>
      </c>
      <c r="BF34" s="13">
        <f t="shared" si="56"/>
        <v>0</v>
      </c>
      <c r="BS34" s="13" t="e">
        <f>'Celkové výsledky'!#REF!</f>
        <v>#REF!</v>
      </c>
      <c r="BT34" s="13" t="e">
        <f t="shared" si="50"/>
        <v>#REF!</v>
      </c>
      <c r="BW34" s="13">
        <f t="shared" si="26"/>
        <v>0</v>
      </c>
      <c r="BX34" s="13">
        <f t="shared" si="27"/>
        <v>0</v>
      </c>
      <c r="BY34" s="13">
        <f t="shared" si="28"/>
        <v>0</v>
      </c>
      <c r="BZ34" s="13">
        <f t="shared" si="29"/>
        <v>0</v>
      </c>
      <c r="CA34" s="13">
        <f t="shared" si="30"/>
        <v>0</v>
      </c>
      <c r="CB34" s="13">
        <f t="shared" si="31"/>
        <v>0</v>
      </c>
      <c r="CC34" s="13">
        <f t="shared" si="32"/>
        <v>0</v>
      </c>
      <c r="CD34" s="13">
        <f t="shared" si="33"/>
        <v>0</v>
      </c>
      <c r="CE34" s="13">
        <f t="shared" si="34"/>
        <v>0</v>
      </c>
      <c r="CF34" s="13">
        <f t="shared" si="35"/>
        <v>0</v>
      </c>
      <c r="CG34" s="13">
        <f t="shared" si="36"/>
        <v>0</v>
      </c>
      <c r="CH34" s="13">
        <f t="shared" si="37"/>
        <v>0</v>
      </c>
      <c r="CI34" s="13">
        <f t="shared" si="38"/>
        <v>0</v>
      </c>
      <c r="CJ34" s="13">
        <f t="shared" si="39"/>
        <v>0</v>
      </c>
      <c r="CK34" s="13">
        <f t="shared" si="40"/>
        <v>0</v>
      </c>
      <c r="CL34" s="13">
        <f t="shared" si="41"/>
        <v>0</v>
      </c>
      <c r="CM34" s="13">
        <f t="shared" si="42"/>
        <v>0</v>
      </c>
      <c r="CN34" s="13">
        <f t="shared" si="43"/>
        <v>0</v>
      </c>
      <c r="CO34" s="13">
        <f t="shared" si="44"/>
        <v>0</v>
      </c>
      <c r="CP34" s="13">
        <f t="shared" si="45"/>
        <v>0</v>
      </c>
      <c r="CQ34" s="13">
        <f t="shared" si="46"/>
        <v>0</v>
      </c>
    </row>
    <row r="35" spans="1:95" ht="20.100000000000001" customHeight="1" x14ac:dyDescent="0.25">
      <c r="A35" s="47" t="str">
        <f>'[3]Počty podle oddílů'!$D102</f>
        <v/>
      </c>
      <c r="B35" s="48" t="str">
        <f>'[3]Počty podle oddílů'!$E102</f>
        <v/>
      </c>
      <c r="C35" s="20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1"/>
      <c r="R35" s="1"/>
      <c r="S35" s="1"/>
      <c r="T35" s="1"/>
      <c r="U35" s="1"/>
      <c r="V35" s="1"/>
      <c r="W35" s="3">
        <f t="shared" si="47"/>
        <v>0</v>
      </c>
      <c r="X35" s="4">
        <f t="shared" si="0"/>
        <v>0</v>
      </c>
      <c r="Y35" s="14"/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L35" s="13">
        <f t="shared" si="52"/>
        <v>0</v>
      </c>
      <c r="AM35" s="13" t="str">
        <f t="shared" si="53"/>
        <v>N</v>
      </c>
      <c r="AN35" s="13">
        <f t="shared" si="10"/>
        <v>0</v>
      </c>
      <c r="AO35" s="13" t="str">
        <f t="shared" si="54"/>
        <v>N</v>
      </c>
      <c r="AP35" s="13">
        <f t="shared" si="48"/>
        <v>0</v>
      </c>
      <c r="AQ35" s="13" t="str">
        <f t="shared" si="11"/>
        <v>N</v>
      </c>
      <c r="AR35" s="13">
        <f t="shared" si="49"/>
        <v>0</v>
      </c>
      <c r="AS35" s="13" t="str">
        <f t="shared" si="12"/>
        <v>N</v>
      </c>
      <c r="AT35" s="13">
        <f t="shared" si="13"/>
        <v>0</v>
      </c>
      <c r="AU35" s="13" t="str">
        <f t="shared" si="14"/>
        <v>N</v>
      </c>
      <c r="AV35" s="13">
        <f t="shared" si="15"/>
        <v>0</v>
      </c>
      <c r="AW35" s="13" t="str">
        <f t="shared" si="16"/>
        <v>N</v>
      </c>
      <c r="AX35" s="13">
        <f t="shared" si="17"/>
        <v>0</v>
      </c>
      <c r="AY35" s="13" t="str">
        <f t="shared" si="18"/>
        <v>N</v>
      </c>
      <c r="AZ35" s="13">
        <f t="shared" si="19"/>
        <v>0</v>
      </c>
      <c r="BA35" s="13" t="str">
        <f t="shared" si="20"/>
        <v>N</v>
      </c>
      <c r="BB35" s="13">
        <f t="shared" si="21"/>
        <v>0</v>
      </c>
      <c r="BC35" s="13" t="str">
        <f t="shared" si="22"/>
        <v>N</v>
      </c>
      <c r="BD35" s="13">
        <f t="shared" si="23"/>
        <v>0</v>
      </c>
      <c r="BE35" s="13">
        <f t="shared" si="55"/>
        <v>0</v>
      </c>
      <c r="BF35" s="13">
        <f t="shared" si="56"/>
        <v>0</v>
      </c>
      <c r="BS35" s="13" t="e">
        <f>'Celkové výsledky'!#REF!</f>
        <v>#REF!</v>
      </c>
      <c r="BT35" s="13" t="e">
        <f t="shared" si="50"/>
        <v>#REF!</v>
      </c>
      <c r="BW35" s="13">
        <f t="shared" si="26"/>
        <v>0</v>
      </c>
      <c r="BX35" s="13">
        <f t="shared" si="27"/>
        <v>0</v>
      </c>
      <c r="BY35" s="13">
        <f t="shared" si="28"/>
        <v>0</v>
      </c>
      <c r="BZ35" s="13">
        <f t="shared" si="29"/>
        <v>0</v>
      </c>
      <c r="CA35" s="13">
        <f t="shared" si="30"/>
        <v>0</v>
      </c>
      <c r="CB35" s="13">
        <f t="shared" si="31"/>
        <v>0</v>
      </c>
      <c r="CC35" s="13">
        <f t="shared" si="32"/>
        <v>0</v>
      </c>
      <c r="CD35" s="13">
        <f t="shared" si="33"/>
        <v>0</v>
      </c>
      <c r="CE35" s="13">
        <f t="shared" si="34"/>
        <v>0</v>
      </c>
      <c r="CF35" s="13">
        <f t="shared" si="35"/>
        <v>0</v>
      </c>
      <c r="CG35" s="13">
        <f t="shared" si="36"/>
        <v>0</v>
      </c>
      <c r="CH35" s="13">
        <f t="shared" si="37"/>
        <v>0</v>
      </c>
      <c r="CI35" s="13">
        <f t="shared" si="38"/>
        <v>0</v>
      </c>
      <c r="CJ35" s="13">
        <f t="shared" si="39"/>
        <v>0</v>
      </c>
      <c r="CK35" s="13">
        <f t="shared" si="40"/>
        <v>0</v>
      </c>
      <c r="CL35" s="13">
        <f t="shared" si="41"/>
        <v>0</v>
      </c>
      <c r="CM35" s="13">
        <f t="shared" si="42"/>
        <v>0</v>
      </c>
      <c r="CN35" s="13">
        <f t="shared" si="43"/>
        <v>0</v>
      </c>
      <c r="CO35" s="13">
        <f t="shared" si="44"/>
        <v>0</v>
      </c>
      <c r="CP35" s="13">
        <f t="shared" si="45"/>
        <v>0</v>
      </c>
      <c r="CQ35" s="13">
        <f t="shared" si="46"/>
        <v>0</v>
      </c>
    </row>
    <row r="36" spans="1:95" ht="20.100000000000001" customHeight="1" x14ac:dyDescent="0.25">
      <c r="A36" s="47" t="str">
        <f>'[3]Počty podle oddílů'!$D103</f>
        <v/>
      </c>
      <c r="B36" s="48" t="str">
        <f>'[3]Počty podle oddílů'!$E103</f>
        <v/>
      </c>
      <c r="C36" s="20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1"/>
      <c r="R36" s="1"/>
      <c r="S36" s="1"/>
      <c r="T36" s="1"/>
      <c r="U36" s="1"/>
      <c r="V36" s="1"/>
      <c r="W36" s="3">
        <f t="shared" si="47"/>
        <v>0</v>
      </c>
      <c r="X36" s="4">
        <f t="shared" si="0"/>
        <v>0</v>
      </c>
      <c r="Y36" s="14"/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L36" s="13">
        <f t="shared" si="52"/>
        <v>0</v>
      </c>
      <c r="AM36" s="13" t="str">
        <f t="shared" si="53"/>
        <v>N</v>
      </c>
      <c r="AN36" s="13">
        <f t="shared" si="10"/>
        <v>0</v>
      </c>
      <c r="AO36" s="13" t="str">
        <f t="shared" si="54"/>
        <v>N</v>
      </c>
      <c r="AP36" s="13">
        <f t="shared" si="48"/>
        <v>0</v>
      </c>
      <c r="AQ36" s="13" t="str">
        <f t="shared" si="11"/>
        <v>N</v>
      </c>
      <c r="AR36" s="13">
        <f t="shared" si="49"/>
        <v>0</v>
      </c>
      <c r="AS36" s="13" t="str">
        <f t="shared" si="12"/>
        <v>N</v>
      </c>
      <c r="AT36" s="13">
        <f t="shared" si="13"/>
        <v>0</v>
      </c>
      <c r="AU36" s="13" t="str">
        <f t="shared" si="14"/>
        <v>N</v>
      </c>
      <c r="AV36" s="13">
        <f t="shared" si="15"/>
        <v>0</v>
      </c>
      <c r="AW36" s="13" t="str">
        <f t="shared" si="16"/>
        <v>N</v>
      </c>
      <c r="AX36" s="13">
        <f t="shared" si="17"/>
        <v>0</v>
      </c>
      <c r="AY36" s="13" t="str">
        <f t="shared" si="18"/>
        <v>N</v>
      </c>
      <c r="AZ36" s="13">
        <f t="shared" si="19"/>
        <v>0</v>
      </c>
      <c r="BA36" s="13" t="str">
        <f t="shared" si="20"/>
        <v>N</v>
      </c>
      <c r="BB36" s="13">
        <f t="shared" si="21"/>
        <v>0</v>
      </c>
      <c r="BC36" s="13" t="str">
        <f t="shared" si="22"/>
        <v>N</v>
      </c>
      <c r="BD36" s="13">
        <f t="shared" si="23"/>
        <v>0</v>
      </c>
      <c r="BE36" s="13">
        <f t="shared" si="55"/>
        <v>0</v>
      </c>
      <c r="BF36" s="13">
        <f t="shared" si="56"/>
        <v>0</v>
      </c>
      <c r="BS36" s="13" t="e">
        <f>'Celkové výsledky'!#REF!</f>
        <v>#REF!</v>
      </c>
      <c r="BT36" s="13" t="e">
        <f t="shared" si="50"/>
        <v>#REF!</v>
      </c>
      <c r="BW36" s="13">
        <f t="shared" si="26"/>
        <v>0</v>
      </c>
      <c r="BX36" s="13">
        <f t="shared" si="27"/>
        <v>0</v>
      </c>
      <c r="BY36" s="13">
        <f t="shared" si="28"/>
        <v>0</v>
      </c>
      <c r="BZ36" s="13">
        <f t="shared" si="29"/>
        <v>0</v>
      </c>
      <c r="CA36" s="13">
        <f t="shared" si="30"/>
        <v>0</v>
      </c>
      <c r="CB36" s="13">
        <f t="shared" si="31"/>
        <v>0</v>
      </c>
      <c r="CC36" s="13">
        <f t="shared" si="32"/>
        <v>0</v>
      </c>
      <c r="CD36" s="13">
        <f t="shared" si="33"/>
        <v>0</v>
      </c>
      <c r="CE36" s="13">
        <f t="shared" si="34"/>
        <v>0</v>
      </c>
      <c r="CF36" s="13">
        <f t="shared" si="35"/>
        <v>0</v>
      </c>
      <c r="CG36" s="13">
        <f t="shared" si="36"/>
        <v>0</v>
      </c>
      <c r="CH36" s="13">
        <f t="shared" si="37"/>
        <v>0</v>
      </c>
      <c r="CI36" s="13">
        <f t="shared" si="38"/>
        <v>0</v>
      </c>
      <c r="CJ36" s="13">
        <f t="shared" si="39"/>
        <v>0</v>
      </c>
      <c r="CK36" s="13">
        <f t="shared" si="40"/>
        <v>0</v>
      </c>
      <c r="CL36" s="13">
        <f t="shared" si="41"/>
        <v>0</v>
      </c>
      <c r="CM36" s="13">
        <f t="shared" si="42"/>
        <v>0</v>
      </c>
      <c r="CN36" s="13">
        <f t="shared" si="43"/>
        <v>0</v>
      </c>
      <c r="CO36" s="13">
        <f t="shared" si="44"/>
        <v>0</v>
      </c>
      <c r="CP36" s="13">
        <f t="shared" si="45"/>
        <v>0</v>
      </c>
      <c r="CQ36" s="13">
        <f t="shared" si="46"/>
        <v>0</v>
      </c>
    </row>
    <row r="37" spans="1:95" ht="20.100000000000001" customHeight="1" x14ac:dyDescent="0.25">
      <c r="A37" s="47" t="str">
        <f>'[3]Počty podle oddílů'!$D104</f>
        <v/>
      </c>
      <c r="B37" s="48" t="str">
        <f>'[3]Počty podle oddílů'!$E104</f>
        <v/>
      </c>
      <c r="C37" s="20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1"/>
      <c r="R37" s="1"/>
      <c r="S37" s="1"/>
      <c r="T37" s="1"/>
      <c r="U37" s="1"/>
      <c r="V37" s="1"/>
      <c r="W37" s="3">
        <f t="shared" si="47"/>
        <v>0</v>
      </c>
      <c r="X37" s="4">
        <f t="shared" si="0"/>
        <v>0</v>
      </c>
      <c r="Y37" s="14"/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L37" s="13">
        <f t="shared" si="52"/>
        <v>0</v>
      </c>
      <c r="AM37" s="13" t="str">
        <f t="shared" si="53"/>
        <v>N</v>
      </c>
      <c r="AN37" s="13">
        <f t="shared" si="10"/>
        <v>0</v>
      </c>
      <c r="AO37" s="13" t="str">
        <f t="shared" si="54"/>
        <v>N</v>
      </c>
      <c r="AP37" s="13">
        <f t="shared" si="48"/>
        <v>0</v>
      </c>
      <c r="AQ37" s="13" t="str">
        <f t="shared" si="11"/>
        <v>N</v>
      </c>
      <c r="AR37" s="13">
        <f t="shared" si="49"/>
        <v>0</v>
      </c>
      <c r="AS37" s="13" t="str">
        <f t="shared" si="12"/>
        <v>N</v>
      </c>
      <c r="AT37" s="13">
        <f t="shared" si="13"/>
        <v>0</v>
      </c>
      <c r="AU37" s="13" t="str">
        <f t="shared" si="14"/>
        <v>N</v>
      </c>
      <c r="AV37" s="13">
        <f t="shared" si="15"/>
        <v>0</v>
      </c>
      <c r="AW37" s="13" t="str">
        <f t="shared" si="16"/>
        <v>N</v>
      </c>
      <c r="AX37" s="13">
        <f t="shared" si="17"/>
        <v>0</v>
      </c>
      <c r="AY37" s="13" t="str">
        <f t="shared" si="18"/>
        <v>N</v>
      </c>
      <c r="AZ37" s="13">
        <f t="shared" si="19"/>
        <v>0</v>
      </c>
      <c r="BA37" s="13" t="str">
        <f t="shared" si="20"/>
        <v>N</v>
      </c>
      <c r="BB37" s="13">
        <f t="shared" si="21"/>
        <v>0</v>
      </c>
      <c r="BC37" s="13" t="str">
        <f t="shared" si="22"/>
        <v>N</v>
      </c>
      <c r="BD37" s="13">
        <f t="shared" si="23"/>
        <v>0</v>
      </c>
      <c r="BE37" s="13">
        <f t="shared" si="55"/>
        <v>0</v>
      </c>
      <c r="BF37" s="13">
        <f t="shared" si="56"/>
        <v>0</v>
      </c>
      <c r="BS37" s="13" t="e">
        <f>'Celkové výsledky'!#REF!</f>
        <v>#REF!</v>
      </c>
      <c r="BT37" s="13" t="e">
        <f t="shared" si="50"/>
        <v>#REF!</v>
      </c>
      <c r="BW37" s="13">
        <f t="shared" si="26"/>
        <v>0</v>
      </c>
      <c r="BX37" s="13">
        <f t="shared" si="27"/>
        <v>0</v>
      </c>
      <c r="BY37" s="13">
        <f t="shared" si="28"/>
        <v>0</v>
      </c>
      <c r="BZ37" s="13">
        <f t="shared" si="29"/>
        <v>0</v>
      </c>
      <c r="CA37" s="13">
        <f t="shared" si="30"/>
        <v>0</v>
      </c>
      <c r="CB37" s="13">
        <f t="shared" si="31"/>
        <v>0</v>
      </c>
      <c r="CC37" s="13">
        <f t="shared" si="32"/>
        <v>0</v>
      </c>
      <c r="CD37" s="13">
        <f t="shared" si="33"/>
        <v>0</v>
      </c>
      <c r="CE37" s="13">
        <f t="shared" si="34"/>
        <v>0</v>
      </c>
      <c r="CF37" s="13">
        <f t="shared" si="35"/>
        <v>0</v>
      </c>
      <c r="CG37" s="13">
        <f t="shared" si="36"/>
        <v>0</v>
      </c>
      <c r="CH37" s="13">
        <f t="shared" si="37"/>
        <v>0</v>
      </c>
      <c r="CI37" s="13">
        <f t="shared" si="38"/>
        <v>0</v>
      </c>
      <c r="CJ37" s="13">
        <f t="shared" si="39"/>
        <v>0</v>
      </c>
      <c r="CK37" s="13">
        <f t="shared" si="40"/>
        <v>0</v>
      </c>
      <c r="CL37" s="13">
        <f t="shared" si="41"/>
        <v>0</v>
      </c>
      <c r="CM37" s="13">
        <f t="shared" si="42"/>
        <v>0</v>
      </c>
      <c r="CN37" s="13">
        <f t="shared" si="43"/>
        <v>0</v>
      </c>
      <c r="CO37" s="13">
        <f t="shared" si="44"/>
        <v>0</v>
      </c>
      <c r="CP37" s="13">
        <f t="shared" si="45"/>
        <v>0</v>
      </c>
      <c r="CQ37" s="13">
        <f t="shared" si="46"/>
        <v>0</v>
      </c>
    </row>
    <row r="38" spans="1:95" ht="20.100000000000001" customHeight="1" x14ac:dyDescent="0.25">
      <c r="A38" s="47" t="str">
        <f>'[3]Počty podle oddílů'!$D105</f>
        <v/>
      </c>
      <c r="B38" s="48" t="str">
        <f>'[3]Počty podle oddílů'!$E105</f>
        <v/>
      </c>
      <c r="C38" s="20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1"/>
      <c r="R38" s="1"/>
      <c r="S38" s="1"/>
      <c r="T38" s="1"/>
      <c r="U38" s="1"/>
      <c r="V38" s="1"/>
      <c r="W38" s="3">
        <f t="shared" si="47"/>
        <v>0</v>
      </c>
      <c r="X38" s="4">
        <f t="shared" si="0"/>
        <v>0</v>
      </c>
      <c r="Y38" s="14"/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L38" s="13">
        <f t="shared" si="52"/>
        <v>0</v>
      </c>
      <c r="AM38" s="13" t="str">
        <f t="shared" si="53"/>
        <v>N</v>
      </c>
      <c r="AN38" s="13">
        <f t="shared" si="10"/>
        <v>0</v>
      </c>
      <c r="AO38" s="13" t="str">
        <f t="shared" si="54"/>
        <v>N</v>
      </c>
      <c r="AP38" s="13">
        <f t="shared" si="48"/>
        <v>0</v>
      </c>
      <c r="AQ38" s="13" t="str">
        <f t="shared" si="11"/>
        <v>N</v>
      </c>
      <c r="AR38" s="13">
        <f t="shared" si="49"/>
        <v>0</v>
      </c>
      <c r="AS38" s="13" t="str">
        <f t="shared" si="12"/>
        <v>N</v>
      </c>
      <c r="AT38" s="13">
        <f t="shared" si="13"/>
        <v>0</v>
      </c>
      <c r="AU38" s="13" t="str">
        <f t="shared" si="14"/>
        <v>N</v>
      </c>
      <c r="AV38" s="13">
        <f t="shared" si="15"/>
        <v>0</v>
      </c>
      <c r="AW38" s="13" t="str">
        <f t="shared" si="16"/>
        <v>N</v>
      </c>
      <c r="AX38" s="13">
        <f t="shared" si="17"/>
        <v>0</v>
      </c>
      <c r="AY38" s="13" t="str">
        <f t="shared" si="18"/>
        <v>N</v>
      </c>
      <c r="AZ38" s="13">
        <f t="shared" si="19"/>
        <v>0</v>
      </c>
      <c r="BA38" s="13" t="str">
        <f t="shared" si="20"/>
        <v>N</v>
      </c>
      <c r="BB38" s="13">
        <f t="shared" si="21"/>
        <v>0</v>
      </c>
      <c r="BC38" s="13" t="str">
        <f t="shared" si="22"/>
        <v>N</v>
      </c>
      <c r="BD38" s="13">
        <f t="shared" si="23"/>
        <v>0</v>
      </c>
      <c r="BE38" s="13">
        <f t="shared" si="55"/>
        <v>0</v>
      </c>
      <c r="BF38" s="13">
        <f t="shared" si="56"/>
        <v>0</v>
      </c>
      <c r="BS38" s="13" t="e">
        <f>'Celkové výsledky'!#REF!</f>
        <v>#REF!</v>
      </c>
      <c r="BT38" s="13" t="e">
        <f t="shared" si="50"/>
        <v>#REF!</v>
      </c>
      <c r="BW38" s="13">
        <f t="shared" si="26"/>
        <v>0</v>
      </c>
      <c r="BX38" s="13">
        <f t="shared" si="27"/>
        <v>0</v>
      </c>
      <c r="BY38" s="13">
        <f t="shared" si="28"/>
        <v>0</v>
      </c>
      <c r="BZ38" s="13">
        <f t="shared" si="29"/>
        <v>0</v>
      </c>
      <c r="CA38" s="13">
        <f t="shared" si="30"/>
        <v>0</v>
      </c>
      <c r="CB38" s="13">
        <f t="shared" si="31"/>
        <v>0</v>
      </c>
      <c r="CC38" s="13">
        <f t="shared" si="32"/>
        <v>0</v>
      </c>
      <c r="CD38" s="13">
        <f t="shared" si="33"/>
        <v>0</v>
      </c>
      <c r="CE38" s="13">
        <f t="shared" si="34"/>
        <v>0</v>
      </c>
      <c r="CF38" s="13">
        <f t="shared" si="35"/>
        <v>0</v>
      </c>
      <c r="CG38" s="13">
        <f t="shared" si="36"/>
        <v>0</v>
      </c>
      <c r="CH38" s="13">
        <f t="shared" si="37"/>
        <v>0</v>
      </c>
      <c r="CI38" s="13">
        <f t="shared" si="38"/>
        <v>0</v>
      </c>
      <c r="CJ38" s="13">
        <f t="shared" si="39"/>
        <v>0</v>
      </c>
      <c r="CK38" s="13">
        <f t="shared" si="40"/>
        <v>0</v>
      </c>
      <c r="CL38" s="13">
        <f t="shared" si="41"/>
        <v>0</v>
      </c>
      <c r="CM38" s="13">
        <f t="shared" si="42"/>
        <v>0</v>
      </c>
      <c r="CN38" s="13">
        <f t="shared" si="43"/>
        <v>0</v>
      </c>
      <c r="CO38" s="13">
        <f t="shared" si="44"/>
        <v>0</v>
      </c>
      <c r="CP38" s="13">
        <f t="shared" si="45"/>
        <v>0</v>
      </c>
      <c r="CQ38" s="13">
        <f t="shared" si="46"/>
        <v>0</v>
      </c>
    </row>
    <row r="39" spans="1:95" ht="20.100000000000001" customHeight="1" x14ac:dyDescent="0.25">
      <c r="A39" s="47" t="str">
        <f>'[3]Počty podle oddílů'!$D106</f>
        <v/>
      </c>
      <c r="B39" s="48" t="str">
        <f>'[3]Počty podle oddílů'!$E106</f>
        <v/>
      </c>
      <c r="C39" s="20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1"/>
      <c r="R39" s="1"/>
      <c r="S39" s="1"/>
      <c r="T39" s="1"/>
      <c r="U39" s="1"/>
      <c r="V39" s="1"/>
      <c r="W39" s="3">
        <f t="shared" si="47"/>
        <v>0</v>
      </c>
      <c r="X39" s="4">
        <f t="shared" si="0"/>
        <v>0</v>
      </c>
      <c r="Y39" s="14"/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L39" s="13">
        <f t="shared" si="52"/>
        <v>0</v>
      </c>
      <c r="AM39" s="13" t="str">
        <f t="shared" si="53"/>
        <v>N</v>
      </c>
      <c r="AN39" s="13">
        <f t="shared" si="10"/>
        <v>0</v>
      </c>
      <c r="AO39" s="13" t="str">
        <f t="shared" si="54"/>
        <v>N</v>
      </c>
      <c r="AP39" s="13">
        <f t="shared" si="48"/>
        <v>0</v>
      </c>
      <c r="AQ39" s="13" t="str">
        <f t="shared" si="11"/>
        <v>N</v>
      </c>
      <c r="AR39" s="13">
        <f t="shared" si="49"/>
        <v>0</v>
      </c>
      <c r="AS39" s="13" t="str">
        <f t="shared" si="12"/>
        <v>N</v>
      </c>
      <c r="AT39" s="13">
        <f t="shared" si="13"/>
        <v>0</v>
      </c>
      <c r="AU39" s="13" t="str">
        <f t="shared" si="14"/>
        <v>N</v>
      </c>
      <c r="AV39" s="13">
        <f t="shared" si="15"/>
        <v>0</v>
      </c>
      <c r="AW39" s="13" t="str">
        <f t="shared" si="16"/>
        <v>N</v>
      </c>
      <c r="AX39" s="13">
        <f t="shared" si="17"/>
        <v>0</v>
      </c>
      <c r="AY39" s="13" t="str">
        <f t="shared" si="18"/>
        <v>N</v>
      </c>
      <c r="AZ39" s="13">
        <f t="shared" si="19"/>
        <v>0</v>
      </c>
      <c r="BA39" s="13" t="str">
        <f t="shared" si="20"/>
        <v>N</v>
      </c>
      <c r="BB39" s="13">
        <f t="shared" si="21"/>
        <v>0</v>
      </c>
      <c r="BC39" s="13" t="str">
        <f t="shared" si="22"/>
        <v>N</v>
      </c>
      <c r="BD39" s="13">
        <f t="shared" si="23"/>
        <v>0</v>
      </c>
      <c r="BE39" s="13">
        <f t="shared" si="55"/>
        <v>0</v>
      </c>
      <c r="BF39" s="13">
        <f t="shared" si="56"/>
        <v>0</v>
      </c>
      <c r="BS39" s="13" t="e">
        <f>'Celkové výsledky'!#REF!</f>
        <v>#REF!</v>
      </c>
      <c r="BT39" s="13" t="e">
        <f t="shared" si="50"/>
        <v>#REF!</v>
      </c>
      <c r="BW39" s="13">
        <f t="shared" si="26"/>
        <v>0</v>
      </c>
      <c r="BX39" s="13">
        <f t="shared" si="27"/>
        <v>0</v>
      </c>
      <c r="BY39" s="13">
        <f t="shared" si="28"/>
        <v>0</v>
      </c>
      <c r="BZ39" s="13">
        <f t="shared" si="29"/>
        <v>0</v>
      </c>
      <c r="CA39" s="13">
        <f t="shared" si="30"/>
        <v>0</v>
      </c>
      <c r="CB39" s="13">
        <f t="shared" si="31"/>
        <v>0</v>
      </c>
      <c r="CC39" s="13">
        <f t="shared" si="32"/>
        <v>0</v>
      </c>
      <c r="CD39" s="13">
        <f t="shared" si="33"/>
        <v>0</v>
      </c>
      <c r="CE39" s="13">
        <f t="shared" si="34"/>
        <v>0</v>
      </c>
      <c r="CF39" s="13">
        <f t="shared" si="35"/>
        <v>0</v>
      </c>
      <c r="CG39" s="13">
        <f t="shared" si="36"/>
        <v>0</v>
      </c>
      <c r="CH39" s="13">
        <f t="shared" si="37"/>
        <v>0</v>
      </c>
      <c r="CI39" s="13">
        <f t="shared" si="38"/>
        <v>0</v>
      </c>
      <c r="CJ39" s="13">
        <f t="shared" si="39"/>
        <v>0</v>
      </c>
      <c r="CK39" s="13">
        <f t="shared" si="40"/>
        <v>0</v>
      </c>
      <c r="CL39" s="13">
        <f t="shared" si="41"/>
        <v>0</v>
      </c>
      <c r="CM39" s="13">
        <f t="shared" si="42"/>
        <v>0</v>
      </c>
      <c r="CN39" s="13">
        <f t="shared" si="43"/>
        <v>0</v>
      </c>
      <c r="CO39" s="13">
        <f t="shared" si="44"/>
        <v>0</v>
      </c>
      <c r="CP39" s="13">
        <f t="shared" si="45"/>
        <v>0</v>
      </c>
      <c r="CQ39" s="13">
        <f t="shared" si="46"/>
        <v>0</v>
      </c>
    </row>
    <row r="40" spans="1:95" ht="20.100000000000001" customHeight="1" x14ac:dyDescent="0.25">
      <c r="A40" s="47" t="str">
        <f>'[3]Počty podle oddílů'!$D107</f>
        <v/>
      </c>
      <c r="B40" s="48" t="str">
        <f>'[3]Počty podle oddílů'!$E107</f>
        <v/>
      </c>
      <c r="C40" s="20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3">
        <f t="shared" si="47"/>
        <v>0</v>
      </c>
      <c r="X40" s="4">
        <f t="shared" si="0"/>
        <v>0</v>
      </c>
      <c r="Y40" s="14"/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L40" s="13">
        <f t="shared" si="52"/>
        <v>0</v>
      </c>
      <c r="AM40" s="13" t="str">
        <f t="shared" si="53"/>
        <v>N</v>
      </c>
      <c r="AN40" s="13">
        <f t="shared" si="10"/>
        <v>0</v>
      </c>
      <c r="AO40" s="13" t="str">
        <f t="shared" si="54"/>
        <v>N</v>
      </c>
      <c r="AP40" s="13">
        <f t="shared" si="48"/>
        <v>0</v>
      </c>
      <c r="AQ40" s="13" t="str">
        <f t="shared" si="11"/>
        <v>N</v>
      </c>
      <c r="AR40" s="13">
        <f t="shared" si="49"/>
        <v>0</v>
      </c>
      <c r="AS40" s="13" t="str">
        <f t="shared" si="12"/>
        <v>N</v>
      </c>
      <c r="AT40" s="13">
        <f t="shared" si="13"/>
        <v>0</v>
      </c>
      <c r="AU40" s="13" t="str">
        <f t="shared" si="14"/>
        <v>N</v>
      </c>
      <c r="AV40" s="13">
        <f t="shared" si="15"/>
        <v>0</v>
      </c>
      <c r="AW40" s="13" t="str">
        <f t="shared" si="16"/>
        <v>N</v>
      </c>
      <c r="AX40" s="13">
        <f t="shared" si="17"/>
        <v>0</v>
      </c>
      <c r="AY40" s="13" t="str">
        <f t="shared" si="18"/>
        <v>N</v>
      </c>
      <c r="AZ40" s="13">
        <f t="shared" si="19"/>
        <v>0</v>
      </c>
      <c r="BA40" s="13" t="str">
        <f t="shared" si="20"/>
        <v>N</v>
      </c>
      <c r="BB40" s="13">
        <f t="shared" si="21"/>
        <v>0</v>
      </c>
      <c r="BC40" s="13" t="str">
        <f t="shared" si="22"/>
        <v>N</v>
      </c>
      <c r="BD40" s="13">
        <f t="shared" si="23"/>
        <v>0</v>
      </c>
      <c r="BE40" s="13">
        <f t="shared" si="55"/>
        <v>0</v>
      </c>
      <c r="BF40" s="13">
        <f t="shared" si="56"/>
        <v>0</v>
      </c>
      <c r="BS40" s="13" t="e">
        <f>'Celkové výsledky'!#REF!</f>
        <v>#REF!</v>
      </c>
      <c r="BT40" s="13" t="e">
        <f t="shared" si="50"/>
        <v>#REF!</v>
      </c>
      <c r="BW40" s="13">
        <f t="shared" si="26"/>
        <v>0</v>
      </c>
      <c r="BX40" s="13">
        <f t="shared" si="27"/>
        <v>0</v>
      </c>
      <c r="BY40" s="13">
        <f t="shared" si="28"/>
        <v>0</v>
      </c>
      <c r="BZ40" s="13">
        <f t="shared" si="29"/>
        <v>0</v>
      </c>
      <c r="CA40" s="13">
        <f t="shared" si="30"/>
        <v>0</v>
      </c>
      <c r="CB40" s="13">
        <f t="shared" si="31"/>
        <v>0</v>
      </c>
      <c r="CC40" s="13">
        <f t="shared" si="32"/>
        <v>0</v>
      </c>
      <c r="CD40" s="13">
        <f t="shared" si="33"/>
        <v>0</v>
      </c>
      <c r="CE40" s="13">
        <f t="shared" si="34"/>
        <v>0</v>
      </c>
      <c r="CF40" s="13">
        <f t="shared" si="35"/>
        <v>0</v>
      </c>
      <c r="CG40" s="13">
        <f t="shared" si="36"/>
        <v>0</v>
      </c>
      <c r="CH40" s="13">
        <f t="shared" si="37"/>
        <v>0</v>
      </c>
      <c r="CI40" s="13">
        <f t="shared" si="38"/>
        <v>0</v>
      </c>
      <c r="CJ40" s="13">
        <f t="shared" si="39"/>
        <v>0</v>
      </c>
      <c r="CK40" s="13">
        <f t="shared" si="40"/>
        <v>0</v>
      </c>
      <c r="CL40" s="13">
        <f t="shared" si="41"/>
        <v>0</v>
      </c>
      <c r="CM40" s="13">
        <f t="shared" si="42"/>
        <v>0</v>
      </c>
      <c r="CN40" s="13">
        <f t="shared" si="43"/>
        <v>0</v>
      </c>
      <c r="CO40" s="13">
        <f t="shared" si="44"/>
        <v>0</v>
      </c>
      <c r="CP40" s="13">
        <f t="shared" si="45"/>
        <v>0</v>
      </c>
      <c r="CQ40" s="13">
        <f t="shared" si="46"/>
        <v>0</v>
      </c>
    </row>
    <row r="41" spans="1:95" ht="20.100000000000001" customHeight="1" x14ac:dyDescent="0.25">
      <c r="A41" s="47" t="str">
        <f>'[3]Počty podle oddílů'!$D108</f>
        <v/>
      </c>
      <c r="B41" s="48" t="str">
        <f>'[3]Počty podle oddílů'!$E108</f>
        <v/>
      </c>
      <c r="C41" s="20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3">
        <f t="shared" si="47"/>
        <v>0</v>
      </c>
      <c r="X41" s="4">
        <f t="shared" si="0"/>
        <v>0</v>
      </c>
      <c r="Y41" s="14"/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L41" s="13">
        <f t="shared" si="52"/>
        <v>0</v>
      </c>
      <c r="AM41" s="13" t="str">
        <f t="shared" si="53"/>
        <v>N</v>
      </c>
      <c r="AN41" s="13">
        <f t="shared" si="10"/>
        <v>0</v>
      </c>
      <c r="AO41" s="13" t="str">
        <f t="shared" si="54"/>
        <v>N</v>
      </c>
      <c r="AP41" s="13">
        <f t="shared" si="48"/>
        <v>0</v>
      </c>
      <c r="AQ41" s="13" t="str">
        <f t="shared" si="11"/>
        <v>N</v>
      </c>
      <c r="AR41" s="13">
        <f t="shared" si="49"/>
        <v>0</v>
      </c>
      <c r="AS41" s="13" t="str">
        <f t="shared" si="12"/>
        <v>N</v>
      </c>
      <c r="AT41" s="13">
        <f t="shared" si="13"/>
        <v>0</v>
      </c>
      <c r="AU41" s="13" t="str">
        <f t="shared" si="14"/>
        <v>N</v>
      </c>
      <c r="AV41" s="13">
        <f t="shared" si="15"/>
        <v>0</v>
      </c>
      <c r="AW41" s="13" t="str">
        <f t="shared" si="16"/>
        <v>N</v>
      </c>
      <c r="AX41" s="13">
        <f t="shared" si="17"/>
        <v>0</v>
      </c>
      <c r="AY41" s="13" t="str">
        <f t="shared" si="18"/>
        <v>N</v>
      </c>
      <c r="AZ41" s="13">
        <f t="shared" si="19"/>
        <v>0</v>
      </c>
      <c r="BA41" s="13" t="str">
        <f t="shared" si="20"/>
        <v>N</v>
      </c>
      <c r="BB41" s="13">
        <f t="shared" si="21"/>
        <v>0</v>
      </c>
      <c r="BC41" s="13" t="str">
        <f t="shared" si="22"/>
        <v>N</v>
      </c>
      <c r="BD41" s="13">
        <f t="shared" si="23"/>
        <v>0</v>
      </c>
      <c r="BE41" s="13">
        <f t="shared" si="55"/>
        <v>0</v>
      </c>
      <c r="BF41" s="13">
        <f t="shared" si="56"/>
        <v>0</v>
      </c>
      <c r="BS41" s="13" t="e">
        <f>'Celkové výsledky'!#REF!</f>
        <v>#REF!</v>
      </c>
      <c r="BT41" s="13" t="e">
        <f t="shared" si="50"/>
        <v>#REF!</v>
      </c>
      <c r="BW41" s="13">
        <f t="shared" si="26"/>
        <v>0</v>
      </c>
      <c r="BX41" s="13">
        <f t="shared" si="27"/>
        <v>0</v>
      </c>
      <c r="BY41" s="13">
        <f t="shared" si="28"/>
        <v>0</v>
      </c>
      <c r="BZ41" s="13">
        <f t="shared" si="29"/>
        <v>0</v>
      </c>
      <c r="CA41" s="13">
        <f t="shared" si="30"/>
        <v>0</v>
      </c>
      <c r="CB41" s="13">
        <f t="shared" si="31"/>
        <v>0</v>
      </c>
      <c r="CC41" s="13">
        <f t="shared" si="32"/>
        <v>0</v>
      </c>
      <c r="CD41" s="13">
        <f t="shared" si="33"/>
        <v>0</v>
      </c>
      <c r="CE41" s="13">
        <f t="shared" si="34"/>
        <v>0</v>
      </c>
      <c r="CF41" s="13">
        <f t="shared" si="35"/>
        <v>0</v>
      </c>
      <c r="CG41" s="13">
        <f t="shared" si="36"/>
        <v>0</v>
      </c>
      <c r="CH41" s="13">
        <f t="shared" si="37"/>
        <v>0</v>
      </c>
      <c r="CI41" s="13">
        <f t="shared" si="38"/>
        <v>0</v>
      </c>
      <c r="CJ41" s="13">
        <f t="shared" si="39"/>
        <v>0</v>
      </c>
      <c r="CK41" s="13">
        <f t="shared" si="40"/>
        <v>0</v>
      </c>
      <c r="CL41" s="13">
        <f t="shared" si="41"/>
        <v>0</v>
      </c>
      <c r="CM41" s="13">
        <f t="shared" si="42"/>
        <v>0</v>
      </c>
      <c r="CN41" s="13">
        <f t="shared" si="43"/>
        <v>0</v>
      </c>
      <c r="CO41" s="13">
        <f t="shared" si="44"/>
        <v>0</v>
      </c>
      <c r="CP41" s="13">
        <f t="shared" si="45"/>
        <v>0</v>
      </c>
      <c r="CQ41" s="13">
        <f t="shared" si="46"/>
        <v>0</v>
      </c>
    </row>
    <row r="42" spans="1:95" ht="20.100000000000001" customHeight="1" x14ac:dyDescent="0.25">
      <c r="A42" s="47" t="str">
        <f>'[3]Počty podle oddílů'!$D109</f>
        <v/>
      </c>
      <c r="B42" s="48" t="str">
        <f>'[3]Počty podle oddílů'!$E109</f>
        <v/>
      </c>
      <c r="C42" s="20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1"/>
      <c r="R42" s="1"/>
      <c r="S42" s="1"/>
      <c r="T42" s="1"/>
      <c r="U42" s="1"/>
      <c r="V42" s="1"/>
      <c r="W42" s="3">
        <f t="shared" si="47"/>
        <v>0</v>
      </c>
      <c r="X42" s="4">
        <f t="shared" si="0"/>
        <v>0</v>
      </c>
      <c r="Y42" s="14"/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L42" s="13">
        <f t="shared" si="52"/>
        <v>0</v>
      </c>
      <c r="AM42" s="13" t="str">
        <f t="shared" si="53"/>
        <v>N</v>
      </c>
      <c r="AN42" s="13">
        <f t="shared" si="10"/>
        <v>0</v>
      </c>
      <c r="AO42" s="13" t="str">
        <f t="shared" si="54"/>
        <v>N</v>
      </c>
      <c r="AP42" s="13">
        <f t="shared" si="48"/>
        <v>0</v>
      </c>
      <c r="AQ42" s="13" t="str">
        <f t="shared" si="11"/>
        <v>N</v>
      </c>
      <c r="AR42" s="13">
        <f t="shared" si="49"/>
        <v>0</v>
      </c>
      <c r="AS42" s="13" t="str">
        <f t="shared" si="12"/>
        <v>N</v>
      </c>
      <c r="AT42" s="13">
        <f t="shared" si="13"/>
        <v>0</v>
      </c>
      <c r="AU42" s="13" t="str">
        <f t="shared" si="14"/>
        <v>N</v>
      </c>
      <c r="AV42" s="13">
        <f t="shared" si="15"/>
        <v>0</v>
      </c>
      <c r="AW42" s="13" t="str">
        <f t="shared" si="16"/>
        <v>N</v>
      </c>
      <c r="AX42" s="13">
        <f t="shared" si="17"/>
        <v>0</v>
      </c>
      <c r="AY42" s="13" t="str">
        <f t="shared" si="18"/>
        <v>N</v>
      </c>
      <c r="AZ42" s="13">
        <f t="shared" si="19"/>
        <v>0</v>
      </c>
      <c r="BA42" s="13" t="str">
        <f t="shared" si="20"/>
        <v>N</v>
      </c>
      <c r="BB42" s="13">
        <f t="shared" si="21"/>
        <v>0</v>
      </c>
      <c r="BC42" s="13" t="str">
        <f t="shared" si="22"/>
        <v>N</v>
      </c>
      <c r="BD42" s="13">
        <f t="shared" si="23"/>
        <v>0</v>
      </c>
      <c r="BE42" s="13">
        <f t="shared" si="55"/>
        <v>0</v>
      </c>
      <c r="BF42" s="13">
        <f t="shared" si="56"/>
        <v>0</v>
      </c>
      <c r="BS42" s="13" t="e">
        <f>'Celkové výsledky'!#REF!</f>
        <v>#REF!</v>
      </c>
      <c r="BT42" s="13" t="e">
        <f t="shared" si="50"/>
        <v>#REF!</v>
      </c>
      <c r="BW42" s="13">
        <f t="shared" si="26"/>
        <v>0</v>
      </c>
      <c r="BX42" s="13">
        <f t="shared" si="27"/>
        <v>0</v>
      </c>
      <c r="BY42" s="13">
        <f t="shared" si="28"/>
        <v>0</v>
      </c>
      <c r="BZ42" s="13">
        <f t="shared" si="29"/>
        <v>0</v>
      </c>
      <c r="CA42" s="13">
        <f t="shared" si="30"/>
        <v>0</v>
      </c>
      <c r="CB42" s="13">
        <f t="shared" si="31"/>
        <v>0</v>
      </c>
      <c r="CC42" s="13">
        <f t="shared" si="32"/>
        <v>0</v>
      </c>
      <c r="CD42" s="13">
        <f t="shared" si="33"/>
        <v>0</v>
      </c>
      <c r="CE42" s="13">
        <f t="shared" si="34"/>
        <v>0</v>
      </c>
      <c r="CF42" s="13">
        <f t="shared" si="35"/>
        <v>0</v>
      </c>
      <c r="CG42" s="13">
        <f t="shared" si="36"/>
        <v>0</v>
      </c>
      <c r="CH42" s="13">
        <f t="shared" si="37"/>
        <v>0</v>
      </c>
      <c r="CI42" s="13">
        <f t="shared" si="38"/>
        <v>0</v>
      </c>
      <c r="CJ42" s="13">
        <f t="shared" si="39"/>
        <v>0</v>
      </c>
      <c r="CK42" s="13">
        <f t="shared" si="40"/>
        <v>0</v>
      </c>
      <c r="CL42" s="13">
        <f t="shared" si="41"/>
        <v>0</v>
      </c>
      <c r="CM42" s="13">
        <f t="shared" si="42"/>
        <v>0</v>
      </c>
      <c r="CN42" s="13">
        <f t="shared" si="43"/>
        <v>0</v>
      </c>
      <c r="CO42" s="13">
        <f t="shared" si="44"/>
        <v>0</v>
      </c>
      <c r="CP42" s="13">
        <f t="shared" si="45"/>
        <v>0</v>
      </c>
      <c r="CQ42" s="13">
        <f t="shared" si="46"/>
        <v>0</v>
      </c>
    </row>
    <row r="43" spans="1:95" ht="20.100000000000001" customHeight="1" x14ac:dyDescent="0.25">
      <c r="A43" s="47" t="str">
        <f>'[3]Počty podle oddílů'!$D110</f>
        <v/>
      </c>
      <c r="B43" s="48" t="str">
        <f>'[3]Počty podle oddílů'!$E110</f>
        <v/>
      </c>
      <c r="C43" s="20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1"/>
      <c r="R43" s="1"/>
      <c r="S43" s="1"/>
      <c r="T43" s="1"/>
      <c r="U43" s="1"/>
      <c r="V43" s="1"/>
      <c r="W43" s="3">
        <f t="shared" si="47"/>
        <v>0</v>
      </c>
      <c r="X43" s="4">
        <f t="shared" si="0"/>
        <v>0</v>
      </c>
      <c r="Y43" s="14"/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L43" s="13">
        <f t="shared" si="52"/>
        <v>0</v>
      </c>
      <c r="AM43" s="13" t="str">
        <f t="shared" si="53"/>
        <v>N</v>
      </c>
      <c r="AN43" s="13">
        <f t="shared" si="10"/>
        <v>0</v>
      </c>
      <c r="AO43" s="13" t="str">
        <f t="shared" si="54"/>
        <v>N</v>
      </c>
      <c r="AP43" s="13">
        <f t="shared" si="48"/>
        <v>0</v>
      </c>
      <c r="AQ43" s="13" t="str">
        <f t="shared" si="11"/>
        <v>N</v>
      </c>
      <c r="AR43" s="13">
        <f t="shared" si="49"/>
        <v>0</v>
      </c>
      <c r="AS43" s="13" t="str">
        <f t="shared" si="12"/>
        <v>N</v>
      </c>
      <c r="AT43" s="13">
        <f t="shared" si="13"/>
        <v>0</v>
      </c>
      <c r="AU43" s="13" t="str">
        <f t="shared" si="14"/>
        <v>N</v>
      </c>
      <c r="AV43" s="13">
        <f t="shared" si="15"/>
        <v>0</v>
      </c>
      <c r="AW43" s="13" t="str">
        <f t="shared" si="16"/>
        <v>N</v>
      </c>
      <c r="AX43" s="13">
        <f t="shared" si="17"/>
        <v>0</v>
      </c>
      <c r="AY43" s="13" t="str">
        <f t="shared" si="18"/>
        <v>N</v>
      </c>
      <c r="AZ43" s="13">
        <f t="shared" si="19"/>
        <v>0</v>
      </c>
      <c r="BA43" s="13" t="str">
        <f t="shared" si="20"/>
        <v>N</v>
      </c>
      <c r="BB43" s="13">
        <f t="shared" si="21"/>
        <v>0</v>
      </c>
      <c r="BC43" s="13" t="str">
        <f t="shared" si="22"/>
        <v>N</v>
      </c>
      <c r="BD43" s="13">
        <f t="shared" si="23"/>
        <v>0</v>
      </c>
      <c r="BE43" s="13">
        <f t="shared" si="55"/>
        <v>0</v>
      </c>
      <c r="BF43" s="13">
        <f t="shared" si="56"/>
        <v>0</v>
      </c>
      <c r="BS43" s="13" t="e">
        <f>'Celkové výsledky'!#REF!</f>
        <v>#REF!</v>
      </c>
      <c r="BT43" s="13" t="e">
        <f t="shared" si="50"/>
        <v>#REF!</v>
      </c>
      <c r="BW43" s="13">
        <f t="shared" si="26"/>
        <v>0</v>
      </c>
      <c r="BX43" s="13">
        <f t="shared" si="27"/>
        <v>0</v>
      </c>
      <c r="BY43" s="13">
        <f t="shared" si="28"/>
        <v>0</v>
      </c>
      <c r="BZ43" s="13">
        <f t="shared" si="29"/>
        <v>0</v>
      </c>
      <c r="CA43" s="13">
        <f t="shared" si="30"/>
        <v>0</v>
      </c>
      <c r="CB43" s="13">
        <f t="shared" si="31"/>
        <v>0</v>
      </c>
      <c r="CC43" s="13">
        <f t="shared" si="32"/>
        <v>0</v>
      </c>
      <c r="CD43" s="13">
        <f t="shared" si="33"/>
        <v>0</v>
      </c>
      <c r="CE43" s="13">
        <f t="shared" si="34"/>
        <v>0</v>
      </c>
      <c r="CF43" s="13">
        <f t="shared" si="35"/>
        <v>0</v>
      </c>
      <c r="CG43" s="13">
        <f t="shared" si="36"/>
        <v>0</v>
      </c>
      <c r="CH43" s="13">
        <f t="shared" si="37"/>
        <v>0</v>
      </c>
      <c r="CI43" s="13">
        <f t="shared" si="38"/>
        <v>0</v>
      </c>
      <c r="CJ43" s="13">
        <f t="shared" si="39"/>
        <v>0</v>
      </c>
      <c r="CK43" s="13">
        <f t="shared" si="40"/>
        <v>0</v>
      </c>
      <c r="CL43" s="13">
        <f t="shared" si="41"/>
        <v>0</v>
      </c>
      <c r="CM43" s="13">
        <f t="shared" si="42"/>
        <v>0</v>
      </c>
      <c r="CN43" s="13">
        <f t="shared" si="43"/>
        <v>0</v>
      </c>
      <c r="CO43" s="13">
        <f t="shared" si="44"/>
        <v>0</v>
      </c>
      <c r="CP43" s="13">
        <f t="shared" si="45"/>
        <v>0</v>
      </c>
      <c r="CQ43" s="13">
        <f t="shared" si="46"/>
        <v>0</v>
      </c>
    </row>
    <row r="44" spans="1:95" ht="20.100000000000001" customHeight="1" x14ac:dyDescent="0.25">
      <c r="A44" s="47" t="str">
        <f>'[3]Počty podle oddílů'!$D111</f>
        <v/>
      </c>
      <c r="B44" s="48" t="str">
        <f>'[3]Počty podle oddílů'!$E111</f>
        <v/>
      </c>
      <c r="C44" s="20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1"/>
      <c r="R44" s="1"/>
      <c r="S44" s="1"/>
      <c r="T44" s="1"/>
      <c r="U44" s="1"/>
      <c r="V44" s="1"/>
      <c r="W44" s="3">
        <f t="shared" si="47"/>
        <v>0</v>
      </c>
      <c r="X44" s="4">
        <f t="shared" si="0"/>
        <v>0</v>
      </c>
      <c r="Y44" s="14"/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L44" s="13">
        <f t="shared" si="52"/>
        <v>0</v>
      </c>
      <c r="AM44" s="13" t="str">
        <f t="shared" si="53"/>
        <v>N</v>
      </c>
      <c r="AN44" s="13">
        <f t="shared" si="10"/>
        <v>0</v>
      </c>
      <c r="AO44" s="13" t="str">
        <f t="shared" si="54"/>
        <v>N</v>
      </c>
      <c r="AP44" s="13">
        <f t="shared" si="48"/>
        <v>0</v>
      </c>
      <c r="AQ44" s="13" t="str">
        <f t="shared" si="11"/>
        <v>N</v>
      </c>
      <c r="AR44" s="13">
        <f t="shared" si="49"/>
        <v>0</v>
      </c>
      <c r="AS44" s="13" t="str">
        <f t="shared" si="12"/>
        <v>N</v>
      </c>
      <c r="AT44" s="13">
        <f t="shared" si="13"/>
        <v>0</v>
      </c>
      <c r="AU44" s="13" t="str">
        <f t="shared" si="14"/>
        <v>N</v>
      </c>
      <c r="AV44" s="13">
        <f t="shared" si="15"/>
        <v>0</v>
      </c>
      <c r="AW44" s="13" t="str">
        <f t="shared" si="16"/>
        <v>N</v>
      </c>
      <c r="AX44" s="13">
        <f t="shared" si="17"/>
        <v>0</v>
      </c>
      <c r="AY44" s="13" t="str">
        <f t="shared" si="18"/>
        <v>N</v>
      </c>
      <c r="AZ44" s="13">
        <f t="shared" si="19"/>
        <v>0</v>
      </c>
      <c r="BA44" s="13" t="str">
        <f t="shared" si="20"/>
        <v>N</v>
      </c>
      <c r="BB44" s="13">
        <f t="shared" si="21"/>
        <v>0</v>
      </c>
      <c r="BC44" s="13" t="str">
        <f t="shared" si="22"/>
        <v>N</v>
      </c>
      <c r="BD44" s="13">
        <f t="shared" si="23"/>
        <v>0</v>
      </c>
      <c r="BE44" s="13">
        <f t="shared" si="55"/>
        <v>0</v>
      </c>
      <c r="BF44" s="13">
        <f t="shared" si="56"/>
        <v>0</v>
      </c>
      <c r="BS44" s="13" t="e">
        <f>'Celkové výsledky'!#REF!</f>
        <v>#REF!</v>
      </c>
      <c r="BT44" s="13" t="e">
        <f t="shared" si="50"/>
        <v>#REF!</v>
      </c>
      <c r="BW44" s="13">
        <f t="shared" si="26"/>
        <v>0</v>
      </c>
      <c r="BX44" s="13">
        <f t="shared" si="27"/>
        <v>0</v>
      </c>
      <c r="BY44" s="13">
        <f t="shared" si="28"/>
        <v>0</v>
      </c>
      <c r="BZ44" s="13">
        <f t="shared" si="29"/>
        <v>0</v>
      </c>
      <c r="CA44" s="13">
        <f t="shared" si="30"/>
        <v>0</v>
      </c>
      <c r="CB44" s="13">
        <f t="shared" si="31"/>
        <v>0</v>
      </c>
      <c r="CC44" s="13">
        <f t="shared" si="32"/>
        <v>0</v>
      </c>
      <c r="CD44" s="13">
        <f t="shared" si="33"/>
        <v>0</v>
      </c>
      <c r="CE44" s="13">
        <f t="shared" si="34"/>
        <v>0</v>
      </c>
      <c r="CF44" s="13">
        <f t="shared" si="35"/>
        <v>0</v>
      </c>
      <c r="CG44" s="13">
        <f t="shared" si="36"/>
        <v>0</v>
      </c>
      <c r="CH44" s="13">
        <f t="shared" si="37"/>
        <v>0</v>
      </c>
      <c r="CI44" s="13">
        <f t="shared" si="38"/>
        <v>0</v>
      </c>
      <c r="CJ44" s="13">
        <f t="shared" si="39"/>
        <v>0</v>
      </c>
      <c r="CK44" s="13">
        <f t="shared" si="40"/>
        <v>0</v>
      </c>
      <c r="CL44" s="13">
        <f t="shared" si="41"/>
        <v>0</v>
      </c>
      <c r="CM44" s="13">
        <f t="shared" si="42"/>
        <v>0</v>
      </c>
      <c r="CN44" s="13">
        <f t="shared" si="43"/>
        <v>0</v>
      </c>
      <c r="CO44" s="13">
        <f t="shared" si="44"/>
        <v>0</v>
      </c>
      <c r="CP44" s="13">
        <f t="shared" si="45"/>
        <v>0</v>
      </c>
      <c r="CQ44" s="13">
        <f t="shared" si="46"/>
        <v>0</v>
      </c>
    </row>
    <row r="45" spans="1:95" ht="20.100000000000001" customHeight="1" x14ac:dyDescent="0.25">
      <c r="A45" s="47" t="str">
        <f>'[3]Počty podle oddílů'!$D112</f>
        <v/>
      </c>
      <c r="B45" s="48" t="str">
        <f>'[3]Počty podle oddílů'!$E112</f>
        <v/>
      </c>
      <c r="C45" s="20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1"/>
      <c r="R45" s="1"/>
      <c r="S45" s="1"/>
      <c r="T45" s="1"/>
      <c r="U45" s="1"/>
      <c r="V45" s="1"/>
      <c r="W45" s="3">
        <f t="shared" si="47"/>
        <v>0</v>
      </c>
      <c r="X45" s="4">
        <f t="shared" si="0"/>
        <v>0</v>
      </c>
      <c r="Y45" s="14"/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L45" s="13">
        <f t="shared" si="52"/>
        <v>0</v>
      </c>
      <c r="AM45" s="13" t="str">
        <f t="shared" si="53"/>
        <v>N</v>
      </c>
      <c r="AN45" s="13">
        <f t="shared" si="10"/>
        <v>0</v>
      </c>
      <c r="AO45" s="13" t="str">
        <f t="shared" si="54"/>
        <v>N</v>
      </c>
      <c r="AP45" s="13">
        <f t="shared" si="48"/>
        <v>0</v>
      </c>
      <c r="AQ45" s="13" t="str">
        <f t="shared" si="11"/>
        <v>N</v>
      </c>
      <c r="AR45" s="13">
        <f t="shared" si="49"/>
        <v>0</v>
      </c>
      <c r="AS45" s="13" t="str">
        <f t="shared" si="12"/>
        <v>N</v>
      </c>
      <c r="AT45" s="13">
        <f t="shared" si="13"/>
        <v>0</v>
      </c>
      <c r="AU45" s="13" t="str">
        <f t="shared" si="14"/>
        <v>N</v>
      </c>
      <c r="AV45" s="13">
        <f t="shared" si="15"/>
        <v>0</v>
      </c>
      <c r="AW45" s="13" t="str">
        <f t="shared" si="16"/>
        <v>N</v>
      </c>
      <c r="AX45" s="13">
        <f t="shared" si="17"/>
        <v>0</v>
      </c>
      <c r="AY45" s="13" t="str">
        <f t="shared" si="18"/>
        <v>N</v>
      </c>
      <c r="AZ45" s="13">
        <f t="shared" si="19"/>
        <v>0</v>
      </c>
      <c r="BA45" s="13" t="str">
        <f t="shared" si="20"/>
        <v>N</v>
      </c>
      <c r="BB45" s="13">
        <f t="shared" si="21"/>
        <v>0</v>
      </c>
      <c r="BC45" s="13" t="str">
        <f t="shared" si="22"/>
        <v>N</v>
      </c>
      <c r="BD45" s="13">
        <f t="shared" si="23"/>
        <v>0</v>
      </c>
      <c r="BE45" s="13">
        <f t="shared" si="55"/>
        <v>0</v>
      </c>
      <c r="BF45" s="13">
        <f t="shared" si="56"/>
        <v>0</v>
      </c>
      <c r="BS45" s="13" t="e">
        <f>'Celkové výsledky'!#REF!</f>
        <v>#REF!</v>
      </c>
      <c r="BT45" s="13" t="e">
        <f t="shared" si="50"/>
        <v>#REF!</v>
      </c>
      <c r="BW45" s="13">
        <f t="shared" si="26"/>
        <v>0</v>
      </c>
      <c r="BX45" s="13">
        <f t="shared" si="27"/>
        <v>0</v>
      </c>
      <c r="BY45" s="13">
        <f t="shared" si="28"/>
        <v>0</v>
      </c>
      <c r="BZ45" s="13">
        <f t="shared" si="29"/>
        <v>0</v>
      </c>
      <c r="CA45" s="13">
        <f t="shared" si="30"/>
        <v>0</v>
      </c>
      <c r="CB45" s="13">
        <f t="shared" si="31"/>
        <v>0</v>
      </c>
      <c r="CC45" s="13">
        <f t="shared" si="32"/>
        <v>0</v>
      </c>
      <c r="CD45" s="13">
        <f t="shared" si="33"/>
        <v>0</v>
      </c>
      <c r="CE45" s="13">
        <f t="shared" si="34"/>
        <v>0</v>
      </c>
      <c r="CF45" s="13">
        <f t="shared" si="35"/>
        <v>0</v>
      </c>
      <c r="CG45" s="13">
        <f t="shared" si="36"/>
        <v>0</v>
      </c>
      <c r="CH45" s="13">
        <f t="shared" si="37"/>
        <v>0</v>
      </c>
      <c r="CI45" s="13">
        <f t="shared" si="38"/>
        <v>0</v>
      </c>
      <c r="CJ45" s="13">
        <f t="shared" si="39"/>
        <v>0</v>
      </c>
      <c r="CK45" s="13">
        <f t="shared" si="40"/>
        <v>0</v>
      </c>
      <c r="CL45" s="13">
        <f t="shared" si="41"/>
        <v>0</v>
      </c>
      <c r="CM45" s="13">
        <f t="shared" si="42"/>
        <v>0</v>
      </c>
      <c r="CN45" s="13">
        <f t="shared" si="43"/>
        <v>0</v>
      </c>
      <c r="CO45" s="13">
        <f t="shared" si="44"/>
        <v>0</v>
      </c>
      <c r="CP45" s="13">
        <f t="shared" si="45"/>
        <v>0</v>
      </c>
      <c r="CQ45" s="13">
        <f t="shared" si="46"/>
        <v>0</v>
      </c>
    </row>
    <row r="46" spans="1:95" ht="20.100000000000001" customHeight="1" x14ac:dyDescent="0.25">
      <c r="A46" s="47" t="str">
        <f>'[3]Počty podle oddílů'!$D113</f>
        <v/>
      </c>
      <c r="B46" s="48" t="str">
        <f>'[3]Počty podle oddílů'!$E113</f>
        <v/>
      </c>
      <c r="C46" s="20"/>
      <c r="D46" s="1"/>
      <c r="E46" s="1"/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1"/>
      <c r="R46" s="1"/>
      <c r="S46" s="1"/>
      <c r="T46" s="1"/>
      <c r="U46" s="1"/>
      <c r="V46" s="1"/>
      <c r="W46" s="3">
        <f t="shared" si="47"/>
        <v>0</v>
      </c>
      <c r="X46" s="4">
        <f t="shared" si="0"/>
        <v>0</v>
      </c>
      <c r="Y46" s="14"/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L46" s="13">
        <f t="shared" si="52"/>
        <v>0</v>
      </c>
      <c r="AM46" s="13" t="str">
        <f t="shared" si="53"/>
        <v>N</v>
      </c>
      <c r="AN46" s="13">
        <f t="shared" si="10"/>
        <v>0</v>
      </c>
      <c r="AO46" s="13" t="str">
        <f t="shared" si="54"/>
        <v>N</v>
      </c>
      <c r="AP46" s="13">
        <f t="shared" si="48"/>
        <v>0</v>
      </c>
      <c r="AQ46" s="13" t="str">
        <f t="shared" si="11"/>
        <v>N</v>
      </c>
      <c r="AR46" s="13">
        <f t="shared" si="49"/>
        <v>0</v>
      </c>
      <c r="AS46" s="13" t="str">
        <f t="shared" si="12"/>
        <v>N</v>
      </c>
      <c r="AT46" s="13">
        <f t="shared" si="13"/>
        <v>0</v>
      </c>
      <c r="AU46" s="13" t="str">
        <f t="shared" si="14"/>
        <v>N</v>
      </c>
      <c r="AV46" s="13">
        <f t="shared" si="15"/>
        <v>0</v>
      </c>
      <c r="AW46" s="13" t="str">
        <f t="shared" si="16"/>
        <v>N</v>
      </c>
      <c r="AX46" s="13">
        <f t="shared" si="17"/>
        <v>0</v>
      </c>
      <c r="AY46" s="13" t="str">
        <f t="shared" si="18"/>
        <v>N</v>
      </c>
      <c r="AZ46" s="13">
        <f t="shared" si="19"/>
        <v>0</v>
      </c>
      <c r="BA46" s="13" t="str">
        <f t="shared" si="20"/>
        <v>N</v>
      </c>
      <c r="BB46" s="13">
        <f t="shared" si="21"/>
        <v>0</v>
      </c>
      <c r="BC46" s="13" t="str">
        <f t="shared" si="22"/>
        <v>N</v>
      </c>
      <c r="BD46" s="13">
        <f t="shared" si="23"/>
        <v>0</v>
      </c>
      <c r="BE46" s="13">
        <f t="shared" si="55"/>
        <v>0</v>
      </c>
      <c r="BF46" s="13">
        <f t="shared" si="56"/>
        <v>0</v>
      </c>
      <c r="BS46" s="13" t="e">
        <f>'Celkové výsledky'!#REF!</f>
        <v>#REF!</v>
      </c>
      <c r="BT46" s="13" t="e">
        <f t="shared" si="50"/>
        <v>#REF!</v>
      </c>
      <c r="BW46" s="13">
        <f t="shared" si="26"/>
        <v>0</v>
      </c>
      <c r="BX46" s="13">
        <f t="shared" si="27"/>
        <v>0</v>
      </c>
      <c r="BY46" s="13">
        <f t="shared" si="28"/>
        <v>0</v>
      </c>
      <c r="BZ46" s="13">
        <f t="shared" si="29"/>
        <v>0</v>
      </c>
      <c r="CA46" s="13">
        <f t="shared" si="30"/>
        <v>0</v>
      </c>
      <c r="CB46" s="13">
        <f t="shared" si="31"/>
        <v>0</v>
      </c>
      <c r="CC46" s="13">
        <f t="shared" si="32"/>
        <v>0</v>
      </c>
      <c r="CD46" s="13">
        <f t="shared" si="33"/>
        <v>0</v>
      </c>
      <c r="CE46" s="13">
        <f t="shared" si="34"/>
        <v>0</v>
      </c>
      <c r="CF46" s="13">
        <f t="shared" si="35"/>
        <v>0</v>
      </c>
      <c r="CG46" s="13">
        <f t="shared" si="36"/>
        <v>0</v>
      </c>
      <c r="CH46" s="13">
        <f t="shared" si="37"/>
        <v>0</v>
      </c>
      <c r="CI46" s="13">
        <f t="shared" si="38"/>
        <v>0</v>
      </c>
      <c r="CJ46" s="13">
        <f t="shared" si="39"/>
        <v>0</v>
      </c>
      <c r="CK46" s="13">
        <f t="shared" si="40"/>
        <v>0</v>
      </c>
      <c r="CL46" s="13">
        <f t="shared" si="41"/>
        <v>0</v>
      </c>
      <c r="CM46" s="13">
        <f t="shared" si="42"/>
        <v>0</v>
      </c>
      <c r="CN46" s="13">
        <f t="shared" si="43"/>
        <v>0</v>
      </c>
      <c r="CO46" s="13">
        <f t="shared" si="44"/>
        <v>0</v>
      </c>
      <c r="CP46" s="13">
        <f t="shared" si="45"/>
        <v>0</v>
      </c>
      <c r="CQ46" s="13">
        <f t="shared" si="46"/>
        <v>0</v>
      </c>
    </row>
    <row r="47" spans="1:95" ht="20.100000000000001" customHeight="1" x14ac:dyDescent="0.25">
      <c r="A47" s="47" t="str">
        <f>'[3]Počty podle oddílů'!$D114</f>
        <v/>
      </c>
      <c r="B47" s="48" t="str">
        <f>'[3]Počty podle oddílů'!$E114</f>
        <v/>
      </c>
      <c r="C47" s="20"/>
      <c r="D47" s="1"/>
      <c r="E47" s="1"/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1"/>
      <c r="R47" s="1"/>
      <c r="S47" s="1"/>
      <c r="T47" s="1"/>
      <c r="U47" s="1"/>
      <c r="V47" s="1"/>
      <c r="W47" s="3">
        <f t="shared" si="47"/>
        <v>0</v>
      </c>
      <c r="X47" s="4">
        <f t="shared" si="0"/>
        <v>0</v>
      </c>
      <c r="Y47" s="14"/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L47" s="13">
        <f t="shared" si="52"/>
        <v>0</v>
      </c>
      <c r="AM47" s="13" t="str">
        <f t="shared" si="53"/>
        <v>N</v>
      </c>
      <c r="AN47" s="13">
        <f t="shared" si="10"/>
        <v>0</v>
      </c>
      <c r="AO47" s="13" t="str">
        <f t="shared" si="54"/>
        <v>N</v>
      </c>
      <c r="AP47" s="13">
        <f t="shared" si="48"/>
        <v>0</v>
      </c>
      <c r="AQ47" s="13" t="str">
        <f t="shared" si="11"/>
        <v>N</v>
      </c>
      <c r="AR47" s="13">
        <f t="shared" si="49"/>
        <v>0</v>
      </c>
      <c r="AS47" s="13" t="str">
        <f t="shared" si="12"/>
        <v>N</v>
      </c>
      <c r="AT47" s="13">
        <f t="shared" si="13"/>
        <v>0</v>
      </c>
      <c r="AU47" s="13" t="str">
        <f t="shared" si="14"/>
        <v>N</v>
      </c>
      <c r="AV47" s="13">
        <f t="shared" si="15"/>
        <v>0</v>
      </c>
      <c r="AW47" s="13" t="str">
        <f t="shared" si="16"/>
        <v>N</v>
      </c>
      <c r="AX47" s="13">
        <f t="shared" si="17"/>
        <v>0</v>
      </c>
      <c r="AY47" s="13" t="str">
        <f t="shared" si="18"/>
        <v>N</v>
      </c>
      <c r="AZ47" s="13">
        <f t="shared" si="19"/>
        <v>0</v>
      </c>
      <c r="BA47" s="13" t="str">
        <f t="shared" si="20"/>
        <v>N</v>
      </c>
      <c r="BB47" s="13">
        <f t="shared" si="21"/>
        <v>0</v>
      </c>
      <c r="BC47" s="13" t="str">
        <f t="shared" si="22"/>
        <v>N</v>
      </c>
      <c r="BD47" s="13">
        <f t="shared" si="23"/>
        <v>0</v>
      </c>
      <c r="BE47" s="13">
        <f t="shared" si="55"/>
        <v>0</v>
      </c>
      <c r="BF47" s="13">
        <f t="shared" si="56"/>
        <v>0</v>
      </c>
      <c r="BS47" s="13" t="e">
        <f>'Celkové výsledky'!#REF!</f>
        <v>#REF!</v>
      </c>
      <c r="BT47" s="13" t="e">
        <f t="shared" si="50"/>
        <v>#REF!</v>
      </c>
      <c r="BW47" s="13">
        <f t="shared" si="26"/>
        <v>0</v>
      </c>
      <c r="BX47" s="13">
        <f t="shared" si="27"/>
        <v>0</v>
      </c>
      <c r="BY47" s="13">
        <f t="shared" si="28"/>
        <v>0</v>
      </c>
      <c r="BZ47" s="13">
        <f t="shared" si="29"/>
        <v>0</v>
      </c>
      <c r="CA47" s="13">
        <f t="shared" si="30"/>
        <v>0</v>
      </c>
      <c r="CB47" s="13">
        <f t="shared" si="31"/>
        <v>0</v>
      </c>
      <c r="CC47" s="13">
        <f t="shared" si="32"/>
        <v>0</v>
      </c>
      <c r="CD47" s="13">
        <f t="shared" si="33"/>
        <v>0</v>
      </c>
      <c r="CE47" s="13">
        <f t="shared" si="34"/>
        <v>0</v>
      </c>
      <c r="CF47" s="13">
        <f t="shared" si="35"/>
        <v>0</v>
      </c>
      <c r="CG47" s="13">
        <f t="shared" si="36"/>
        <v>0</v>
      </c>
      <c r="CH47" s="13">
        <f t="shared" si="37"/>
        <v>0</v>
      </c>
      <c r="CI47" s="13">
        <f t="shared" si="38"/>
        <v>0</v>
      </c>
      <c r="CJ47" s="13">
        <f t="shared" si="39"/>
        <v>0</v>
      </c>
      <c r="CK47" s="13">
        <f t="shared" si="40"/>
        <v>0</v>
      </c>
      <c r="CL47" s="13">
        <f t="shared" si="41"/>
        <v>0</v>
      </c>
      <c r="CM47" s="13">
        <f t="shared" si="42"/>
        <v>0</v>
      </c>
      <c r="CN47" s="13">
        <f t="shared" si="43"/>
        <v>0</v>
      </c>
      <c r="CO47" s="13">
        <f t="shared" si="44"/>
        <v>0</v>
      </c>
      <c r="CP47" s="13">
        <f t="shared" si="45"/>
        <v>0</v>
      </c>
      <c r="CQ47" s="13">
        <f t="shared" si="46"/>
        <v>0</v>
      </c>
    </row>
    <row r="48" spans="1:95" ht="20.100000000000001" customHeight="1" x14ac:dyDescent="0.25">
      <c r="A48" s="47" t="str">
        <f>'[3]Počty podle oddílů'!$D115</f>
        <v/>
      </c>
      <c r="B48" s="48" t="str">
        <f>'[3]Počty podle oddílů'!$E115</f>
        <v/>
      </c>
      <c r="C48" s="20"/>
      <c r="D48" s="1"/>
      <c r="E48" s="1"/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1"/>
      <c r="R48" s="1"/>
      <c r="S48" s="1"/>
      <c r="T48" s="1"/>
      <c r="U48" s="1"/>
      <c r="V48" s="1"/>
      <c r="W48" s="3">
        <f t="shared" si="47"/>
        <v>0</v>
      </c>
      <c r="X48" s="4">
        <f t="shared" si="0"/>
        <v>0</v>
      </c>
      <c r="Y48" s="14"/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L48" s="13">
        <f t="shared" si="52"/>
        <v>0</v>
      </c>
      <c r="AM48" s="13" t="str">
        <f t="shared" si="53"/>
        <v>N</v>
      </c>
      <c r="AN48" s="13">
        <f t="shared" si="10"/>
        <v>0</v>
      </c>
      <c r="AO48" s="13" t="str">
        <f t="shared" si="54"/>
        <v>N</v>
      </c>
      <c r="AP48" s="13">
        <f t="shared" si="48"/>
        <v>0</v>
      </c>
      <c r="AQ48" s="13" t="str">
        <f t="shared" si="11"/>
        <v>N</v>
      </c>
      <c r="AR48" s="13">
        <f t="shared" si="49"/>
        <v>0</v>
      </c>
      <c r="AS48" s="13" t="str">
        <f t="shared" si="12"/>
        <v>N</v>
      </c>
      <c r="AT48" s="13">
        <f t="shared" si="13"/>
        <v>0</v>
      </c>
      <c r="AU48" s="13" t="str">
        <f t="shared" si="14"/>
        <v>N</v>
      </c>
      <c r="AV48" s="13">
        <f t="shared" si="15"/>
        <v>0</v>
      </c>
      <c r="AW48" s="13" t="str">
        <f t="shared" si="16"/>
        <v>N</v>
      </c>
      <c r="AX48" s="13">
        <f t="shared" si="17"/>
        <v>0</v>
      </c>
      <c r="AY48" s="13" t="str">
        <f t="shared" si="18"/>
        <v>N</v>
      </c>
      <c r="AZ48" s="13">
        <f t="shared" si="19"/>
        <v>0</v>
      </c>
      <c r="BA48" s="13" t="str">
        <f t="shared" si="20"/>
        <v>N</v>
      </c>
      <c r="BB48" s="13">
        <f t="shared" si="21"/>
        <v>0</v>
      </c>
      <c r="BC48" s="13" t="str">
        <f t="shared" si="22"/>
        <v>N</v>
      </c>
      <c r="BD48" s="13">
        <f t="shared" si="23"/>
        <v>0</v>
      </c>
      <c r="BE48" s="13">
        <f t="shared" si="55"/>
        <v>0</v>
      </c>
      <c r="BF48" s="13">
        <f t="shared" si="56"/>
        <v>0</v>
      </c>
      <c r="BS48" s="13" t="e">
        <f>'Celkové výsledky'!#REF!</f>
        <v>#REF!</v>
      </c>
      <c r="BT48" s="13" t="e">
        <f t="shared" si="50"/>
        <v>#REF!</v>
      </c>
      <c r="BW48" s="13">
        <f t="shared" si="26"/>
        <v>0</v>
      </c>
      <c r="BX48" s="13">
        <f t="shared" si="27"/>
        <v>0</v>
      </c>
      <c r="BY48" s="13">
        <f t="shared" si="28"/>
        <v>0</v>
      </c>
      <c r="BZ48" s="13">
        <f t="shared" si="29"/>
        <v>0</v>
      </c>
      <c r="CA48" s="13">
        <f t="shared" si="30"/>
        <v>0</v>
      </c>
      <c r="CB48" s="13">
        <f t="shared" si="31"/>
        <v>0</v>
      </c>
      <c r="CC48" s="13">
        <f t="shared" si="32"/>
        <v>0</v>
      </c>
      <c r="CD48" s="13">
        <f t="shared" si="33"/>
        <v>0</v>
      </c>
      <c r="CE48" s="13">
        <f t="shared" si="34"/>
        <v>0</v>
      </c>
      <c r="CF48" s="13">
        <f t="shared" si="35"/>
        <v>0</v>
      </c>
      <c r="CG48" s="13">
        <f t="shared" si="36"/>
        <v>0</v>
      </c>
      <c r="CH48" s="13">
        <f t="shared" si="37"/>
        <v>0</v>
      </c>
      <c r="CI48" s="13">
        <f t="shared" si="38"/>
        <v>0</v>
      </c>
      <c r="CJ48" s="13">
        <f t="shared" si="39"/>
        <v>0</v>
      </c>
      <c r="CK48" s="13">
        <f t="shared" si="40"/>
        <v>0</v>
      </c>
      <c r="CL48" s="13">
        <f t="shared" si="41"/>
        <v>0</v>
      </c>
      <c r="CM48" s="13">
        <f t="shared" si="42"/>
        <v>0</v>
      </c>
      <c r="CN48" s="13">
        <f t="shared" si="43"/>
        <v>0</v>
      </c>
      <c r="CO48" s="13">
        <f t="shared" si="44"/>
        <v>0</v>
      </c>
      <c r="CP48" s="13">
        <f t="shared" si="45"/>
        <v>0</v>
      </c>
      <c r="CQ48" s="13">
        <f t="shared" si="46"/>
        <v>0</v>
      </c>
    </row>
    <row r="49" spans="1:95" ht="20.100000000000001" customHeight="1" x14ac:dyDescent="0.25">
      <c r="A49" s="47" t="str">
        <f>'[3]Počty podle oddílů'!$D116</f>
        <v/>
      </c>
      <c r="B49" s="48" t="str">
        <f>'[3]Počty podle oddílů'!$E116</f>
        <v/>
      </c>
      <c r="C49" s="20"/>
      <c r="D49" s="1"/>
      <c r="E49" s="1"/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1"/>
      <c r="R49" s="1"/>
      <c r="S49" s="1"/>
      <c r="T49" s="1"/>
      <c r="U49" s="1"/>
      <c r="V49" s="1"/>
      <c r="W49" s="3">
        <f t="shared" si="47"/>
        <v>0</v>
      </c>
      <c r="X49" s="4">
        <f t="shared" si="0"/>
        <v>0</v>
      </c>
      <c r="Y49" s="14"/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L49" s="13">
        <f t="shared" si="52"/>
        <v>0</v>
      </c>
      <c r="AM49" s="13" t="str">
        <f t="shared" si="53"/>
        <v>N</v>
      </c>
      <c r="AN49" s="13">
        <f t="shared" si="10"/>
        <v>0</v>
      </c>
      <c r="AO49" s="13" t="str">
        <f t="shared" si="54"/>
        <v>N</v>
      </c>
      <c r="AP49" s="13">
        <f t="shared" si="48"/>
        <v>0</v>
      </c>
      <c r="AQ49" s="13" t="str">
        <f t="shared" si="11"/>
        <v>N</v>
      </c>
      <c r="AR49" s="13">
        <f t="shared" si="49"/>
        <v>0</v>
      </c>
      <c r="AS49" s="13" t="str">
        <f t="shared" si="12"/>
        <v>N</v>
      </c>
      <c r="AT49" s="13">
        <f t="shared" si="13"/>
        <v>0</v>
      </c>
      <c r="AU49" s="13" t="str">
        <f t="shared" si="14"/>
        <v>N</v>
      </c>
      <c r="AV49" s="13">
        <f t="shared" si="15"/>
        <v>0</v>
      </c>
      <c r="AW49" s="13" t="str">
        <f t="shared" si="16"/>
        <v>N</v>
      </c>
      <c r="AX49" s="13">
        <f t="shared" si="17"/>
        <v>0</v>
      </c>
      <c r="AY49" s="13" t="str">
        <f t="shared" si="18"/>
        <v>N</v>
      </c>
      <c r="AZ49" s="13">
        <f t="shared" si="19"/>
        <v>0</v>
      </c>
      <c r="BA49" s="13" t="str">
        <f t="shared" si="20"/>
        <v>N</v>
      </c>
      <c r="BB49" s="13">
        <f t="shared" si="21"/>
        <v>0</v>
      </c>
      <c r="BC49" s="13" t="str">
        <f t="shared" si="22"/>
        <v>N</v>
      </c>
      <c r="BD49" s="13">
        <f t="shared" si="23"/>
        <v>0</v>
      </c>
      <c r="BE49" s="13">
        <f t="shared" si="55"/>
        <v>0</v>
      </c>
      <c r="BF49" s="13">
        <f t="shared" si="56"/>
        <v>0</v>
      </c>
      <c r="BS49" s="13" t="e">
        <f>'Celkové výsledky'!#REF!</f>
        <v>#REF!</v>
      </c>
      <c r="BT49" s="13" t="e">
        <f t="shared" si="50"/>
        <v>#REF!</v>
      </c>
      <c r="BW49" s="13">
        <f t="shared" si="26"/>
        <v>0</v>
      </c>
      <c r="BX49" s="13">
        <f t="shared" si="27"/>
        <v>0</v>
      </c>
      <c r="BY49" s="13">
        <f t="shared" si="28"/>
        <v>0</v>
      </c>
      <c r="BZ49" s="13">
        <f t="shared" si="29"/>
        <v>0</v>
      </c>
      <c r="CA49" s="13">
        <f t="shared" si="30"/>
        <v>0</v>
      </c>
      <c r="CB49" s="13">
        <f t="shared" si="31"/>
        <v>0</v>
      </c>
      <c r="CC49" s="13">
        <f t="shared" si="32"/>
        <v>0</v>
      </c>
      <c r="CD49" s="13">
        <f t="shared" si="33"/>
        <v>0</v>
      </c>
      <c r="CE49" s="13">
        <f t="shared" si="34"/>
        <v>0</v>
      </c>
      <c r="CF49" s="13">
        <f t="shared" si="35"/>
        <v>0</v>
      </c>
      <c r="CG49" s="13">
        <f t="shared" si="36"/>
        <v>0</v>
      </c>
      <c r="CH49" s="13">
        <f t="shared" si="37"/>
        <v>0</v>
      </c>
      <c r="CI49" s="13">
        <f t="shared" si="38"/>
        <v>0</v>
      </c>
      <c r="CJ49" s="13">
        <f t="shared" si="39"/>
        <v>0</v>
      </c>
      <c r="CK49" s="13">
        <f t="shared" si="40"/>
        <v>0</v>
      </c>
      <c r="CL49" s="13">
        <f t="shared" si="41"/>
        <v>0</v>
      </c>
      <c r="CM49" s="13">
        <f t="shared" si="42"/>
        <v>0</v>
      </c>
      <c r="CN49" s="13">
        <f t="shared" si="43"/>
        <v>0</v>
      </c>
      <c r="CO49" s="13">
        <f t="shared" si="44"/>
        <v>0</v>
      </c>
      <c r="CP49" s="13">
        <f t="shared" si="45"/>
        <v>0</v>
      </c>
      <c r="CQ49" s="13">
        <f t="shared" si="46"/>
        <v>0</v>
      </c>
    </row>
    <row r="50" spans="1:95" ht="20.100000000000001" customHeight="1" x14ac:dyDescent="0.25">
      <c r="A50" s="47" t="str">
        <f>'[3]Počty podle oddílů'!$D117</f>
        <v/>
      </c>
      <c r="B50" s="48" t="str">
        <f>'[3]Počty podle oddílů'!$E117</f>
        <v/>
      </c>
      <c r="C50" s="20"/>
      <c r="D50" s="1"/>
      <c r="E50" s="1"/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1"/>
      <c r="R50" s="1"/>
      <c r="S50" s="1"/>
      <c r="T50" s="1"/>
      <c r="U50" s="1"/>
      <c r="V50" s="1"/>
      <c r="W50" s="3">
        <f t="shared" si="47"/>
        <v>0</v>
      </c>
      <c r="X50" s="4">
        <f t="shared" si="0"/>
        <v>0</v>
      </c>
      <c r="Y50" s="14"/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L50" s="13">
        <f t="shared" si="52"/>
        <v>0</v>
      </c>
      <c r="AM50" s="13" t="str">
        <f t="shared" si="53"/>
        <v>N</v>
      </c>
      <c r="AN50" s="13">
        <f t="shared" si="10"/>
        <v>0</v>
      </c>
      <c r="AO50" s="13" t="str">
        <f t="shared" si="54"/>
        <v>N</v>
      </c>
      <c r="AP50" s="13">
        <f t="shared" si="48"/>
        <v>0</v>
      </c>
      <c r="AQ50" s="13" t="str">
        <f t="shared" si="11"/>
        <v>N</v>
      </c>
      <c r="AR50" s="13">
        <f t="shared" si="49"/>
        <v>0</v>
      </c>
      <c r="AS50" s="13" t="str">
        <f t="shared" si="12"/>
        <v>N</v>
      </c>
      <c r="AT50" s="13">
        <f t="shared" si="13"/>
        <v>0</v>
      </c>
      <c r="AU50" s="13" t="str">
        <f t="shared" si="14"/>
        <v>N</v>
      </c>
      <c r="AV50" s="13">
        <f t="shared" si="15"/>
        <v>0</v>
      </c>
      <c r="AW50" s="13" t="str">
        <f t="shared" si="16"/>
        <v>N</v>
      </c>
      <c r="AX50" s="13">
        <f t="shared" si="17"/>
        <v>0</v>
      </c>
      <c r="AY50" s="13" t="str">
        <f t="shared" si="18"/>
        <v>N</v>
      </c>
      <c r="AZ50" s="13">
        <f t="shared" si="19"/>
        <v>0</v>
      </c>
      <c r="BA50" s="13" t="str">
        <f t="shared" si="20"/>
        <v>N</v>
      </c>
      <c r="BB50" s="13">
        <f t="shared" si="21"/>
        <v>0</v>
      </c>
      <c r="BC50" s="13" t="str">
        <f t="shared" si="22"/>
        <v>N</v>
      </c>
      <c r="BD50" s="13">
        <f t="shared" si="23"/>
        <v>0</v>
      </c>
      <c r="BE50" s="13">
        <f t="shared" si="55"/>
        <v>0</v>
      </c>
      <c r="BF50" s="13">
        <f t="shared" si="56"/>
        <v>0</v>
      </c>
      <c r="BS50" s="13" t="e">
        <f>'Celkové výsledky'!#REF!</f>
        <v>#REF!</v>
      </c>
      <c r="BT50" s="13" t="e">
        <f t="shared" si="50"/>
        <v>#REF!</v>
      </c>
      <c r="BW50" s="13">
        <f t="shared" si="26"/>
        <v>0</v>
      </c>
      <c r="BX50" s="13">
        <f t="shared" si="27"/>
        <v>0</v>
      </c>
      <c r="BY50" s="13">
        <f t="shared" si="28"/>
        <v>0</v>
      </c>
      <c r="BZ50" s="13">
        <f t="shared" si="29"/>
        <v>0</v>
      </c>
      <c r="CA50" s="13">
        <f t="shared" si="30"/>
        <v>0</v>
      </c>
      <c r="CB50" s="13">
        <f t="shared" si="31"/>
        <v>0</v>
      </c>
      <c r="CC50" s="13">
        <f t="shared" si="32"/>
        <v>0</v>
      </c>
      <c r="CD50" s="13">
        <f t="shared" si="33"/>
        <v>0</v>
      </c>
      <c r="CE50" s="13">
        <f t="shared" si="34"/>
        <v>0</v>
      </c>
      <c r="CF50" s="13">
        <f t="shared" si="35"/>
        <v>0</v>
      </c>
      <c r="CG50" s="13">
        <f t="shared" si="36"/>
        <v>0</v>
      </c>
      <c r="CH50" s="13">
        <f t="shared" si="37"/>
        <v>0</v>
      </c>
      <c r="CI50" s="13">
        <f t="shared" si="38"/>
        <v>0</v>
      </c>
      <c r="CJ50" s="13">
        <f t="shared" si="39"/>
        <v>0</v>
      </c>
      <c r="CK50" s="13">
        <f t="shared" si="40"/>
        <v>0</v>
      </c>
      <c r="CL50" s="13">
        <f t="shared" si="41"/>
        <v>0</v>
      </c>
      <c r="CM50" s="13">
        <f t="shared" si="42"/>
        <v>0</v>
      </c>
      <c r="CN50" s="13">
        <f t="shared" si="43"/>
        <v>0</v>
      </c>
      <c r="CO50" s="13">
        <f t="shared" si="44"/>
        <v>0</v>
      </c>
      <c r="CP50" s="13">
        <f t="shared" si="45"/>
        <v>0</v>
      </c>
      <c r="CQ50" s="13">
        <f t="shared" si="46"/>
        <v>0</v>
      </c>
    </row>
    <row r="51" spans="1:95" ht="20.100000000000001" customHeight="1" x14ac:dyDescent="0.25">
      <c r="A51" s="47" t="str">
        <f>'[3]Počty podle oddílů'!$D118</f>
        <v/>
      </c>
      <c r="B51" s="48" t="str">
        <f>'[3]Počty podle oddílů'!$E118</f>
        <v/>
      </c>
      <c r="C51" s="20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1"/>
      <c r="R51" s="1"/>
      <c r="S51" s="1"/>
      <c r="T51" s="1"/>
      <c r="U51" s="1"/>
      <c r="V51" s="1"/>
      <c r="W51" s="3">
        <f t="shared" si="47"/>
        <v>0</v>
      </c>
      <c r="X51" s="4">
        <f t="shared" si="0"/>
        <v>0</v>
      </c>
      <c r="Y51" s="14"/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L51" s="13">
        <f t="shared" si="52"/>
        <v>0</v>
      </c>
      <c r="AM51" s="13" t="str">
        <f t="shared" si="53"/>
        <v>N</v>
      </c>
      <c r="AN51" s="13">
        <f t="shared" si="10"/>
        <v>0</v>
      </c>
      <c r="AO51" s="13" t="str">
        <f t="shared" si="54"/>
        <v>N</v>
      </c>
      <c r="AP51" s="13">
        <f t="shared" si="48"/>
        <v>0</v>
      </c>
      <c r="AQ51" s="13" t="str">
        <f t="shared" si="11"/>
        <v>N</v>
      </c>
      <c r="AR51" s="13">
        <f t="shared" si="49"/>
        <v>0</v>
      </c>
      <c r="AS51" s="13" t="str">
        <f t="shared" si="12"/>
        <v>N</v>
      </c>
      <c r="AT51" s="13">
        <f t="shared" si="13"/>
        <v>0</v>
      </c>
      <c r="AU51" s="13" t="str">
        <f t="shared" si="14"/>
        <v>N</v>
      </c>
      <c r="AV51" s="13">
        <f t="shared" si="15"/>
        <v>0</v>
      </c>
      <c r="AW51" s="13" t="str">
        <f t="shared" si="16"/>
        <v>N</v>
      </c>
      <c r="AX51" s="13">
        <f t="shared" si="17"/>
        <v>0</v>
      </c>
      <c r="AY51" s="13" t="str">
        <f t="shared" si="18"/>
        <v>N</v>
      </c>
      <c r="AZ51" s="13">
        <f t="shared" si="19"/>
        <v>0</v>
      </c>
      <c r="BA51" s="13" t="str">
        <f t="shared" si="20"/>
        <v>N</v>
      </c>
      <c r="BB51" s="13">
        <f t="shared" si="21"/>
        <v>0</v>
      </c>
      <c r="BC51" s="13" t="str">
        <f t="shared" si="22"/>
        <v>N</v>
      </c>
      <c r="BD51" s="13">
        <f t="shared" si="23"/>
        <v>0</v>
      </c>
      <c r="BE51" s="13">
        <f t="shared" si="55"/>
        <v>0</v>
      </c>
      <c r="BF51" s="13">
        <f t="shared" si="56"/>
        <v>0</v>
      </c>
      <c r="BS51" s="13" t="e">
        <f>'Celkové výsledky'!#REF!</f>
        <v>#REF!</v>
      </c>
      <c r="BT51" s="13" t="e">
        <f t="shared" si="50"/>
        <v>#REF!</v>
      </c>
      <c r="BW51" s="13">
        <f t="shared" si="26"/>
        <v>0</v>
      </c>
      <c r="BX51" s="13">
        <f t="shared" si="27"/>
        <v>0</v>
      </c>
      <c r="BY51" s="13">
        <f t="shared" si="28"/>
        <v>0</v>
      </c>
      <c r="BZ51" s="13">
        <f t="shared" si="29"/>
        <v>0</v>
      </c>
      <c r="CA51" s="13">
        <f t="shared" si="30"/>
        <v>0</v>
      </c>
      <c r="CB51" s="13">
        <f t="shared" si="31"/>
        <v>0</v>
      </c>
      <c r="CC51" s="13">
        <f t="shared" si="32"/>
        <v>0</v>
      </c>
      <c r="CD51" s="13">
        <f t="shared" si="33"/>
        <v>0</v>
      </c>
      <c r="CE51" s="13">
        <f t="shared" si="34"/>
        <v>0</v>
      </c>
      <c r="CF51" s="13">
        <f t="shared" si="35"/>
        <v>0</v>
      </c>
      <c r="CG51" s="13">
        <f t="shared" si="36"/>
        <v>0</v>
      </c>
      <c r="CH51" s="13">
        <f t="shared" si="37"/>
        <v>0</v>
      </c>
      <c r="CI51" s="13">
        <f t="shared" si="38"/>
        <v>0</v>
      </c>
      <c r="CJ51" s="13">
        <f t="shared" si="39"/>
        <v>0</v>
      </c>
      <c r="CK51" s="13">
        <f t="shared" si="40"/>
        <v>0</v>
      </c>
      <c r="CL51" s="13">
        <f t="shared" si="41"/>
        <v>0</v>
      </c>
      <c r="CM51" s="13">
        <f t="shared" si="42"/>
        <v>0</v>
      </c>
      <c r="CN51" s="13">
        <f t="shared" si="43"/>
        <v>0</v>
      </c>
      <c r="CO51" s="13">
        <f t="shared" si="44"/>
        <v>0</v>
      </c>
      <c r="CP51" s="13">
        <f t="shared" si="45"/>
        <v>0</v>
      </c>
      <c r="CQ51" s="13">
        <f t="shared" si="46"/>
        <v>0</v>
      </c>
    </row>
    <row r="52" spans="1:95" ht="20.100000000000001" customHeight="1" x14ac:dyDescent="0.25">
      <c r="A52" s="47" t="str">
        <f>'[3]Počty podle oddílů'!$D119</f>
        <v/>
      </c>
      <c r="B52" s="48" t="str">
        <f>'[3]Počty podle oddílů'!$E119</f>
        <v/>
      </c>
      <c r="C52" s="20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1"/>
      <c r="R52" s="1"/>
      <c r="S52" s="1"/>
      <c r="T52" s="1"/>
      <c r="U52" s="1"/>
      <c r="V52" s="1"/>
      <c r="W52" s="3">
        <f t="shared" si="47"/>
        <v>0</v>
      </c>
      <c r="X52" s="4">
        <f t="shared" si="0"/>
        <v>0</v>
      </c>
      <c r="Y52" s="14"/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L52" s="13">
        <f t="shared" si="52"/>
        <v>0</v>
      </c>
      <c r="AM52" s="13" t="str">
        <f t="shared" si="53"/>
        <v>N</v>
      </c>
      <c r="AN52" s="13">
        <f t="shared" si="10"/>
        <v>0</v>
      </c>
      <c r="AO52" s="13" t="str">
        <f t="shared" si="54"/>
        <v>N</v>
      </c>
      <c r="AP52" s="13">
        <f t="shared" si="48"/>
        <v>0</v>
      </c>
      <c r="AQ52" s="13" t="str">
        <f t="shared" si="11"/>
        <v>N</v>
      </c>
      <c r="AR52" s="13">
        <f t="shared" si="49"/>
        <v>0</v>
      </c>
      <c r="AS52" s="13" t="str">
        <f t="shared" si="12"/>
        <v>N</v>
      </c>
      <c r="AT52" s="13">
        <f t="shared" si="13"/>
        <v>0</v>
      </c>
      <c r="AU52" s="13" t="str">
        <f t="shared" si="14"/>
        <v>N</v>
      </c>
      <c r="AV52" s="13">
        <f t="shared" si="15"/>
        <v>0</v>
      </c>
      <c r="AW52" s="13" t="str">
        <f t="shared" si="16"/>
        <v>N</v>
      </c>
      <c r="AX52" s="13">
        <f t="shared" si="17"/>
        <v>0</v>
      </c>
      <c r="AY52" s="13" t="str">
        <f t="shared" si="18"/>
        <v>N</v>
      </c>
      <c r="AZ52" s="13">
        <f t="shared" si="19"/>
        <v>0</v>
      </c>
      <c r="BA52" s="13" t="str">
        <f t="shared" si="20"/>
        <v>N</v>
      </c>
      <c r="BB52" s="13">
        <f t="shared" si="21"/>
        <v>0</v>
      </c>
      <c r="BC52" s="13" t="str">
        <f t="shared" si="22"/>
        <v>N</v>
      </c>
      <c r="BD52" s="13">
        <f t="shared" si="23"/>
        <v>0</v>
      </c>
      <c r="BE52" s="13">
        <f t="shared" si="55"/>
        <v>0</v>
      </c>
      <c r="BF52" s="13">
        <f t="shared" si="56"/>
        <v>0</v>
      </c>
      <c r="BS52" s="13" t="e">
        <f>'Celkové výsledky'!#REF!</f>
        <v>#REF!</v>
      </c>
      <c r="BT52" s="13" t="e">
        <f t="shared" si="50"/>
        <v>#REF!</v>
      </c>
      <c r="BW52" s="13">
        <f t="shared" si="26"/>
        <v>0</v>
      </c>
      <c r="BX52" s="13">
        <f t="shared" si="27"/>
        <v>0</v>
      </c>
      <c r="BY52" s="13">
        <f t="shared" si="28"/>
        <v>0</v>
      </c>
      <c r="BZ52" s="13">
        <f t="shared" si="29"/>
        <v>0</v>
      </c>
      <c r="CA52" s="13">
        <f t="shared" si="30"/>
        <v>0</v>
      </c>
      <c r="CB52" s="13">
        <f t="shared" si="31"/>
        <v>0</v>
      </c>
      <c r="CC52" s="13">
        <f t="shared" si="32"/>
        <v>0</v>
      </c>
      <c r="CD52" s="13">
        <f t="shared" si="33"/>
        <v>0</v>
      </c>
      <c r="CE52" s="13">
        <f t="shared" si="34"/>
        <v>0</v>
      </c>
      <c r="CF52" s="13">
        <f t="shared" si="35"/>
        <v>0</v>
      </c>
      <c r="CG52" s="13">
        <f t="shared" si="36"/>
        <v>0</v>
      </c>
      <c r="CH52" s="13">
        <f t="shared" si="37"/>
        <v>0</v>
      </c>
      <c r="CI52" s="13">
        <f t="shared" si="38"/>
        <v>0</v>
      </c>
      <c r="CJ52" s="13">
        <f t="shared" si="39"/>
        <v>0</v>
      </c>
      <c r="CK52" s="13">
        <f t="shared" si="40"/>
        <v>0</v>
      </c>
      <c r="CL52" s="13">
        <f t="shared" si="41"/>
        <v>0</v>
      </c>
      <c r="CM52" s="13">
        <f t="shared" si="42"/>
        <v>0</v>
      </c>
      <c r="CN52" s="13">
        <f t="shared" si="43"/>
        <v>0</v>
      </c>
      <c r="CO52" s="13">
        <f t="shared" si="44"/>
        <v>0</v>
      </c>
      <c r="CP52" s="13">
        <f t="shared" si="45"/>
        <v>0</v>
      </c>
      <c r="CQ52" s="13">
        <f t="shared" si="46"/>
        <v>0</v>
      </c>
    </row>
    <row r="53" spans="1:95" ht="20.100000000000001" customHeight="1" x14ac:dyDescent="0.25">
      <c r="A53" s="47" t="str">
        <f>'[3]Počty podle oddílů'!$D120</f>
        <v/>
      </c>
      <c r="B53" s="48" t="str">
        <f>'[3]Počty podle oddílů'!$E120</f>
        <v/>
      </c>
      <c r="C53" s="20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1"/>
      <c r="R53" s="1"/>
      <c r="S53" s="1"/>
      <c r="T53" s="1"/>
      <c r="U53" s="1"/>
      <c r="V53" s="1"/>
      <c r="W53" s="3">
        <f t="shared" si="47"/>
        <v>0</v>
      </c>
      <c r="X53" s="4">
        <f t="shared" si="0"/>
        <v>0</v>
      </c>
      <c r="Y53" s="14"/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L53" s="13">
        <f t="shared" si="52"/>
        <v>0</v>
      </c>
      <c r="AM53" s="13" t="str">
        <f t="shared" si="53"/>
        <v>N</v>
      </c>
      <c r="AN53" s="13">
        <f t="shared" si="10"/>
        <v>0</v>
      </c>
      <c r="AO53" s="13" t="str">
        <f t="shared" si="54"/>
        <v>N</v>
      </c>
      <c r="AP53" s="13">
        <f t="shared" si="48"/>
        <v>0</v>
      </c>
      <c r="AQ53" s="13" t="str">
        <f t="shared" si="11"/>
        <v>N</v>
      </c>
      <c r="AR53" s="13">
        <f t="shared" si="49"/>
        <v>0</v>
      </c>
      <c r="AS53" s="13" t="str">
        <f t="shared" si="12"/>
        <v>N</v>
      </c>
      <c r="AT53" s="13">
        <f t="shared" si="13"/>
        <v>0</v>
      </c>
      <c r="AU53" s="13" t="str">
        <f t="shared" si="14"/>
        <v>N</v>
      </c>
      <c r="AV53" s="13">
        <f t="shared" si="15"/>
        <v>0</v>
      </c>
      <c r="AW53" s="13" t="str">
        <f t="shared" si="16"/>
        <v>N</v>
      </c>
      <c r="AX53" s="13">
        <f t="shared" si="17"/>
        <v>0</v>
      </c>
      <c r="AY53" s="13" t="str">
        <f t="shared" si="18"/>
        <v>N</v>
      </c>
      <c r="AZ53" s="13">
        <f t="shared" si="19"/>
        <v>0</v>
      </c>
      <c r="BA53" s="13" t="str">
        <f t="shared" si="20"/>
        <v>N</v>
      </c>
      <c r="BB53" s="13">
        <f t="shared" si="21"/>
        <v>0</v>
      </c>
      <c r="BC53" s="13" t="str">
        <f t="shared" si="22"/>
        <v>N</v>
      </c>
      <c r="BD53" s="13">
        <f t="shared" si="23"/>
        <v>0</v>
      </c>
      <c r="BE53" s="13">
        <f t="shared" si="55"/>
        <v>0</v>
      </c>
      <c r="BF53" s="13">
        <f t="shared" si="56"/>
        <v>0</v>
      </c>
      <c r="BS53" s="13" t="e">
        <f>'Celkové výsledky'!#REF!</f>
        <v>#REF!</v>
      </c>
      <c r="BT53" s="13" t="e">
        <f t="shared" si="50"/>
        <v>#REF!</v>
      </c>
      <c r="BW53" s="13">
        <f t="shared" si="26"/>
        <v>0</v>
      </c>
      <c r="BX53" s="13">
        <f t="shared" si="27"/>
        <v>0</v>
      </c>
      <c r="BY53" s="13">
        <f t="shared" si="28"/>
        <v>0</v>
      </c>
      <c r="BZ53" s="13">
        <f t="shared" si="29"/>
        <v>0</v>
      </c>
      <c r="CA53" s="13">
        <f t="shared" si="30"/>
        <v>0</v>
      </c>
      <c r="CB53" s="13">
        <f t="shared" si="31"/>
        <v>0</v>
      </c>
      <c r="CC53" s="13">
        <f t="shared" si="32"/>
        <v>0</v>
      </c>
      <c r="CD53" s="13">
        <f t="shared" si="33"/>
        <v>0</v>
      </c>
      <c r="CE53" s="13">
        <f t="shared" si="34"/>
        <v>0</v>
      </c>
      <c r="CF53" s="13">
        <f t="shared" si="35"/>
        <v>0</v>
      </c>
      <c r="CG53" s="13">
        <f t="shared" si="36"/>
        <v>0</v>
      </c>
      <c r="CH53" s="13">
        <f t="shared" si="37"/>
        <v>0</v>
      </c>
      <c r="CI53" s="13">
        <f t="shared" si="38"/>
        <v>0</v>
      </c>
      <c r="CJ53" s="13">
        <f t="shared" si="39"/>
        <v>0</v>
      </c>
      <c r="CK53" s="13">
        <f t="shared" si="40"/>
        <v>0</v>
      </c>
      <c r="CL53" s="13">
        <f t="shared" si="41"/>
        <v>0</v>
      </c>
      <c r="CM53" s="13">
        <f t="shared" si="42"/>
        <v>0</v>
      </c>
      <c r="CN53" s="13">
        <f t="shared" si="43"/>
        <v>0</v>
      </c>
      <c r="CO53" s="13">
        <f t="shared" si="44"/>
        <v>0</v>
      </c>
      <c r="CP53" s="13">
        <f t="shared" si="45"/>
        <v>0</v>
      </c>
      <c r="CQ53" s="13">
        <f t="shared" si="46"/>
        <v>0</v>
      </c>
    </row>
    <row r="54" spans="1:95" ht="20.100000000000001" customHeight="1" x14ac:dyDescent="0.25">
      <c r="A54" s="47" t="str">
        <f>'[3]Počty podle oddílů'!$D121</f>
        <v/>
      </c>
      <c r="B54" s="48" t="str">
        <f>'[3]Počty podle oddílů'!$E121</f>
        <v/>
      </c>
      <c r="C54" s="20"/>
      <c r="D54" s="1"/>
      <c r="E54" s="1"/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1"/>
      <c r="R54" s="1"/>
      <c r="S54" s="1"/>
      <c r="T54" s="1"/>
      <c r="U54" s="1"/>
      <c r="V54" s="1"/>
      <c r="W54" s="3">
        <f t="shared" si="47"/>
        <v>0</v>
      </c>
      <c r="X54" s="4">
        <f t="shared" si="0"/>
        <v>0</v>
      </c>
      <c r="Y54" s="14"/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L54" s="13">
        <f t="shared" si="52"/>
        <v>0</v>
      </c>
      <c r="AM54" s="13" t="str">
        <f t="shared" si="53"/>
        <v>N</v>
      </c>
      <c r="AN54" s="13">
        <f t="shared" si="10"/>
        <v>0</v>
      </c>
      <c r="AO54" s="13" t="str">
        <f t="shared" si="54"/>
        <v>N</v>
      </c>
      <c r="AP54" s="13">
        <f t="shared" si="48"/>
        <v>0</v>
      </c>
      <c r="AQ54" s="13" t="str">
        <f t="shared" si="11"/>
        <v>N</v>
      </c>
      <c r="AR54" s="13">
        <f t="shared" si="49"/>
        <v>0</v>
      </c>
      <c r="AS54" s="13" t="str">
        <f t="shared" si="12"/>
        <v>N</v>
      </c>
      <c r="AT54" s="13">
        <f t="shared" si="13"/>
        <v>0</v>
      </c>
      <c r="AU54" s="13" t="str">
        <f t="shared" si="14"/>
        <v>N</v>
      </c>
      <c r="AV54" s="13">
        <f t="shared" si="15"/>
        <v>0</v>
      </c>
      <c r="AW54" s="13" t="str">
        <f t="shared" si="16"/>
        <v>N</v>
      </c>
      <c r="AX54" s="13">
        <f t="shared" si="17"/>
        <v>0</v>
      </c>
      <c r="AY54" s="13" t="str">
        <f t="shared" si="18"/>
        <v>N</v>
      </c>
      <c r="AZ54" s="13">
        <f t="shared" si="19"/>
        <v>0</v>
      </c>
      <c r="BA54" s="13" t="str">
        <f t="shared" si="20"/>
        <v>N</v>
      </c>
      <c r="BB54" s="13">
        <f t="shared" si="21"/>
        <v>0</v>
      </c>
      <c r="BC54" s="13" t="str">
        <f t="shared" si="22"/>
        <v>N</v>
      </c>
      <c r="BD54" s="13">
        <f t="shared" si="23"/>
        <v>0</v>
      </c>
      <c r="BE54" s="13">
        <f t="shared" si="55"/>
        <v>0</v>
      </c>
      <c r="BF54" s="13">
        <f t="shared" si="56"/>
        <v>0</v>
      </c>
      <c r="BS54" s="13" t="e">
        <f>'Celkové výsledky'!#REF!</f>
        <v>#REF!</v>
      </c>
      <c r="BT54" s="13" t="e">
        <f t="shared" si="50"/>
        <v>#REF!</v>
      </c>
      <c r="BW54" s="13">
        <f t="shared" si="26"/>
        <v>0</v>
      </c>
      <c r="BX54" s="13">
        <f t="shared" si="27"/>
        <v>0</v>
      </c>
      <c r="BY54" s="13">
        <f t="shared" si="28"/>
        <v>0</v>
      </c>
      <c r="BZ54" s="13">
        <f t="shared" si="29"/>
        <v>0</v>
      </c>
      <c r="CA54" s="13">
        <f t="shared" si="30"/>
        <v>0</v>
      </c>
      <c r="CB54" s="13">
        <f t="shared" si="31"/>
        <v>0</v>
      </c>
      <c r="CC54" s="13">
        <f t="shared" si="32"/>
        <v>0</v>
      </c>
      <c r="CD54" s="13">
        <f t="shared" si="33"/>
        <v>0</v>
      </c>
      <c r="CE54" s="13">
        <f t="shared" si="34"/>
        <v>0</v>
      </c>
      <c r="CF54" s="13">
        <f t="shared" si="35"/>
        <v>0</v>
      </c>
      <c r="CG54" s="13">
        <f t="shared" si="36"/>
        <v>0</v>
      </c>
      <c r="CH54" s="13">
        <f t="shared" si="37"/>
        <v>0</v>
      </c>
      <c r="CI54" s="13">
        <f t="shared" si="38"/>
        <v>0</v>
      </c>
      <c r="CJ54" s="13">
        <f t="shared" si="39"/>
        <v>0</v>
      </c>
      <c r="CK54" s="13">
        <f t="shared" si="40"/>
        <v>0</v>
      </c>
      <c r="CL54" s="13">
        <f t="shared" si="41"/>
        <v>0</v>
      </c>
      <c r="CM54" s="13">
        <f t="shared" si="42"/>
        <v>0</v>
      </c>
      <c r="CN54" s="13">
        <f t="shared" si="43"/>
        <v>0</v>
      </c>
      <c r="CO54" s="13">
        <f t="shared" si="44"/>
        <v>0</v>
      </c>
      <c r="CP54" s="13">
        <f t="shared" si="45"/>
        <v>0</v>
      </c>
      <c r="CQ54" s="13">
        <f t="shared" si="46"/>
        <v>0</v>
      </c>
    </row>
    <row r="55" spans="1:95" ht="20.100000000000001" customHeight="1" x14ac:dyDescent="0.25">
      <c r="A55" s="47" t="str">
        <f>'[3]Počty podle oddílů'!$D122</f>
        <v/>
      </c>
      <c r="B55" s="48" t="str">
        <f>'[3]Počty podle oddílů'!$E122</f>
        <v/>
      </c>
      <c r="C55" s="20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1"/>
      <c r="R55" s="1"/>
      <c r="S55" s="1"/>
      <c r="T55" s="1"/>
      <c r="U55" s="1"/>
      <c r="V55" s="1"/>
      <c r="W55" s="3">
        <f t="shared" si="47"/>
        <v>0</v>
      </c>
      <c r="X55" s="4">
        <f t="shared" si="0"/>
        <v>0</v>
      </c>
      <c r="Y55" s="14"/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L55" s="13">
        <f t="shared" si="52"/>
        <v>0</v>
      </c>
      <c r="AM55" s="13" t="str">
        <f t="shared" si="53"/>
        <v>N</v>
      </c>
      <c r="AN55" s="13">
        <f t="shared" si="10"/>
        <v>0</v>
      </c>
      <c r="AO55" s="13" t="str">
        <f t="shared" si="54"/>
        <v>N</v>
      </c>
      <c r="AP55" s="13">
        <f t="shared" si="48"/>
        <v>0</v>
      </c>
      <c r="AQ55" s="13" t="str">
        <f t="shared" si="11"/>
        <v>N</v>
      </c>
      <c r="AR55" s="13">
        <f t="shared" si="49"/>
        <v>0</v>
      </c>
      <c r="AS55" s="13" t="str">
        <f t="shared" si="12"/>
        <v>N</v>
      </c>
      <c r="AT55" s="13">
        <f t="shared" si="13"/>
        <v>0</v>
      </c>
      <c r="AU55" s="13" t="str">
        <f t="shared" si="14"/>
        <v>N</v>
      </c>
      <c r="AV55" s="13">
        <f t="shared" si="15"/>
        <v>0</v>
      </c>
      <c r="AW55" s="13" t="str">
        <f t="shared" si="16"/>
        <v>N</v>
      </c>
      <c r="AX55" s="13">
        <f t="shared" si="17"/>
        <v>0</v>
      </c>
      <c r="AY55" s="13" t="str">
        <f t="shared" si="18"/>
        <v>N</v>
      </c>
      <c r="AZ55" s="13">
        <f t="shared" si="19"/>
        <v>0</v>
      </c>
      <c r="BA55" s="13" t="str">
        <f t="shared" si="20"/>
        <v>N</v>
      </c>
      <c r="BB55" s="13">
        <f t="shared" si="21"/>
        <v>0</v>
      </c>
      <c r="BC55" s="13" t="str">
        <f t="shared" si="22"/>
        <v>N</v>
      </c>
      <c r="BD55" s="13">
        <f t="shared" si="23"/>
        <v>0</v>
      </c>
      <c r="BE55" s="13">
        <f t="shared" si="55"/>
        <v>0</v>
      </c>
      <c r="BF55" s="13">
        <f t="shared" si="56"/>
        <v>0</v>
      </c>
      <c r="BS55" s="13" t="e">
        <f>'Celkové výsledky'!#REF!</f>
        <v>#REF!</v>
      </c>
      <c r="BT55" s="13" t="e">
        <f t="shared" si="50"/>
        <v>#REF!</v>
      </c>
      <c r="BW55" s="13">
        <f t="shared" si="26"/>
        <v>0</v>
      </c>
      <c r="BX55" s="13">
        <f t="shared" si="27"/>
        <v>0</v>
      </c>
      <c r="BY55" s="13">
        <f t="shared" si="28"/>
        <v>0</v>
      </c>
      <c r="BZ55" s="13">
        <f t="shared" si="29"/>
        <v>0</v>
      </c>
      <c r="CA55" s="13">
        <f t="shared" si="30"/>
        <v>0</v>
      </c>
      <c r="CB55" s="13">
        <f t="shared" si="31"/>
        <v>0</v>
      </c>
      <c r="CC55" s="13">
        <f t="shared" si="32"/>
        <v>0</v>
      </c>
      <c r="CD55" s="13">
        <f t="shared" si="33"/>
        <v>0</v>
      </c>
      <c r="CE55" s="13">
        <f t="shared" si="34"/>
        <v>0</v>
      </c>
      <c r="CF55" s="13">
        <f t="shared" si="35"/>
        <v>0</v>
      </c>
      <c r="CG55" s="13">
        <f t="shared" si="36"/>
        <v>0</v>
      </c>
      <c r="CH55" s="13">
        <f t="shared" si="37"/>
        <v>0</v>
      </c>
      <c r="CI55" s="13">
        <f t="shared" si="38"/>
        <v>0</v>
      </c>
      <c r="CJ55" s="13">
        <f t="shared" si="39"/>
        <v>0</v>
      </c>
      <c r="CK55" s="13">
        <f t="shared" si="40"/>
        <v>0</v>
      </c>
      <c r="CL55" s="13">
        <f t="shared" si="41"/>
        <v>0</v>
      </c>
      <c r="CM55" s="13">
        <f t="shared" si="42"/>
        <v>0</v>
      </c>
      <c r="CN55" s="13">
        <f t="shared" si="43"/>
        <v>0</v>
      </c>
      <c r="CO55" s="13">
        <f t="shared" si="44"/>
        <v>0</v>
      </c>
      <c r="CP55" s="13">
        <f t="shared" si="45"/>
        <v>0</v>
      </c>
      <c r="CQ55" s="13">
        <f t="shared" si="46"/>
        <v>0</v>
      </c>
    </row>
    <row r="56" spans="1:95" ht="20.100000000000001" customHeight="1" x14ac:dyDescent="0.25">
      <c r="A56" s="47" t="str">
        <f>'[3]Počty podle oddílů'!$D123</f>
        <v/>
      </c>
      <c r="B56" s="48" t="str">
        <f>'[3]Počty podle oddílů'!$E123</f>
        <v/>
      </c>
      <c r="C56" s="20"/>
      <c r="D56" s="1"/>
      <c r="E56" s="1"/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1"/>
      <c r="R56" s="1"/>
      <c r="S56" s="1"/>
      <c r="T56" s="1"/>
      <c r="U56" s="1"/>
      <c r="V56" s="1"/>
      <c r="W56" s="3">
        <f t="shared" si="47"/>
        <v>0</v>
      </c>
      <c r="X56" s="4">
        <f t="shared" si="0"/>
        <v>0</v>
      </c>
      <c r="Y56" s="14"/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L56" s="13">
        <f t="shared" si="52"/>
        <v>0</v>
      </c>
      <c r="AM56" s="13" t="str">
        <f t="shared" si="53"/>
        <v>N</v>
      </c>
      <c r="AN56" s="13">
        <f t="shared" si="10"/>
        <v>0</v>
      </c>
      <c r="AO56" s="13" t="str">
        <f t="shared" si="54"/>
        <v>N</v>
      </c>
      <c r="AP56" s="13">
        <f t="shared" si="48"/>
        <v>0</v>
      </c>
      <c r="AQ56" s="13" t="str">
        <f t="shared" si="11"/>
        <v>N</v>
      </c>
      <c r="AR56" s="13">
        <f t="shared" si="49"/>
        <v>0</v>
      </c>
      <c r="AS56" s="13" t="str">
        <f t="shared" si="12"/>
        <v>N</v>
      </c>
      <c r="AT56" s="13">
        <f t="shared" si="13"/>
        <v>0</v>
      </c>
      <c r="AU56" s="13" t="str">
        <f t="shared" si="14"/>
        <v>N</v>
      </c>
      <c r="AV56" s="13">
        <f t="shared" si="15"/>
        <v>0</v>
      </c>
      <c r="AW56" s="13" t="str">
        <f t="shared" si="16"/>
        <v>N</v>
      </c>
      <c r="AX56" s="13">
        <f t="shared" si="17"/>
        <v>0</v>
      </c>
      <c r="AY56" s="13" t="str">
        <f t="shared" si="18"/>
        <v>N</v>
      </c>
      <c r="AZ56" s="13">
        <f t="shared" si="19"/>
        <v>0</v>
      </c>
      <c r="BA56" s="13" t="str">
        <f t="shared" si="20"/>
        <v>N</v>
      </c>
      <c r="BB56" s="13">
        <f t="shared" si="21"/>
        <v>0</v>
      </c>
      <c r="BC56" s="13" t="str">
        <f t="shared" si="22"/>
        <v>N</v>
      </c>
      <c r="BD56" s="13">
        <f t="shared" si="23"/>
        <v>0</v>
      </c>
      <c r="BE56" s="13">
        <f t="shared" si="55"/>
        <v>0</v>
      </c>
      <c r="BF56" s="13">
        <f t="shared" si="56"/>
        <v>0</v>
      </c>
      <c r="BS56" s="13" t="e">
        <f>'Celkové výsledky'!#REF!</f>
        <v>#REF!</v>
      </c>
      <c r="BT56" s="13" t="e">
        <f t="shared" si="50"/>
        <v>#REF!</v>
      </c>
      <c r="BW56" s="13">
        <f t="shared" si="26"/>
        <v>0</v>
      </c>
      <c r="BX56" s="13">
        <f t="shared" si="27"/>
        <v>0</v>
      </c>
      <c r="BY56" s="13">
        <f t="shared" si="28"/>
        <v>0</v>
      </c>
      <c r="BZ56" s="13">
        <f t="shared" si="29"/>
        <v>0</v>
      </c>
      <c r="CA56" s="13">
        <f t="shared" si="30"/>
        <v>0</v>
      </c>
      <c r="CB56" s="13">
        <f t="shared" si="31"/>
        <v>0</v>
      </c>
      <c r="CC56" s="13">
        <f t="shared" si="32"/>
        <v>0</v>
      </c>
      <c r="CD56" s="13">
        <f t="shared" si="33"/>
        <v>0</v>
      </c>
      <c r="CE56" s="13">
        <f t="shared" si="34"/>
        <v>0</v>
      </c>
      <c r="CF56" s="13">
        <f t="shared" si="35"/>
        <v>0</v>
      </c>
      <c r="CG56" s="13">
        <f t="shared" si="36"/>
        <v>0</v>
      </c>
      <c r="CH56" s="13">
        <f t="shared" si="37"/>
        <v>0</v>
      </c>
      <c r="CI56" s="13">
        <f t="shared" si="38"/>
        <v>0</v>
      </c>
      <c r="CJ56" s="13">
        <f t="shared" si="39"/>
        <v>0</v>
      </c>
      <c r="CK56" s="13">
        <f t="shared" si="40"/>
        <v>0</v>
      </c>
      <c r="CL56" s="13">
        <f t="shared" si="41"/>
        <v>0</v>
      </c>
      <c r="CM56" s="13">
        <f t="shared" si="42"/>
        <v>0</v>
      </c>
      <c r="CN56" s="13">
        <f t="shared" si="43"/>
        <v>0</v>
      </c>
      <c r="CO56" s="13">
        <f t="shared" si="44"/>
        <v>0</v>
      </c>
      <c r="CP56" s="13">
        <f t="shared" si="45"/>
        <v>0</v>
      </c>
      <c r="CQ56" s="13">
        <f t="shared" si="46"/>
        <v>0</v>
      </c>
    </row>
    <row r="57" spans="1:95" ht="20.100000000000001" customHeight="1" x14ac:dyDescent="0.25">
      <c r="A57" s="47" t="str">
        <f>'[3]Počty podle oddílů'!$D124</f>
        <v/>
      </c>
      <c r="B57" s="48" t="str">
        <f>'[3]Počty podle oddílů'!$E124</f>
        <v/>
      </c>
      <c r="C57" s="20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3">
        <f t="shared" si="47"/>
        <v>0</v>
      </c>
      <c r="X57" s="4">
        <f t="shared" si="0"/>
        <v>0</v>
      </c>
      <c r="Y57" s="14"/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L57" s="13">
        <f t="shared" si="52"/>
        <v>0</v>
      </c>
      <c r="AM57" s="13" t="str">
        <f t="shared" si="53"/>
        <v>N</v>
      </c>
      <c r="AN57" s="13">
        <f t="shared" si="10"/>
        <v>0</v>
      </c>
      <c r="AO57" s="13" t="str">
        <f t="shared" si="54"/>
        <v>N</v>
      </c>
      <c r="AP57" s="13">
        <f t="shared" si="48"/>
        <v>0</v>
      </c>
      <c r="AQ57" s="13" t="str">
        <f t="shared" si="11"/>
        <v>N</v>
      </c>
      <c r="AR57" s="13">
        <f t="shared" si="49"/>
        <v>0</v>
      </c>
      <c r="AS57" s="13" t="str">
        <f t="shared" si="12"/>
        <v>N</v>
      </c>
      <c r="AT57" s="13">
        <f t="shared" si="13"/>
        <v>0</v>
      </c>
      <c r="AU57" s="13" t="str">
        <f t="shared" si="14"/>
        <v>N</v>
      </c>
      <c r="AV57" s="13">
        <f t="shared" si="15"/>
        <v>0</v>
      </c>
      <c r="AW57" s="13" t="str">
        <f t="shared" si="16"/>
        <v>N</v>
      </c>
      <c r="AX57" s="13">
        <f t="shared" si="17"/>
        <v>0</v>
      </c>
      <c r="AY57" s="13" t="str">
        <f t="shared" si="18"/>
        <v>N</v>
      </c>
      <c r="AZ57" s="13">
        <f t="shared" si="19"/>
        <v>0</v>
      </c>
      <c r="BA57" s="13" t="str">
        <f t="shared" si="20"/>
        <v>N</v>
      </c>
      <c r="BB57" s="13">
        <f t="shared" si="21"/>
        <v>0</v>
      </c>
      <c r="BC57" s="13" t="str">
        <f t="shared" si="22"/>
        <v>N</v>
      </c>
      <c r="BD57" s="13">
        <f t="shared" si="23"/>
        <v>0</v>
      </c>
      <c r="BE57" s="13">
        <f t="shared" si="55"/>
        <v>0</v>
      </c>
      <c r="BF57" s="13">
        <f t="shared" si="56"/>
        <v>0</v>
      </c>
      <c r="BS57" s="13" t="e">
        <f>'Celkové výsledky'!#REF!</f>
        <v>#REF!</v>
      </c>
      <c r="BT57" s="13" t="e">
        <f t="shared" si="50"/>
        <v>#REF!</v>
      </c>
      <c r="BW57" s="13">
        <f t="shared" si="26"/>
        <v>0</v>
      </c>
      <c r="BX57" s="13">
        <f t="shared" si="27"/>
        <v>0</v>
      </c>
      <c r="BY57" s="13">
        <f t="shared" si="28"/>
        <v>0</v>
      </c>
      <c r="BZ57" s="13">
        <f t="shared" si="29"/>
        <v>0</v>
      </c>
      <c r="CA57" s="13">
        <f t="shared" si="30"/>
        <v>0</v>
      </c>
      <c r="CB57" s="13">
        <f t="shared" si="31"/>
        <v>0</v>
      </c>
      <c r="CC57" s="13">
        <f t="shared" si="32"/>
        <v>0</v>
      </c>
      <c r="CD57" s="13">
        <f t="shared" si="33"/>
        <v>0</v>
      </c>
      <c r="CE57" s="13">
        <f t="shared" si="34"/>
        <v>0</v>
      </c>
      <c r="CF57" s="13">
        <f t="shared" si="35"/>
        <v>0</v>
      </c>
      <c r="CG57" s="13">
        <f t="shared" si="36"/>
        <v>0</v>
      </c>
      <c r="CH57" s="13">
        <f t="shared" si="37"/>
        <v>0</v>
      </c>
      <c r="CI57" s="13">
        <f t="shared" si="38"/>
        <v>0</v>
      </c>
      <c r="CJ57" s="13">
        <f t="shared" si="39"/>
        <v>0</v>
      </c>
      <c r="CK57" s="13">
        <f t="shared" si="40"/>
        <v>0</v>
      </c>
      <c r="CL57" s="13">
        <f t="shared" si="41"/>
        <v>0</v>
      </c>
      <c r="CM57" s="13">
        <f t="shared" si="42"/>
        <v>0</v>
      </c>
      <c r="CN57" s="13">
        <f t="shared" si="43"/>
        <v>0</v>
      </c>
      <c r="CO57" s="13">
        <f t="shared" si="44"/>
        <v>0</v>
      </c>
      <c r="CP57" s="13">
        <f t="shared" si="45"/>
        <v>0</v>
      </c>
      <c r="CQ57" s="13">
        <f t="shared" si="46"/>
        <v>0</v>
      </c>
    </row>
    <row r="58" spans="1:95" ht="20.100000000000001" customHeight="1" x14ac:dyDescent="0.25">
      <c r="A58" s="47" t="str">
        <f>'[3]Počty podle oddílů'!$D125</f>
        <v/>
      </c>
      <c r="B58" s="48" t="str">
        <f>'[3]Počty podle oddílů'!$E125</f>
        <v/>
      </c>
      <c r="C58" s="20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3">
        <f t="shared" si="47"/>
        <v>0</v>
      </c>
      <c r="X58" s="4">
        <f t="shared" si="0"/>
        <v>0</v>
      </c>
      <c r="Y58" s="14"/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L58" s="13">
        <f t="shared" si="52"/>
        <v>0</v>
      </c>
      <c r="AM58" s="13" t="str">
        <f t="shared" si="53"/>
        <v>N</v>
      </c>
      <c r="AN58" s="13">
        <f t="shared" si="10"/>
        <v>0</v>
      </c>
      <c r="AO58" s="13" t="str">
        <f t="shared" si="54"/>
        <v>N</v>
      </c>
      <c r="AP58" s="13">
        <f t="shared" si="48"/>
        <v>0</v>
      </c>
      <c r="AQ58" s="13" t="str">
        <f t="shared" si="11"/>
        <v>N</v>
      </c>
      <c r="AR58" s="13">
        <f t="shared" si="49"/>
        <v>0</v>
      </c>
      <c r="AS58" s="13" t="str">
        <f t="shared" si="12"/>
        <v>N</v>
      </c>
      <c r="AT58" s="13">
        <f t="shared" si="13"/>
        <v>0</v>
      </c>
      <c r="AU58" s="13" t="str">
        <f t="shared" si="14"/>
        <v>N</v>
      </c>
      <c r="AV58" s="13">
        <f t="shared" si="15"/>
        <v>0</v>
      </c>
      <c r="AW58" s="13" t="str">
        <f t="shared" si="16"/>
        <v>N</v>
      </c>
      <c r="AX58" s="13">
        <f t="shared" si="17"/>
        <v>0</v>
      </c>
      <c r="AY58" s="13" t="str">
        <f t="shared" si="18"/>
        <v>N</v>
      </c>
      <c r="AZ58" s="13">
        <f t="shared" si="19"/>
        <v>0</v>
      </c>
      <c r="BA58" s="13" t="str">
        <f t="shared" si="20"/>
        <v>N</v>
      </c>
      <c r="BB58" s="13">
        <f t="shared" si="21"/>
        <v>0</v>
      </c>
      <c r="BC58" s="13" t="str">
        <f t="shared" si="22"/>
        <v>N</v>
      </c>
      <c r="BD58" s="13">
        <f t="shared" si="23"/>
        <v>0</v>
      </c>
      <c r="BE58" s="13">
        <f t="shared" si="55"/>
        <v>0</v>
      </c>
      <c r="BF58" s="13">
        <f t="shared" si="56"/>
        <v>0</v>
      </c>
      <c r="BS58" s="13" t="e">
        <f>'Celkové výsledky'!#REF!</f>
        <v>#REF!</v>
      </c>
      <c r="BT58" s="13" t="e">
        <f t="shared" si="50"/>
        <v>#REF!</v>
      </c>
      <c r="BW58" s="13">
        <f t="shared" si="26"/>
        <v>0</v>
      </c>
      <c r="BX58" s="13">
        <f t="shared" si="27"/>
        <v>0</v>
      </c>
      <c r="BY58" s="13">
        <f t="shared" si="28"/>
        <v>0</v>
      </c>
      <c r="BZ58" s="13">
        <f t="shared" si="29"/>
        <v>0</v>
      </c>
      <c r="CA58" s="13">
        <f t="shared" si="30"/>
        <v>0</v>
      </c>
      <c r="CB58" s="13">
        <f t="shared" si="31"/>
        <v>0</v>
      </c>
      <c r="CC58" s="13">
        <f t="shared" si="32"/>
        <v>0</v>
      </c>
      <c r="CD58" s="13">
        <f t="shared" si="33"/>
        <v>0</v>
      </c>
      <c r="CE58" s="13">
        <f t="shared" si="34"/>
        <v>0</v>
      </c>
      <c r="CF58" s="13">
        <f t="shared" si="35"/>
        <v>0</v>
      </c>
      <c r="CG58" s="13">
        <f t="shared" si="36"/>
        <v>0</v>
      </c>
      <c r="CH58" s="13">
        <f t="shared" si="37"/>
        <v>0</v>
      </c>
      <c r="CI58" s="13">
        <f t="shared" si="38"/>
        <v>0</v>
      </c>
      <c r="CJ58" s="13">
        <f t="shared" si="39"/>
        <v>0</v>
      </c>
      <c r="CK58" s="13">
        <f t="shared" si="40"/>
        <v>0</v>
      </c>
      <c r="CL58" s="13">
        <f t="shared" si="41"/>
        <v>0</v>
      </c>
      <c r="CM58" s="13">
        <f t="shared" si="42"/>
        <v>0</v>
      </c>
      <c r="CN58" s="13">
        <f t="shared" si="43"/>
        <v>0</v>
      </c>
      <c r="CO58" s="13">
        <f t="shared" si="44"/>
        <v>0</v>
      </c>
      <c r="CP58" s="13">
        <f t="shared" si="45"/>
        <v>0</v>
      </c>
      <c r="CQ58" s="13">
        <f t="shared" si="46"/>
        <v>0</v>
      </c>
    </row>
    <row r="59" spans="1:95" ht="20.100000000000001" customHeight="1" x14ac:dyDescent="0.25">
      <c r="A59" s="47" t="str">
        <f>'[3]Počty podle oddílů'!$D126</f>
        <v/>
      </c>
      <c r="B59" s="48" t="str">
        <f>'[3]Počty podle oddílů'!$E126</f>
        <v/>
      </c>
      <c r="C59" s="20"/>
      <c r="D59" s="1"/>
      <c r="E59" s="1"/>
      <c r="F59" s="1"/>
      <c r="G59" s="1"/>
      <c r="H59" s="1"/>
      <c r="I59" s="1"/>
      <c r="J59" s="1"/>
      <c r="K59" s="1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3">
        <f t="shared" si="47"/>
        <v>0</v>
      </c>
      <c r="X59" s="4">
        <f t="shared" si="0"/>
        <v>0</v>
      </c>
      <c r="Y59" s="14"/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L59" s="13">
        <f t="shared" si="52"/>
        <v>0</v>
      </c>
      <c r="AM59" s="13" t="str">
        <f t="shared" si="53"/>
        <v>N</v>
      </c>
      <c r="AN59" s="13">
        <f t="shared" si="10"/>
        <v>0</v>
      </c>
      <c r="AO59" s="13" t="str">
        <f t="shared" si="54"/>
        <v>N</v>
      </c>
      <c r="AP59" s="13">
        <f t="shared" si="48"/>
        <v>0</v>
      </c>
      <c r="AQ59" s="13" t="str">
        <f t="shared" si="11"/>
        <v>N</v>
      </c>
      <c r="AR59" s="13">
        <f t="shared" si="49"/>
        <v>0</v>
      </c>
      <c r="AS59" s="13" t="str">
        <f t="shared" si="12"/>
        <v>N</v>
      </c>
      <c r="AT59" s="13">
        <f t="shared" si="13"/>
        <v>0</v>
      </c>
      <c r="AU59" s="13" t="str">
        <f t="shared" si="14"/>
        <v>N</v>
      </c>
      <c r="AV59" s="13">
        <f t="shared" si="15"/>
        <v>0</v>
      </c>
      <c r="AW59" s="13" t="str">
        <f t="shared" si="16"/>
        <v>N</v>
      </c>
      <c r="AX59" s="13">
        <f t="shared" si="17"/>
        <v>0</v>
      </c>
      <c r="AY59" s="13" t="str">
        <f t="shared" si="18"/>
        <v>N</v>
      </c>
      <c r="AZ59" s="13">
        <f t="shared" si="19"/>
        <v>0</v>
      </c>
      <c r="BA59" s="13" t="str">
        <f t="shared" si="20"/>
        <v>N</v>
      </c>
      <c r="BB59" s="13">
        <f t="shared" si="21"/>
        <v>0</v>
      </c>
      <c r="BC59" s="13" t="str">
        <f t="shared" si="22"/>
        <v>N</v>
      </c>
      <c r="BD59" s="13">
        <f t="shared" si="23"/>
        <v>0</v>
      </c>
      <c r="BE59" s="13">
        <f t="shared" si="55"/>
        <v>0</v>
      </c>
      <c r="BF59" s="13">
        <f t="shared" si="56"/>
        <v>0</v>
      </c>
      <c r="BS59" s="13" t="e">
        <f>'Celkové výsledky'!#REF!</f>
        <v>#REF!</v>
      </c>
      <c r="BT59" s="13" t="e">
        <f t="shared" si="50"/>
        <v>#REF!</v>
      </c>
      <c r="BW59" s="13">
        <f t="shared" si="26"/>
        <v>0</v>
      </c>
      <c r="BX59" s="13">
        <f t="shared" si="27"/>
        <v>0</v>
      </c>
      <c r="BY59" s="13">
        <f t="shared" si="28"/>
        <v>0</v>
      </c>
      <c r="BZ59" s="13">
        <f t="shared" si="29"/>
        <v>0</v>
      </c>
      <c r="CA59" s="13">
        <f t="shared" si="30"/>
        <v>0</v>
      </c>
      <c r="CB59" s="13">
        <f t="shared" si="31"/>
        <v>0</v>
      </c>
      <c r="CC59" s="13">
        <f t="shared" si="32"/>
        <v>0</v>
      </c>
      <c r="CD59" s="13">
        <f t="shared" si="33"/>
        <v>0</v>
      </c>
      <c r="CE59" s="13">
        <f t="shared" si="34"/>
        <v>0</v>
      </c>
      <c r="CF59" s="13">
        <f t="shared" si="35"/>
        <v>0</v>
      </c>
      <c r="CG59" s="13">
        <f t="shared" si="36"/>
        <v>0</v>
      </c>
      <c r="CH59" s="13">
        <f t="shared" si="37"/>
        <v>0</v>
      </c>
      <c r="CI59" s="13">
        <f t="shared" si="38"/>
        <v>0</v>
      </c>
      <c r="CJ59" s="13">
        <f t="shared" si="39"/>
        <v>0</v>
      </c>
      <c r="CK59" s="13">
        <f t="shared" si="40"/>
        <v>0</v>
      </c>
      <c r="CL59" s="13">
        <f t="shared" si="41"/>
        <v>0</v>
      </c>
      <c r="CM59" s="13">
        <f t="shared" si="42"/>
        <v>0</v>
      </c>
      <c r="CN59" s="13">
        <f t="shared" si="43"/>
        <v>0</v>
      </c>
      <c r="CO59" s="13">
        <f t="shared" si="44"/>
        <v>0</v>
      </c>
      <c r="CP59" s="13">
        <f t="shared" si="45"/>
        <v>0</v>
      </c>
      <c r="CQ59" s="13">
        <f t="shared" si="46"/>
        <v>0</v>
      </c>
    </row>
    <row r="60" spans="1:95" ht="20.100000000000001" customHeight="1" x14ac:dyDescent="0.25">
      <c r="A60" s="47" t="str">
        <f>'[3]Počty podle oddílů'!$D127</f>
        <v/>
      </c>
      <c r="B60" s="48" t="str">
        <f>'[3]Počty podle oddílů'!$E127</f>
        <v/>
      </c>
      <c r="C60" s="20"/>
      <c r="D60" s="1"/>
      <c r="E60" s="1"/>
      <c r="F60" s="1"/>
      <c r="G60" s="1"/>
      <c r="H60" s="1"/>
      <c r="I60" s="1"/>
      <c r="J60" s="1"/>
      <c r="K60" s="1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3">
        <f t="shared" si="47"/>
        <v>0</v>
      </c>
      <c r="X60" s="4">
        <f t="shared" si="0"/>
        <v>0</v>
      </c>
      <c r="Y60" s="14"/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L60" s="13">
        <f t="shared" si="52"/>
        <v>0</v>
      </c>
      <c r="AM60" s="13" t="str">
        <f t="shared" si="53"/>
        <v>N</v>
      </c>
      <c r="AN60" s="13">
        <f t="shared" si="10"/>
        <v>0</v>
      </c>
      <c r="AO60" s="13" t="str">
        <f t="shared" si="54"/>
        <v>N</v>
      </c>
      <c r="AP60" s="13">
        <f t="shared" si="48"/>
        <v>0</v>
      </c>
      <c r="AQ60" s="13" t="str">
        <f t="shared" si="11"/>
        <v>N</v>
      </c>
      <c r="AR60" s="13">
        <f t="shared" si="49"/>
        <v>0</v>
      </c>
      <c r="AS60" s="13" t="str">
        <f t="shared" si="12"/>
        <v>N</v>
      </c>
      <c r="AT60" s="13">
        <f t="shared" si="13"/>
        <v>0</v>
      </c>
      <c r="AU60" s="13" t="str">
        <f t="shared" si="14"/>
        <v>N</v>
      </c>
      <c r="AV60" s="13">
        <f t="shared" si="15"/>
        <v>0</v>
      </c>
      <c r="AW60" s="13" t="str">
        <f t="shared" si="16"/>
        <v>N</v>
      </c>
      <c r="AX60" s="13">
        <f t="shared" si="17"/>
        <v>0</v>
      </c>
      <c r="AY60" s="13" t="str">
        <f t="shared" si="18"/>
        <v>N</v>
      </c>
      <c r="AZ60" s="13">
        <f t="shared" si="19"/>
        <v>0</v>
      </c>
      <c r="BA60" s="13" t="str">
        <f t="shared" si="20"/>
        <v>N</v>
      </c>
      <c r="BB60" s="13">
        <f t="shared" si="21"/>
        <v>0</v>
      </c>
      <c r="BC60" s="13" t="str">
        <f t="shared" si="22"/>
        <v>N</v>
      </c>
      <c r="BD60" s="13">
        <f t="shared" si="23"/>
        <v>0</v>
      </c>
      <c r="BE60" s="13">
        <f t="shared" si="55"/>
        <v>0</v>
      </c>
      <c r="BF60" s="13">
        <f t="shared" si="56"/>
        <v>0</v>
      </c>
      <c r="BS60" s="13" t="e">
        <f>'Celkové výsledky'!#REF!</f>
        <v>#REF!</v>
      </c>
      <c r="BT60" s="13" t="e">
        <f t="shared" si="50"/>
        <v>#REF!</v>
      </c>
      <c r="BW60" s="13">
        <f t="shared" si="26"/>
        <v>0</v>
      </c>
      <c r="BX60" s="13">
        <f t="shared" si="27"/>
        <v>0</v>
      </c>
      <c r="BY60" s="13">
        <f t="shared" si="28"/>
        <v>0</v>
      </c>
      <c r="BZ60" s="13">
        <f t="shared" si="29"/>
        <v>0</v>
      </c>
      <c r="CA60" s="13">
        <f t="shared" si="30"/>
        <v>0</v>
      </c>
      <c r="CB60" s="13">
        <f t="shared" si="31"/>
        <v>0</v>
      </c>
      <c r="CC60" s="13">
        <f t="shared" si="32"/>
        <v>0</v>
      </c>
      <c r="CD60" s="13">
        <f t="shared" si="33"/>
        <v>0</v>
      </c>
      <c r="CE60" s="13">
        <f t="shared" si="34"/>
        <v>0</v>
      </c>
      <c r="CF60" s="13">
        <f t="shared" si="35"/>
        <v>0</v>
      </c>
      <c r="CG60" s="13">
        <f t="shared" si="36"/>
        <v>0</v>
      </c>
      <c r="CH60" s="13">
        <f t="shared" si="37"/>
        <v>0</v>
      </c>
      <c r="CI60" s="13">
        <f t="shared" si="38"/>
        <v>0</v>
      </c>
      <c r="CJ60" s="13">
        <f t="shared" si="39"/>
        <v>0</v>
      </c>
      <c r="CK60" s="13">
        <f t="shared" si="40"/>
        <v>0</v>
      </c>
      <c r="CL60" s="13">
        <f t="shared" si="41"/>
        <v>0</v>
      </c>
      <c r="CM60" s="13">
        <f t="shared" si="42"/>
        <v>0</v>
      </c>
      <c r="CN60" s="13">
        <f t="shared" si="43"/>
        <v>0</v>
      </c>
      <c r="CO60" s="13">
        <f t="shared" si="44"/>
        <v>0</v>
      </c>
      <c r="CP60" s="13">
        <f t="shared" si="45"/>
        <v>0</v>
      </c>
      <c r="CQ60" s="13">
        <f t="shared" si="46"/>
        <v>0</v>
      </c>
    </row>
    <row r="61" spans="1:95" ht="20.100000000000001" customHeight="1" x14ac:dyDescent="0.25">
      <c r="A61" s="47" t="str">
        <f>'[3]Počty podle oddílů'!$D128</f>
        <v/>
      </c>
      <c r="B61" s="48" t="str">
        <f>'[3]Počty podle oddílů'!$E128</f>
        <v/>
      </c>
      <c r="C61" s="20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3">
        <f t="shared" si="47"/>
        <v>0</v>
      </c>
      <c r="X61" s="4">
        <f t="shared" si="0"/>
        <v>0</v>
      </c>
      <c r="Y61" s="14"/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L61" s="13">
        <f t="shared" si="52"/>
        <v>0</v>
      </c>
      <c r="AM61" s="13" t="str">
        <f t="shared" si="53"/>
        <v>N</v>
      </c>
      <c r="AN61" s="13">
        <f t="shared" si="10"/>
        <v>0</v>
      </c>
      <c r="AO61" s="13" t="str">
        <f t="shared" si="54"/>
        <v>N</v>
      </c>
      <c r="AP61" s="13">
        <f t="shared" si="48"/>
        <v>0</v>
      </c>
      <c r="AQ61" s="13" t="str">
        <f t="shared" si="11"/>
        <v>N</v>
      </c>
      <c r="AR61" s="13">
        <f t="shared" si="49"/>
        <v>0</v>
      </c>
      <c r="AS61" s="13" t="str">
        <f t="shared" si="12"/>
        <v>N</v>
      </c>
      <c r="AT61" s="13">
        <f t="shared" si="13"/>
        <v>0</v>
      </c>
      <c r="AU61" s="13" t="str">
        <f t="shared" si="14"/>
        <v>N</v>
      </c>
      <c r="AV61" s="13">
        <f t="shared" si="15"/>
        <v>0</v>
      </c>
      <c r="AW61" s="13" t="str">
        <f t="shared" si="16"/>
        <v>N</v>
      </c>
      <c r="AX61" s="13">
        <f t="shared" si="17"/>
        <v>0</v>
      </c>
      <c r="AY61" s="13" t="str">
        <f t="shared" si="18"/>
        <v>N</v>
      </c>
      <c r="AZ61" s="13">
        <f t="shared" si="19"/>
        <v>0</v>
      </c>
      <c r="BA61" s="13" t="str">
        <f t="shared" si="20"/>
        <v>N</v>
      </c>
      <c r="BB61" s="13">
        <f t="shared" si="21"/>
        <v>0</v>
      </c>
      <c r="BC61" s="13" t="str">
        <f t="shared" si="22"/>
        <v>N</v>
      </c>
      <c r="BD61" s="13">
        <f t="shared" si="23"/>
        <v>0</v>
      </c>
      <c r="BE61" s="13">
        <f t="shared" si="55"/>
        <v>0</v>
      </c>
      <c r="BF61" s="13">
        <f t="shared" si="56"/>
        <v>0</v>
      </c>
      <c r="BS61" s="13" t="e">
        <f>'Celkové výsledky'!#REF!</f>
        <v>#REF!</v>
      </c>
      <c r="BT61" s="13" t="e">
        <f t="shared" si="50"/>
        <v>#REF!</v>
      </c>
      <c r="BW61" s="13">
        <f t="shared" si="26"/>
        <v>0</v>
      </c>
      <c r="BX61" s="13">
        <f t="shared" si="27"/>
        <v>0</v>
      </c>
      <c r="BY61" s="13">
        <f t="shared" si="28"/>
        <v>0</v>
      </c>
      <c r="BZ61" s="13">
        <f t="shared" si="29"/>
        <v>0</v>
      </c>
      <c r="CA61" s="13">
        <f t="shared" si="30"/>
        <v>0</v>
      </c>
      <c r="CB61" s="13">
        <f t="shared" si="31"/>
        <v>0</v>
      </c>
      <c r="CC61" s="13">
        <f t="shared" si="32"/>
        <v>0</v>
      </c>
      <c r="CD61" s="13">
        <f t="shared" si="33"/>
        <v>0</v>
      </c>
      <c r="CE61" s="13">
        <f t="shared" si="34"/>
        <v>0</v>
      </c>
      <c r="CF61" s="13">
        <f t="shared" si="35"/>
        <v>0</v>
      </c>
      <c r="CG61" s="13">
        <f t="shared" si="36"/>
        <v>0</v>
      </c>
      <c r="CH61" s="13">
        <f t="shared" si="37"/>
        <v>0</v>
      </c>
      <c r="CI61" s="13">
        <f t="shared" si="38"/>
        <v>0</v>
      </c>
      <c r="CJ61" s="13">
        <f t="shared" si="39"/>
        <v>0</v>
      </c>
      <c r="CK61" s="13">
        <f t="shared" si="40"/>
        <v>0</v>
      </c>
      <c r="CL61" s="13">
        <f t="shared" si="41"/>
        <v>0</v>
      </c>
      <c r="CM61" s="13">
        <f t="shared" si="42"/>
        <v>0</v>
      </c>
      <c r="CN61" s="13">
        <f t="shared" si="43"/>
        <v>0</v>
      </c>
      <c r="CO61" s="13">
        <f t="shared" si="44"/>
        <v>0</v>
      </c>
      <c r="CP61" s="13">
        <f t="shared" si="45"/>
        <v>0</v>
      </c>
      <c r="CQ61" s="13">
        <f t="shared" si="46"/>
        <v>0</v>
      </c>
    </row>
    <row r="62" spans="1:95" ht="20.100000000000001" customHeight="1" x14ac:dyDescent="0.25">
      <c r="A62" s="47" t="str">
        <f>'[3]Počty podle oddílů'!$D129</f>
        <v/>
      </c>
      <c r="B62" s="48" t="str">
        <f>'[3]Počty podle oddílů'!$E129</f>
        <v/>
      </c>
      <c r="C62" s="20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3">
        <f t="shared" si="47"/>
        <v>0</v>
      </c>
      <c r="X62" s="4">
        <f t="shared" si="0"/>
        <v>0</v>
      </c>
      <c r="Y62" s="14"/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L62" s="13">
        <f t="shared" si="52"/>
        <v>0</v>
      </c>
      <c r="AM62" s="13" t="str">
        <f t="shared" si="53"/>
        <v>N</v>
      </c>
      <c r="AN62" s="13">
        <f t="shared" si="10"/>
        <v>0</v>
      </c>
      <c r="AO62" s="13" t="str">
        <f t="shared" si="54"/>
        <v>N</v>
      </c>
      <c r="AP62" s="13">
        <f t="shared" si="48"/>
        <v>0</v>
      </c>
      <c r="AQ62" s="13" t="str">
        <f t="shared" si="11"/>
        <v>N</v>
      </c>
      <c r="AR62" s="13">
        <f t="shared" si="49"/>
        <v>0</v>
      </c>
      <c r="AS62" s="13" t="str">
        <f t="shared" si="12"/>
        <v>N</v>
      </c>
      <c r="AT62" s="13">
        <f t="shared" si="13"/>
        <v>0</v>
      </c>
      <c r="AU62" s="13" t="str">
        <f t="shared" si="14"/>
        <v>N</v>
      </c>
      <c r="AV62" s="13">
        <f t="shared" si="15"/>
        <v>0</v>
      </c>
      <c r="AW62" s="13" t="str">
        <f t="shared" si="16"/>
        <v>N</v>
      </c>
      <c r="AX62" s="13">
        <f t="shared" si="17"/>
        <v>0</v>
      </c>
      <c r="AY62" s="13" t="str">
        <f t="shared" si="18"/>
        <v>N</v>
      </c>
      <c r="AZ62" s="13">
        <f t="shared" si="19"/>
        <v>0</v>
      </c>
      <c r="BA62" s="13" t="str">
        <f t="shared" si="20"/>
        <v>N</v>
      </c>
      <c r="BB62" s="13">
        <f t="shared" si="21"/>
        <v>0</v>
      </c>
      <c r="BC62" s="13" t="str">
        <f t="shared" si="22"/>
        <v>N</v>
      </c>
      <c r="BD62" s="13">
        <f t="shared" si="23"/>
        <v>0</v>
      </c>
      <c r="BE62" s="13">
        <f t="shared" si="55"/>
        <v>0</v>
      </c>
      <c r="BF62" s="13">
        <f t="shared" si="56"/>
        <v>0</v>
      </c>
      <c r="BS62" s="13" t="e">
        <f>'Celkové výsledky'!#REF!</f>
        <v>#REF!</v>
      </c>
      <c r="BT62" s="13" t="e">
        <f t="shared" si="50"/>
        <v>#REF!</v>
      </c>
      <c r="BW62" s="13">
        <f t="shared" si="26"/>
        <v>0</v>
      </c>
      <c r="BX62" s="13">
        <f t="shared" si="27"/>
        <v>0</v>
      </c>
      <c r="BY62" s="13">
        <f t="shared" si="28"/>
        <v>0</v>
      </c>
      <c r="BZ62" s="13">
        <f t="shared" si="29"/>
        <v>0</v>
      </c>
      <c r="CA62" s="13">
        <f t="shared" si="30"/>
        <v>0</v>
      </c>
      <c r="CB62" s="13">
        <f t="shared" si="31"/>
        <v>0</v>
      </c>
      <c r="CC62" s="13">
        <f t="shared" si="32"/>
        <v>0</v>
      </c>
      <c r="CD62" s="13">
        <f t="shared" si="33"/>
        <v>0</v>
      </c>
      <c r="CE62" s="13">
        <f t="shared" si="34"/>
        <v>0</v>
      </c>
      <c r="CF62" s="13">
        <f t="shared" si="35"/>
        <v>0</v>
      </c>
      <c r="CG62" s="13">
        <f t="shared" si="36"/>
        <v>0</v>
      </c>
      <c r="CH62" s="13">
        <f t="shared" si="37"/>
        <v>0</v>
      </c>
      <c r="CI62" s="13">
        <f t="shared" si="38"/>
        <v>0</v>
      </c>
      <c r="CJ62" s="13">
        <f t="shared" si="39"/>
        <v>0</v>
      </c>
      <c r="CK62" s="13">
        <f t="shared" si="40"/>
        <v>0</v>
      </c>
      <c r="CL62" s="13">
        <f t="shared" si="41"/>
        <v>0</v>
      </c>
      <c r="CM62" s="13">
        <f t="shared" si="42"/>
        <v>0</v>
      </c>
      <c r="CN62" s="13">
        <f t="shared" si="43"/>
        <v>0</v>
      </c>
      <c r="CO62" s="13">
        <f t="shared" si="44"/>
        <v>0</v>
      </c>
      <c r="CP62" s="13">
        <f t="shared" si="45"/>
        <v>0</v>
      </c>
      <c r="CQ62" s="13">
        <f t="shared" si="46"/>
        <v>0</v>
      </c>
    </row>
    <row r="63" spans="1:95" ht="20.100000000000001" customHeight="1" x14ac:dyDescent="0.25">
      <c r="A63" s="47" t="str">
        <f>'[3]Počty podle oddílů'!$D130</f>
        <v/>
      </c>
      <c r="B63" s="48" t="str">
        <f>'[3]Počty podle oddílů'!$E130</f>
        <v/>
      </c>
      <c r="C63" s="20"/>
      <c r="D63" s="1"/>
      <c r="E63" s="1"/>
      <c r="F63" s="1"/>
      <c r="G63" s="1"/>
      <c r="H63" s="1"/>
      <c r="I63" s="1"/>
      <c r="J63" s="1"/>
      <c r="K63" s="1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3">
        <f t="shared" si="47"/>
        <v>0</v>
      </c>
      <c r="X63" s="4">
        <f t="shared" si="0"/>
        <v>0</v>
      </c>
      <c r="Y63" s="14"/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L63" s="13">
        <f t="shared" si="52"/>
        <v>0</v>
      </c>
      <c r="AM63" s="13" t="str">
        <f t="shared" si="53"/>
        <v>N</v>
      </c>
      <c r="AN63" s="13">
        <f t="shared" si="10"/>
        <v>0</v>
      </c>
      <c r="AO63" s="13" t="str">
        <f t="shared" si="54"/>
        <v>N</v>
      </c>
      <c r="AP63" s="13">
        <f t="shared" si="48"/>
        <v>0</v>
      </c>
      <c r="AQ63" s="13" t="str">
        <f t="shared" si="11"/>
        <v>N</v>
      </c>
      <c r="AR63" s="13">
        <f t="shared" si="49"/>
        <v>0</v>
      </c>
      <c r="AS63" s="13" t="str">
        <f t="shared" si="12"/>
        <v>N</v>
      </c>
      <c r="AT63" s="13">
        <f t="shared" si="13"/>
        <v>0</v>
      </c>
      <c r="AU63" s="13" t="str">
        <f t="shared" si="14"/>
        <v>N</v>
      </c>
      <c r="AV63" s="13">
        <f t="shared" si="15"/>
        <v>0</v>
      </c>
      <c r="AW63" s="13" t="str">
        <f t="shared" si="16"/>
        <v>N</v>
      </c>
      <c r="AX63" s="13">
        <f t="shared" si="17"/>
        <v>0</v>
      </c>
      <c r="AY63" s="13" t="str">
        <f t="shared" si="18"/>
        <v>N</v>
      </c>
      <c r="AZ63" s="13">
        <f t="shared" si="19"/>
        <v>0</v>
      </c>
      <c r="BA63" s="13" t="str">
        <f t="shared" si="20"/>
        <v>N</v>
      </c>
      <c r="BB63" s="13">
        <f t="shared" si="21"/>
        <v>0</v>
      </c>
      <c r="BC63" s="13" t="str">
        <f t="shared" si="22"/>
        <v>N</v>
      </c>
      <c r="BD63" s="13">
        <f t="shared" si="23"/>
        <v>0</v>
      </c>
      <c r="BE63" s="13">
        <f t="shared" si="55"/>
        <v>0</v>
      </c>
      <c r="BF63" s="13">
        <f t="shared" si="56"/>
        <v>0</v>
      </c>
      <c r="BS63" s="13" t="e">
        <f>'Celkové výsledky'!#REF!</f>
        <v>#REF!</v>
      </c>
      <c r="BT63" s="13" t="e">
        <f t="shared" si="50"/>
        <v>#REF!</v>
      </c>
      <c r="BW63" s="13">
        <f t="shared" si="26"/>
        <v>0</v>
      </c>
      <c r="BX63" s="13">
        <f t="shared" si="27"/>
        <v>0</v>
      </c>
      <c r="BY63" s="13">
        <f t="shared" si="28"/>
        <v>0</v>
      </c>
      <c r="BZ63" s="13">
        <f t="shared" si="29"/>
        <v>0</v>
      </c>
      <c r="CA63" s="13">
        <f t="shared" si="30"/>
        <v>0</v>
      </c>
      <c r="CB63" s="13">
        <f t="shared" si="31"/>
        <v>0</v>
      </c>
      <c r="CC63" s="13">
        <f t="shared" si="32"/>
        <v>0</v>
      </c>
      <c r="CD63" s="13">
        <f t="shared" si="33"/>
        <v>0</v>
      </c>
      <c r="CE63" s="13">
        <f t="shared" si="34"/>
        <v>0</v>
      </c>
      <c r="CF63" s="13">
        <f t="shared" si="35"/>
        <v>0</v>
      </c>
      <c r="CG63" s="13">
        <f t="shared" si="36"/>
        <v>0</v>
      </c>
      <c r="CH63" s="13">
        <f t="shared" si="37"/>
        <v>0</v>
      </c>
      <c r="CI63" s="13">
        <f t="shared" si="38"/>
        <v>0</v>
      </c>
      <c r="CJ63" s="13">
        <f t="shared" si="39"/>
        <v>0</v>
      </c>
      <c r="CK63" s="13">
        <f t="shared" si="40"/>
        <v>0</v>
      </c>
      <c r="CL63" s="13">
        <f t="shared" si="41"/>
        <v>0</v>
      </c>
      <c r="CM63" s="13">
        <f t="shared" si="42"/>
        <v>0</v>
      </c>
      <c r="CN63" s="13">
        <f t="shared" si="43"/>
        <v>0</v>
      </c>
      <c r="CO63" s="13">
        <f t="shared" si="44"/>
        <v>0</v>
      </c>
      <c r="CP63" s="13">
        <f t="shared" si="45"/>
        <v>0</v>
      </c>
      <c r="CQ63" s="13">
        <f t="shared" si="46"/>
        <v>0</v>
      </c>
    </row>
    <row r="64" spans="1:95" ht="20.100000000000001" customHeight="1" x14ac:dyDescent="0.25">
      <c r="A64" s="47" t="str">
        <f>'[3]Počty podle oddílů'!$D131</f>
        <v/>
      </c>
      <c r="B64" s="48" t="str">
        <f>'[3]Počty podle oddílů'!$E131</f>
        <v/>
      </c>
      <c r="C64" s="20"/>
      <c r="D64" s="1"/>
      <c r="E64" s="1"/>
      <c r="F64" s="1"/>
      <c r="G64" s="1"/>
      <c r="H64" s="1"/>
      <c r="I64" s="1"/>
      <c r="J64" s="1"/>
      <c r="K64" s="1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3">
        <f t="shared" si="47"/>
        <v>0</v>
      </c>
      <c r="X64" s="4">
        <f t="shared" si="0"/>
        <v>0</v>
      </c>
      <c r="Y64" s="14"/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L64" s="13">
        <f t="shared" si="52"/>
        <v>0</v>
      </c>
      <c r="AM64" s="13" t="str">
        <f t="shared" si="53"/>
        <v>N</v>
      </c>
      <c r="AN64" s="13">
        <f t="shared" si="10"/>
        <v>0</v>
      </c>
      <c r="AO64" s="13" t="str">
        <f t="shared" si="54"/>
        <v>N</v>
      </c>
      <c r="AP64" s="13">
        <f t="shared" si="48"/>
        <v>0</v>
      </c>
      <c r="AQ64" s="13" t="str">
        <f t="shared" si="11"/>
        <v>N</v>
      </c>
      <c r="AR64" s="13">
        <f t="shared" si="49"/>
        <v>0</v>
      </c>
      <c r="AS64" s="13" t="str">
        <f t="shared" si="12"/>
        <v>N</v>
      </c>
      <c r="AT64" s="13">
        <f t="shared" si="13"/>
        <v>0</v>
      </c>
      <c r="AU64" s="13" t="str">
        <f t="shared" si="14"/>
        <v>N</v>
      </c>
      <c r="AV64" s="13">
        <f t="shared" si="15"/>
        <v>0</v>
      </c>
      <c r="AW64" s="13" t="str">
        <f t="shared" si="16"/>
        <v>N</v>
      </c>
      <c r="AX64" s="13">
        <f t="shared" si="17"/>
        <v>0</v>
      </c>
      <c r="AY64" s="13" t="str">
        <f t="shared" si="18"/>
        <v>N</v>
      </c>
      <c r="AZ64" s="13">
        <f t="shared" si="19"/>
        <v>0</v>
      </c>
      <c r="BA64" s="13" t="str">
        <f t="shared" si="20"/>
        <v>N</v>
      </c>
      <c r="BB64" s="13">
        <f t="shared" si="21"/>
        <v>0</v>
      </c>
      <c r="BC64" s="13" t="str">
        <f t="shared" si="22"/>
        <v>N</v>
      </c>
      <c r="BD64" s="13">
        <f t="shared" si="23"/>
        <v>0</v>
      </c>
      <c r="BE64" s="13">
        <f t="shared" si="55"/>
        <v>0</v>
      </c>
      <c r="BF64" s="13">
        <f t="shared" si="56"/>
        <v>0</v>
      </c>
      <c r="BS64" s="13" t="e">
        <f>'Celkové výsledky'!#REF!</f>
        <v>#REF!</v>
      </c>
      <c r="BT64" s="13" t="e">
        <f t="shared" si="50"/>
        <v>#REF!</v>
      </c>
      <c r="BW64" s="13">
        <f t="shared" si="26"/>
        <v>0</v>
      </c>
      <c r="BX64" s="13">
        <f t="shared" si="27"/>
        <v>0</v>
      </c>
      <c r="BY64" s="13">
        <f t="shared" si="28"/>
        <v>0</v>
      </c>
      <c r="BZ64" s="13">
        <f t="shared" si="29"/>
        <v>0</v>
      </c>
      <c r="CA64" s="13">
        <f t="shared" si="30"/>
        <v>0</v>
      </c>
      <c r="CB64" s="13">
        <f t="shared" si="31"/>
        <v>0</v>
      </c>
      <c r="CC64" s="13">
        <f t="shared" si="32"/>
        <v>0</v>
      </c>
      <c r="CD64" s="13">
        <f t="shared" si="33"/>
        <v>0</v>
      </c>
      <c r="CE64" s="13">
        <f t="shared" si="34"/>
        <v>0</v>
      </c>
      <c r="CF64" s="13">
        <f t="shared" si="35"/>
        <v>0</v>
      </c>
      <c r="CG64" s="13">
        <f t="shared" si="36"/>
        <v>0</v>
      </c>
      <c r="CH64" s="13">
        <f t="shared" si="37"/>
        <v>0</v>
      </c>
      <c r="CI64" s="13">
        <f t="shared" si="38"/>
        <v>0</v>
      </c>
      <c r="CJ64" s="13">
        <f t="shared" si="39"/>
        <v>0</v>
      </c>
      <c r="CK64" s="13">
        <f t="shared" si="40"/>
        <v>0</v>
      </c>
      <c r="CL64" s="13">
        <f t="shared" si="41"/>
        <v>0</v>
      </c>
      <c r="CM64" s="13">
        <f t="shared" si="42"/>
        <v>0</v>
      </c>
      <c r="CN64" s="13">
        <f t="shared" si="43"/>
        <v>0</v>
      </c>
      <c r="CO64" s="13">
        <f t="shared" si="44"/>
        <v>0</v>
      </c>
      <c r="CP64" s="13">
        <f t="shared" si="45"/>
        <v>0</v>
      </c>
      <c r="CQ64" s="13">
        <f t="shared" si="46"/>
        <v>0</v>
      </c>
    </row>
    <row r="65" spans="1:99" ht="20.100000000000001" customHeight="1" x14ac:dyDescent="0.25">
      <c r="A65" s="47" t="str">
        <f>'[3]Počty podle oddílů'!$D132</f>
        <v/>
      </c>
      <c r="B65" s="48" t="str">
        <f>'[3]Počty podle oddílů'!$E132</f>
        <v/>
      </c>
      <c r="C65" s="20"/>
      <c r="D65" s="1"/>
      <c r="E65" s="1"/>
      <c r="F65" s="1"/>
      <c r="G65" s="1"/>
      <c r="H65" s="1"/>
      <c r="I65" s="1"/>
      <c r="J65" s="1"/>
      <c r="K65" s="1"/>
      <c r="L65" s="2"/>
      <c r="M65" s="2"/>
      <c r="N65" s="2"/>
      <c r="O65" s="2"/>
      <c r="P65" s="2"/>
      <c r="Q65" s="1"/>
      <c r="R65" s="1"/>
      <c r="S65" s="1"/>
      <c r="T65" s="1"/>
      <c r="U65" s="1"/>
      <c r="V65" s="1"/>
      <c r="W65" s="3">
        <f t="shared" si="47"/>
        <v>0</v>
      </c>
      <c r="X65" s="4">
        <f t="shared" si="0"/>
        <v>0</v>
      </c>
      <c r="Y65" s="14"/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L65" s="13">
        <f t="shared" si="52"/>
        <v>0</v>
      </c>
      <c r="AM65" s="13" t="str">
        <f t="shared" si="53"/>
        <v>N</v>
      </c>
      <c r="AN65" s="13">
        <f t="shared" si="10"/>
        <v>0</v>
      </c>
      <c r="AO65" s="13" t="str">
        <f t="shared" si="54"/>
        <v>N</v>
      </c>
      <c r="AP65" s="13">
        <f t="shared" si="48"/>
        <v>0</v>
      </c>
      <c r="AQ65" s="13" t="str">
        <f t="shared" si="11"/>
        <v>N</v>
      </c>
      <c r="AR65" s="13">
        <f t="shared" si="49"/>
        <v>0</v>
      </c>
      <c r="AS65" s="13" t="str">
        <f t="shared" si="12"/>
        <v>N</v>
      </c>
      <c r="AT65" s="13">
        <f t="shared" si="13"/>
        <v>0</v>
      </c>
      <c r="AU65" s="13" t="str">
        <f t="shared" si="14"/>
        <v>N</v>
      </c>
      <c r="AV65" s="13">
        <f t="shared" si="15"/>
        <v>0</v>
      </c>
      <c r="AW65" s="13" t="str">
        <f t="shared" si="16"/>
        <v>N</v>
      </c>
      <c r="AX65" s="13">
        <f t="shared" si="17"/>
        <v>0</v>
      </c>
      <c r="AY65" s="13" t="str">
        <f t="shared" si="18"/>
        <v>N</v>
      </c>
      <c r="AZ65" s="13">
        <f t="shared" si="19"/>
        <v>0</v>
      </c>
      <c r="BA65" s="13" t="str">
        <f t="shared" si="20"/>
        <v>N</v>
      </c>
      <c r="BB65" s="13">
        <f t="shared" si="21"/>
        <v>0</v>
      </c>
      <c r="BC65" s="13" t="str">
        <f t="shared" si="22"/>
        <v>N</v>
      </c>
      <c r="BD65" s="13">
        <f t="shared" si="23"/>
        <v>0</v>
      </c>
      <c r="BE65" s="13">
        <f t="shared" si="55"/>
        <v>0</v>
      </c>
      <c r="BF65" s="13">
        <f t="shared" si="56"/>
        <v>0</v>
      </c>
      <c r="BS65" s="13" t="e">
        <f>'Celkové výsledky'!#REF!</f>
        <v>#REF!</v>
      </c>
      <c r="BT65" s="13" t="e">
        <f t="shared" si="50"/>
        <v>#REF!</v>
      </c>
      <c r="BW65" s="13">
        <f t="shared" si="26"/>
        <v>0</v>
      </c>
      <c r="BX65" s="13">
        <f t="shared" si="27"/>
        <v>0</v>
      </c>
      <c r="BY65" s="13">
        <f t="shared" si="28"/>
        <v>0</v>
      </c>
      <c r="BZ65" s="13">
        <f t="shared" si="29"/>
        <v>0</v>
      </c>
      <c r="CA65" s="13">
        <f t="shared" si="30"/>
        <v>0</v>
      </c>
      <c r="CB65" s="13">
        <f t="shared" si="31"/>
        <v>0</v>
      </c>
      <c r="CC65" s="13">
        <f t="shared" si="32"/>
        <v>0</v>
      </c>
      <c r="CD65" s="13">
        <f t="shared" si="33"/>
        <v>0</v>
      </c>
      <c r="CE65" s="13">
        <f t="shared" si="34"/>
        <v>0</v>
      </c>
      <c r="CF65" s="13">
        <f t="shared" si="35"/>
        <v>0</v>
      </c>
      <c r="CG65" s="13">
        <f t="shared" si="36"/>
        <v>0</v>
      </c>
      <c r="CH65" s="13">
        <f t="shared" si="37"/>
        <v>0</v>
      </c>
      <c r="CI65" s="13">
        <f t="shared" si="38"/>
        <v>0</v>
      </c>
      <c r="CJ65" s="13">
        <f t="shared" si="39"/>
        <v>0</v>
      </c>
      <c r="CK65" s="13">
        <f t="shared" si="40"/>
        <v>0</v>
      </c>
      <c r="CL65" s="13">
        <f t="shared" si="41"/>
        <v>0</v>
      </c>
      <c r="CM65" s="13">
        <f t="shared" si="42"/>
        <v>0</v>
      </c>
      <c r="CN65" s="13">
        <f t="shared" si="43"/>
        <v>0</v>
      </c>
      <c r="CO65" s="13">
        <f t="shared" si="44"/>
        <v>0</v>
      </c>
      <c r="CP65" s="13">
        <f t="shared" si="45"/>
        <v>0</v>
      </c>
      <c r="CQ65" s="13">
        <f t="shared" si="46"/>
        <v>0</v>
      </c>
    </row>
    <row r="66" spans="1:99" ht="20.100000000000001" customHeight="1" x14ac:dyDescent="0.25">
      <c r="A66" s="47" t="str">
        <f>'[3]Počty podle oddílů'!$D133</f>
        <v/>
      </c>
      <c r="B66" s="48" t="str">
        <f>'[3]Počty podle oddílů'!$E133</f>
        <v/>
      </c>
      <c r="C66" s="20"/>
      <c r="D66" s="1"/>
      <c r="E66" s="1"/>
      <c r="F66" s="1"/>
      <c r="G66" s="1"/>
      <c r="H66" s="1"/>
      <c r="I66" s="1"/>
      <c r="J66" s="1"/>
      <c r="K66" s="1"/>
      <c r="L66" s="2"/>
      <c r="M66" s="2"/>
      <c r="N66" s="2"/>
      <c r="O66" s="2"/>
      <c r="P66" s="2"/>
      <c r="Q66" s="1"/>
      <c r="R66" s="1"/>
      <c r="S66" s="1"/>
      <c r="T66" s="1"/>
      <c r="U66" s="1"/>
      <c r="V66" s="1"/>
      <c r="W66" s="3">
        <f t="shared" si="47"/>
        <v>0</v>
      </c>
      <c r="X66" s="4">
        <f t="shared" si="0"/>
        <v>0</v>
      </c>
      <c r="Y66" s="14"/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L66" s="13">
        <f t="shared" si="52"/>
        <v>0</v>
      </c>
      <c r="AM66" s="13" t="str">
        <f t="shared" si="53"/>
        <v>N</v>
      </c>
      <c r="AN66" s="13">
        <f t="shared" si="10"/>
        <v>0</v>
      </c>
      <c r="AO66" s="13" t="str">
        <f t="shared" si="54"/>
        <v>N</v>
      </c>
      <c r="AP66" s="13">
        <f t="shared" si="48"/>
        <v>0</v>
      </c>
      <c r="AQ66" s="13" t="str">
        <f t="shared" si="11"/>
        <v>N</v>
      </c>
      <c r="AR66" s="13">
        <f t="shared" si="49"/>
        <v>0</v>
      </c>
      <c r="AS66" s="13" t="str">
        <f t="shared" si="12"/>
        <v>N</v>
      </c>
      <c r="AT66" s="13">
        <f t="shared" si="13"/>
        <v>0</v>
      </c>
      <c r="AU66" s="13" t="str">
        <f t="shared" si="14"/>
        <v>N</v>
      </c>
      <c r="AV66" s="13">
        <f t="shared" si="15"/>
        <v>0</v>
      </c>
      <c r="AW66" s="13" t="str">
        <f t="shared" si="16"/>
        <v>N</v>
      </c>
      <c r="AX66" s="13">
        <f t="shared" si="17"/>
        <v>0</v>
      </c>
      <c r="AY66" s="13" t="str">
        <f t="shared" si="18"/>
        <v>N</v>
      </c>
      <c r="AZ66" s="13">
        <f t="shared" si="19"/>
        <v>0</v>
      </c>
      <c r="BA66" s="13" t="str">
        <f t="shared" si="20"/>
        <v>N</v>
      </c>
      <c r="BB66" s="13">
        <f t="shared" si="21"/>
        <v>0</v>
      </c>
      <c r="BC66" s="13" t="str">
        <f t="shared" si="22"/>
        <v>N</v>
      </c>
      <c r="BD66" s="13">
        <f t="shared" si="23"/>
        <v>0</v>
      </c>
      <c r="BE66" s="13">
        <f t="shared" si="55"/>
        <v>0</v>
      </c>
      <c r="BF66" s="13">
        <f t="shared" si="56"/>
        <v>0</v>
      </c>
      <c r="BS66" s="13" t="e">
        <f>'Celkové výsledky'!#REF!</f>
        <v>#REF!</v>
      </c>
      <c r="BT66" s="13" t="e">
        <f t="shared" si="50"/>
        <v>#REF!</v>
      </c>
      <c r="BW66" s="13">
        <f t="shared" si="26"/>
        <v>0</v>
      </c>
      <c r="BX66" s="13">
        <f t="shared" si="27"/>
        <v>0</v>
      </c>
      <c r="BY66" s="13">
        <f t="shared" si="28"/>
        <v>0</v>
      </c>
      <c r="BZ66" s="13">
        <f t="shared" si="29"/>
        <v>0</v>
      </c>
      <c r="CA66" s="13">
        <f t="shared" si="30"/>
        <v>0</v>
      </c>
      <c r="CB66" s="13">
        <f t="shared" si="31"/>
        <v>0</v>
      </c>
      <c r="CC66" s="13">
        <f t="shared" si="32"/>
        <v>0</v>
      </c>
      <c r="CD66" s="13">
        <f t="shared" si="33"/>
        <v>0</v>
      </c>
      <c r="CE66" s="13">
        <f t="shared" si="34"/>
        <v>0</v>
      </c>
      <c r="CF66" s="13">
        <f t="shared" si="35"/>
        <v>0</v>
      </c>
      <c r="CG66" s="13">
        <f t="shared" si="36"/>
        <v>0</v>
      </c>
      <c r="CH66" s="13">
        <f t="shared" si="37"/>
        <v>0</v>
      </c>
      <c r="CI66" s="13">
        <f t="shared" si="38"/>
        <v>0</v>
      </c>
      <c r="CJ66" s="13">
        <f t="shared" si="39"/>
        <v>0</v>
      </c>
      <c r="CK66" s="13">
        <f t="shared" si="40"/>
        <v>0</v>
      </c>
      <c r="CL66" s="13">
        <f t="shared" si="41"/>
        <v>0</v>
      </c>
      <c r="CM66" s="13">
        <f t="shared" si="42"/>
        <v>0</v>
      </c>
      <c r="CN66" s="13">
        <f t="shared" si="43"/>
        <v>0</v>
      </c>
      <c r="CO66" s="13">
        <f t="shared" si="44"/>
        <v>0</v>
      </c>
      <c r="CP66" s="13">
        <f t="shared" si="45"/>
        <v>0</v>
      </c>
      <c r="CQ66" s="13">
        <f t="shared" si="46"/>
        <v>0</v>
      </c>
    </row>
    <row r="67" spans="1:99" ht="20.100000000000001" customHeight="1" x14ac:dyDescent="0.25">
      <c r="A67" s="47" t="str">
        <f>'[3]Počty podle oddílů'!$D134</f>
        <v/>
      </c>
      <c r="B67" s="48" t="str">
        <f>'[3]Počty podle oddílů'!$E134</f>
        <v/>
      </c>
      <c r="C67" s="20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1"/>
      <c r="R67" s="1"/>
      <c r="S67" s="1"/>
      <c r="T67" s="1"/>
      <c r="U67" s="1"/>
      <c r="V67" s="1"/>
      <c r="W67" s="3">
        <f t="shared" si="47"/>
        <v>0</v>
      </c>
      <c r="X67" s="4">
        <f t="shared" si="0"/>
        <v>0</v>
      </c>
      <c r="Y67" s="14"/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L67" s="13">
        <f t="shared" si="52"/>
        <v>0</v>
      </c>
      <c r="AM67" s="13" t="str">
        <f t="shared" si="53"/>
        <v>N</v>
      </c>
      <c r="AN67" s="13">
        <f t="shared" si="10"/>
        <v>0</v>
      </c>
      <c r="AO67" s="13" t="str">
        <f t="shared" si="54"/>
        <v>N</v>
      </c>
      <c r="AP67" s="13">
        <f t="shared" si="48"/>
        <v>0</v>
      </c>
      <c r="AQ67" s="13" t="str">
        <f t="shared" si="11"/>
        <v>N</v>
      </c>
      <c r="AR67" s="13">
        <f t="shared" si="49"/>
        <v>0</v>
      </c>
      <c r="AS67" s="13" t="str">
        <f t="shared" si="12"/>
        <v>N</v>
      </c>
      <c r="AT67" s="13">
        <f t="shared" si="13"/>
        <v>0</v>
      </c>
      <c r="AU67" s="13" t="str">
        <f t="shared" si="14"/>
        <v>N</v>
      </c>
      <c r="AV67" s="13">
        <f t="shared" si="15"/>
        <v>0</v>
      </c>
      <c r="AW67" s="13" t="str">
        <f t="shared" si="16"/>
        <v>N</v>
      </c>
      <c r="AX67" s="13">
        <f t="shared" si="17"/>
        <v>0</v>
      </c>
      <c r="AY67" s="13" t="str">
        <f t="shared" si="18"/>
        <v>N</v>
      </c>
      <c r="AZ67" s="13">
        <f t="shared" si="19"/>
        <v>0</v>
      </c>
      <c r="BA67" s="13" t="str">
        <f t="shared" si="20"/>
        <v>N</v>
      </c>
      <c r="BB67" s="13">
        <f t="shared" si="21"/>
        <v>0</v>
      </c>
      <c r="BC67" s="13" t="str">
        <f t="shared" si="22"/>
        <v>N</v>
      </c>
      <c r="BD67" s="13">
        <f t="shared" si="23"/>
        <v>0</v>
      </c>
      <c r="BE67" s="13">
        <f t="shared" si="55"/>
        <v>0</v>
      </c>
      <c r="BF67" s="13">
        <f t="shared" si="56"/>
        <v>0</v>
      </c>
      <c r="BS67" s="13" t="e">
        <f>'Celkové výsledky'!#REF!</f>
        <v>#REF!</v>
      </c>
      <c r="BT67" s="13" t="e">
        <f t="shared" si="50"/>
        <v>#REF!</v>
      </c>
      <c r="BW67" s="13">
        <f t="shared" si="26"/>
        <v>0</v>
      </c>
      <c r="BX67" s="13">
        <f t="shared" si="27"/>
        <v>0</v>
      </c>
      <c r="BY67" s="13">
        <f t="shared" si="28"/>
        <v>0</v>
      </c>
      <c r="BZ67" s="13">
        <f t="shared" si="29"/>
        <v>0</v>
      </c>
      <c r="CA67" s="13">
        <f t="shared" si="30"/>
        <v>0</v>
      </c>
      <c r="CB67" s="13">
        <f t="shared" si="31"/>
        <v>0</v>
      </c>
      <c r="CC67" s="13">
        <f t="shared" si="32"/>
        <v>0</v>
      </c>
      <c r="CD67" s="13">
        <f t="shared" si="33"/>
        <v>0</v>
      </c>
      <c r="CE67" s="13">
        <f t="shared" si="34"/>
        <v>0</v>
      </c>
      <c r="CF67" s="13">
        <f t="shared" si="35"/>
        <v>0</v>
      </c>
      <c r="CG67" s="13">
        <f t="shared" si="36"/>
        <v>0</v>
      </c>
      <c r="CH67" s="13">
        <f t="shared" si="37"/>
        <v>0</v>
      </c>
      <c r="CI67" s="13">
        <f t="shared" si="38"/>
        <v>0</v>
      </c>
      <c r="CJ67" s="13">
        <f t="shared" si="39"/>
        <v>0</v>
      </c>
      <c r="CK67" s="13">
        <f t="shared" si="40"/>
        <v>0</v>
      </c>
      <c r="CL67" s="13">
        <f t="shared" si="41"/>
        <v>0</v>
      </c>
      <c r="CM67" s="13">
        <f t="shared" si="42"/>
        <v>0</v>
      </c>
      <c r="CN67" s="13">
        <f t="shared" si="43"/>
        <v>0</v>
      </c>
      <c r="CO67" s="13">
        <f t="shared" si="44"/>
        <v>0</v>
      </c>
      <c r="CP67" s="13">
        <f t="shared" si="45"/>
        <v>0</v>
      </c>
      <c r="CQ67" s="13">
        <f t="shared" si="46"/>
        <v>0</v>
      </c>
    </row>
    <row r="68" spans="1:99" ht="20.100000000000001" customHeight="1" x14ac:dyDescent="0.25">
      <c r="B68" s="11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99" ht="20.100000000000001" customHeight="1" x14ac:dyDescent="0.25">
      <c r="B69" s="11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1" spans="1:99" x14ac:dyDescent="0.25">
      <c r="B71" s="6" t="s">
        <v>21</v>
      </c>
    </row>
    <row r="72" spans="1:99" ht="13.8" thickBot="1" x14ac:dyDescent="0.3">
      <c r="B72" s="8" t="s">
        <v>30</v>
      </c>
    </row>
    <row r="73" spans="1:99" s="11" customFormat="1" ht="15" customHeight="1" x14ac:dyDescent="0.25">
      <c r="B73" s="9">
        <f>E90</f>
        <v>0</v>
      </c>
      <c r="C73" s="10"/>
      <c r="BE73" s="13"/>
      <c r="BF73" s="13"/>
      <c r="BS73" s="13"/>
      <c r="BT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</row>
    <row r="74" spans="1:99" s="11" customFormat="1" ht="15" customHeight="1" x14ac:dyDescent="0.25">
      <c r="B74" s="9">
        <f>I90</f>
        <v>0</v>
      </c>
      <c r="C74" s="12"/>
      <c r="BE74" s="13"/>
      <c r="BF74" s="13"/>
      <c r="BS74" s="13"/>
      <c r="BT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</row>
    <row r="75" spans="1:99" s="11" customFormat="1" ht="15" customHeight="1" x14ac:dyDescent="0.25">
      <c r="B75" s="9">
        <f>M90</f>
        <v>0</v>
      </c>
      <c r="C75" s="12"/>
      <c r="BE75" s="13"/>
      <c r="BF75" s="13"/>
      <c r="BS75" s="13"/>
      <c r="BT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</row>
    <row r="76" spans="1:99" s="11" customFormat="1" ht="15" customHeight="1" x14ac:dyDescent="0.25">
      <c r="B76" s="9">
        <f>Q90</f>
        <v>0</v>
      </c>
      <c r="C76" s="12"/>
      <c r="BE76" s="13"/>
      <c r="BF76" s="13"/>
      <c r="BS76" s="13"/>
      <c r="BT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</row>
    <row r="77" spans="1:99" s="11" customFormat="1" ht="15" customHeight="1" x14ac:dyDescent="0.25">
      <c r="B77" s="9">
        <f>U90</f>
        <v>0</v>
      </c>
      <c r="C77" s="12"/>
      <c r="BE77" s="13"/>
      <c r="BF77" s="13"/>
      <c r="BS77" s="13"/>
      <c r="BT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</row>
    <row r="78" spans="1:99" s="11" customFormat="1" ht="15" customHeight="1" x14ac:dyDescent="0.25">
      <c r="B78" s="9">
        <f>X90</f>
        <v>0</v>
      </c>
      <c r="C78" s="12"/>
      <c r="BE78" s="13"/>
      <c r="BF78" s="13"/>
      <c r="BS78" s="13"/>
      <c r="BT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</row>
    <row r="79" spans="1:99" s="11" customFormat="1" ht="15" customHeight="1" x14ac:dyDescent="0.25">
      <c r="B79" s="9">
        <f>AB90</f>
        <v>0</v>
      </c>
      <c r="C79" s="12"/>
      <c r="BE79" s="13"/>
      <c r="BF79" s="13"/>
      <c r="BS79" s="13"/>
      <c r="BT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</row>
    <row r="80" spans="1:99" s="11" customFormat="1" ht="15" customHeight="1" x14ac:dyDescent="0.25">
      <c r="B80" s="9">
        <f>AF90</f>
        <v>0</v>
      </c>
      <c r="C80" s="12"/>
      <c r="BE80" s="13"/>
      <c r="BF80" s="13"/>
      <c r="BS80" s="13"/>
      <c r="BT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</row>
    <row r="81" spans="2:99" s="11" customFormat="1" ht="15" customHeight="1" x14ac:dyDescent="0.25">
      <c r="B81" s="9">
        <f>AJ90</f>
        <v>0</v>
      </c>
      <c r="C81" s="12"/>
      <c r="BE81" s="13"/>
      <c r="BF81" s="13"/>
      <c r="BS81" s="13"/>
      <c r="BT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</row>
    <row r="82" spans="2:99" s="11" customFormat="1" ht="15" customHeight="1" x14ac:dyDescent="0.25">
      <c r="B82" s="9">
        <f>AN90</f>
        <v>0</v>
      </c>
      <c r="C82" s="12"/>
      <c r="BE82" s="13"/>
      <c r="BF82" s="13"/>
      <c r="BS82" s="13"/>
      <c r="BT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</row>
    <row r="83" spans="2:99" s="11" customFormat="1" ht="15" customHeight="1" x14ac:dyDescent="0.25">
      <c r="B83" s="9">
        <f>AR90</f>
        <v>0</v>
      </c>
      <c r="C83" s="12"/>
      <c r="BE83" s="13"/>
      <c r="BF83" s="13"/>
      <c r="BS83" s="13"/>
      <c r="BT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</row>
    <row r="84" spans="2:99" s="11" customFormat="1" ht="15" customHeight="1" x14ac:dyDescent="0.25">
      <c r="B84" s="9">
        <f>AV90</f>
        <v>0</v>
      </c>
      <c r="C84" s="12"/>
      <c r="BE84" s="13"/>
      <c r="BF84" s="13"/>
      <c r="BP84" s="13"/>
      <c r="BS84" s="13"/>
      <c r="BT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</row>
    <row r="85" spans="2:99" x14ac:dyDescent="0.25">
      <c r="B85" s="9">
        <f>AZ90</f>
        <v>0</v>
      </c>
      <c r="C85" s="12"/>
      <c r="BP85" s="5"/>
    </row>
    <row r="86" spans="2:99" x14ac:dyDescent="0.25">
      <c r="B86" s="9">
        <f>BD90</f>
        <v>0</v>
      </c>
      <c r="C86" s="29"/>
      <c r="BP86" s="7"/>
    </row>
    <row r="87" spans="2:99" x14ac:dyDescent="0.25">
      <c r="B87" s="6">
        <f>BH90</f>
        <v>0</v>
      </c>
      <c r="C87" s="29"/>
    </row>
    <row r="88" spans="2:99" ht="13.8" thickBot="1" x14ac:dyDescent="0.3">
      <c r="B88" s="6">
        <f>BL90</f>
        <v>0</v>
      </c>
      <c r="C88" s="28"/>
    </row>
    <row r="89" spans="2:99" hidden="1" x14ac:dyDescent="0.25">
      <c r="B89" s="5" t="s">
        <v>22</v>
      </c>
      <c r="C89" s="67" t="s">
        <v>53</v>
      </c>
      <c r="D89" s="67"/>
      <c r="E89" s="67"/>
      <c r="G89" s="67" t="s">
        <v>54</v>
      </c>
      <c r="H89" s="67"/>
      <c r="I89" s="67"/>
      <c r="K89" s="67" t="s">
        <v>55</v>
      </c>
      <c r="L89" s="67"/>
      <c r="M89" s="67"/>
      <c r="O89" s="67" t="s">
        <v>11</v>
      </c>
      <c r="P89" s="67"/>
      <c r="Q89" s="67"/>
      <c r="S89" s="67" t="s">
        <v>12</v>
      </c>
      <c r="T89" s="67"/>
      <c r="U89" s="67"/>
      <c r="V89" s="67" t="s">
        <v>13</v>
      </c>
      <c r="W89" s="67"/>
      <c r="X89" s="67"/>
      <c r="Z89" s="67" t="s">
        <v>14</v>
      </c>
      <c r="AA89" s="67"/>
      <c r="AB89" s="67"/>
      <c r="AD89" s="67" t="s">
        <v>15</v>
      </c>
      <c r="AE89" s="67"/>
      <c r="AF89" s="67"/>
      <c r="AH89" t="s">
        <v>56</v>
      </c>
      <c r="AL89" t="s">
        <v>57</v>
      </c>
      <c r="AP89" t="s">
        <v>58</v>
      </c>
      <c r="AT89" s="67" t="s">
        <v>16</v>
      </c>
      <c r="AU89" s="67"/>
      <c r="AV89" s="67"/>
      <c r="AX89" s="67" t="s">
        <v>17</v>
      </c>
      <c r="AY89" s="67"/>
      <c r="AZ89" s="67"/>
      <c r="BB89" s="67" t="s">
        <v>18</v>
      </c>
      <c r="BC89" s="67"/>
      <c r="BD89" s="67"/>
      <c r="BE89" s="67"/>
      <c r="BG89" s="67" t="s">
        <v>19</v>
      </c>
      <c r="BH89" s="67"/>
      <c r="BK89" s="67" t="s">
        <v>20</v>
      </c>
      <c r="BL89" s="67"/>
      <c r="BO89" s="67" t="s">
        <v>26</v>
      </c>
      <c r="BP89" s="67"/>
      <c r="BQ89" s="67"/>
      <c r="BS89" s="67" t="s">
        <v>27</v>
      </c>
      <c r="BT89" s="67"/>
      <c r="BU89" s="67"/>
      <c r="BW89" s="50" t="s">
        <v>28</v>
      </c>
      <c r="BX89" s="50"/>
      <c r="BY89" s="50"/>
      <c r="CA89" s="50" t="s">
        <v>29</v>
      </c>
      <c r="CB89" s="50"/>
      <c r="CC89" s="50"/>
    </row>
    <row r="90" spans="2:99" hidden="1" x14ac:dyDescent="0.25">
      <c r="B90" s="5"/>
      <c r="C90" s="5">
        <f>[2]Hmotnosti!$A$6</f>
        <v>0</v>
      </c>
      <c r="D90" s="5" t="str">
        <f>[2]Hmotnosti!$B$6</f>
        <v>C příp, ř.ř.</v>
      </c>
      <c r="E90" s="5">
        <f>[2]Hmotnosti!$C$6</f>
        <v>0</v>
      </c>
      <c r="G90" s="5">
        <f>[2]Hmotnosti!$E$6</f>
        <v>0</v>
      </c>
      <c r="H90" s="5" t="str">
        <f>[2]Hmotnosti!$F$6</f>
        <v>B příp, ř.ř.</v>
      </c>
      <c r="I90" s="5">
        <f>[2]Hmotnosti!$G$6</f>
        <v>0</v>
      </c>
      <c r="K90" s="5">
        <f>[2]Hmotnosti!$I$6</f>
        <v>0</v>
      </c>
      <c r="L90" s="5" t="str">
        <f>[2]Hmotnosti!$J$6</f>
        <v>A příp, ř.ř.</v>
      </c>
      <c r="M90" s="5">
        <f>[2]Hmotnosti!$K$6</f>
        <v>0</v>
      </c>
      <c r="O90" s="5">
        <f>[2]Hmotnosti!$A$6</f>
        <v>0</v>
      </c>
      <c r="P90" s="5" t="str">
        <f>[2]Hmotnosti!$N$6</f>
        <v>ml.ž, ř.ř.</v>
      </c>
      <c r="Q90" s="5">
        <f>[2]Hmotnosti!$O$6</f>
        <v>0</v>
      </c>
      <c r="R90" s="5"/>
      <c r="S90" s="5">
        <f>[2]Hmotnosti!$A$6</f>
        <v>0</v>
      </c>
      <c r="T90" s="5" t="str">
        <f>[2]Hmotnosti!$R$6</f>
        <v>žák, ř.ř.</v>
      </c>
      <c r="U90" s="5">
        <f>[2]Hmotnosti!$S$6</f>
        <v>0</v>
      </c>
      <c r="V90" s="5">
        <f>[2]Hmotnosti!$A$6</f>
        <v>0</v>
      </c>
      <c r="W90" s="5" t="str">
        <f>[2]Hmotnosti!$V$6</f>
        <v>ž-A příp, v.s.</v>
      </c>
      <c r="X90" s="5">
        <f>[2]Hmotnosti!$W$6</f>
        <v>0</v>
      </c>
      <c r="Z90" s="5">
        <f>[2]Hmotnosti!$A$6</f>
        <v>0</v>
      </c>
      <c r="AA90" s="5" t="str">
        <f>[2]Hmotnosti!$Z$6</f>
        <v>ž-ml.ž, v.s.</v>
      </c>
      <c r="AB90" s="5">
        <f>[2]Hmotnosti!$AA6</f>
        <v>0</v>
      </c>
      <c r="AD90" s="5">
        <f>[2]Hmotnosti!$A$6</f>
        <v>0</v>
      </c>
      <c r="AE90" s="5" t="str">
        <f>[2]Hmotnosti!$AD$6</f>
        <v>ž-žák, v.s.</v>
      </c>
      <c r="AF90" s="5">
        <f>[2]Hmotnosti!$AE$6</f>
        <v>0</v>
      </c>
      <c r="AH90" s="5">
        <f>[2]Hmotnosti!$A$6</f>
        <v>0</v>
      </c>
      <c r="AI90" s="5">
        <f>[2]Hmotnosti!$AH$6</f>
        <v>0</v>
      </c>
      <c r="AJ90" s="5">
        <f>[2]Hmotnosti!$AI$6</f>
        <v>0</v>
      </c>
      <c r="AL90" s="5">
        <f>[2]Hmotnosti!$A$6</f>
        <v>0</v>
      </c>
      <c r="AM90" s="5">
        <f>[2]Hmotnosti!$AL$6</f>
        <v>0</v>
      </c>
      <c r="AN90" s="5">
        <f>[2]Hmotnosti!$AM$6</f>
        <v>0</v>
      </c>
      <c r="AO90" s="5"/>
      <c r="AP90" s="5">
        <f>[2]Hmotnosti!$A$6</f>
        <v>0</v>
      </c>
      <c r="AQ90" s="5">
        <f>[2]Hmotnosti!$AP$6</f>
        <v>0</v>
      </c>
      <c r="AR90">
        <f>[2]Hmotnosti!$AQ$6</f>
        <v>0</v>
      </c>
      <c r="AT90" s="5">
        <f>[2]Hmotnosti!$A$6</f>
        <v>0</v>
      </c>
      <c r="AU90" s="5">
        <f>[2]Hmotnosti!$AT$6</f>
        <v>0</v>
      </c>
      <c r="AV90" s="5">
        <f>[2]Hmotnosti!$AU$6</f>
        <v>0</v>
      </c>
      <c r="AW90" s="5"/>
      <c r="AX90" s="5">
        <f>[2]Hmotnosti!$A$6</f>
        <v>0</v>
      </c>
      <c r="AY90" s="5">
        <f>[2]Hmotnosti!$AX$6</f>
        <v>0</v>
      </c>
      <c r="AZ90">
        <f>[2]Hmotnosti!$AY$6</f>
        <v>0</v>
      </c>
      <c r="BB90" s="5">
        <f>[2]Hmotnosti!$A$6</f>
        <v>0</v>
      </c>
      <c r="BC90" s="5">
        <f>[2]Hmotnosti!$BB$6</f>
        <v>0</v>
      </c>
      <c r="BD90" s="5">
        <f>[2]Hmotnosti!$BC$6</f>
        <v>0</v>
      </c>
      <c r="BG90" s="5">
        <f>[2]Hmotnosti!$BF$6</f>
        <v>0</v>
      </c>
      <c r="BH90" s="5">
        <f>[2]Hmotnosti!$BG$6</f>
        <v>0</v>
      </c>
      <c r="BI90" s="5"/>
      <c r="BK90" s="5">
        <f>[2]Hmotnosti!$BJ$6</f>
        <v>0</v>
      </c>
      <c r="BL90" s="5">
        <f>[2]Hmotnosti!$BK$6</f>
        <v>0</v>
      </c>
      <c r="BM90" s="5"/>
      <c r="BO90" s="5">
        <f>C90</f>
        <v>0</v>
      </c>
      <c r="BP90" s="5"/>
      <c r="BQ90" s="5" t="str">
        <f>IF($B$91="1",E90,IF($B$91="2",I90,IF($B$91="3",M90,IF($B$91="4",Q90,IF($B$91="5",U90,IF($B$91="6",X90,IF($B$91="7",AB90,IF($B$91="8",AF90,""))))))))</f>
        <v/>
      </c>
      <c r="BU90" s="5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/>
      </c>
      <c r="CC90" s="13" t="str">
        <f>BY90</f>
        <v/>
      </c>
    </row>
    <row r="91" spans="2:99" hidden="1" x14ac:dyDescent="0.25">
      <c r="B91" s="5" t="str">
        <f>B100</f>
        <v/>
      </c>
      <c r="C91" s="5" t="str">
        <f>[2]Hmotnosti!$A$7</f>
        <v>p.č.</v>
      </c>
      <c r="D91" s="5" t="str">
        <f>[2]Hmotnosti!$B$7</f>
        <v>C příp</v>
      </c>
      <c r="E91" s="5"/>
      <c r="G91" s="5" t="str">
        <f>[2]Hmotnosti!$E$7</f>
        <v>p.č.</v>
      </c>
      <c r="H91" s="5" t="str">
        <f>[2]Hmotnosti!$F$7</f>
        <v>B příp</v>
      </c>
      <c r="I91" s="5"/>
      <c r="K91" s="5" t="str">
        <f>[2]Hmotnosti!$I$7</f>
        <v>p.č.</v>
      </c>
      <c r="L91" s="5" t="str">
        <f>[2]Hmotnosti!$J$7</f>
        <v>A příp</v>
      </c>
      <c r="M91" s="5"/>
      <c r="O91" s="5" t="str">
        <f>[2]Hmotnosti!$A$7</f>
        <v>p.č.</v>
      </c>
      <c r="P91" s="5" t="str">
        <f>[2]Hmotnosti!$N7</f>
        <v>ml.ž</v>
      </c>
      <c r="Q91" s="5"/>
      <c r="R91" s="5"/>
      <c r="S91" s="5" t="str">
        <f>[2]Hmotnosti!$A$7</f>
        <v>p.č.</v>
      </c>
      <c r="T91" s="5" t="str">
        <f>[2]Hmotnosti!$R7</f>
        <v>žák</v>
      </c>
      <c r="U91" s="5"/>
      <c r="V91" s="5" t="str">
        <f>[2]Hmotnosti!$A$7</f>
        <v>p.č.</v>
      </c>
      <c r="W91" s="5" t="str">
        <f>[2]Hmotnosti!$V7</f>
        <v>ž-A příp</v>
      </c>
      <c r="X91" s="5"/>
      <c r="Z91" s="5" t="str">
        <f>[2]Hmotnosti!$A$7</f>
        <v>p.č.</v>
      </c>
      <c r="AA91" s="5" t="str">
        <f>[2]Hmotnosti!$Z7</f>
        <v>ž-ml.ž</v>
      </c>
      <c r="AB91" s="5"/>
      <c r="AD91" s="5" t="str">
        <f>[2]Hmotnosti!$A$7</f>
        <v>p.č.</v>
      </c>
      <c r="AE91" s="5" t="str">
        <f>[2]Hmotnosti!$AD7</f>
        <v>ž-žák</v>
      </c>
      <c r="AF91" s="5"/>
      <c r="AH91" s="5" t="str">
        <f>[2]Hmotnosti!$A$7</f>
        <v>p.č.</v>
      </c>
      <c r="AI91" s="5">
        <f>[2]Hmotnosti!$AH7</f>
        <v>0</v>
      </c>
      <c r="AJ91" s="5"/>
      <c r="AL91" s="5" t="str">
        <f>[2]Hmotnosti!$A$7</f>
        <v>p.č.</v>
      </c>
      <c r="AM91" s="5">
        <f>[2]Hmotnosti!$AL7</f>
        <v>0</v>
      </c>
      <c r="AN91" s="5"/>
      <c r="AO91" s="5"/>
      <c r="AP91" s="5" t="str">
        <f>[2]Hmotnosti!$A$7</f>
        <v>p.č.</v>
      </c>
      <c r="AQ91" s="5">
        <f>[2]Hmotnosti!$AP7</f>
        <v>0</v>
      </c>
      <c r="AT91" s="5" t="str">
        <f>[2]Hmotnosti!$A$7</f>
        <v>p.č.</v>
      </c>
      <c r="AU91" s="5">
        <f>[2]Hmotnosti!$AT7</f>
        <v>0</v>
      </c>
      <c r="AV91" s="5"/>
      <c r="AW91" s="5"/>
      <c r="AX91" s="5" t="str">
        <f>[2]Hmotnosti!$A$7</f>
        <v>p.č.</v>
      </c>
      <c r="AY91" s="5">
        <f>[2]Hmotnosti!$AX7</f>
        <v>0</v>
      </c>
      <c r="BB91" s="5" t="str">
        <f>[2]Hmotnosti!$A$7</f>
        <v>p.č.</v>
      </c>
      <c r="BC91" s="5">
        <f>[2]Hmotnosti!$BB7</f>
        <v>0</v>
      </c>
      <c r="BD91" s="5"/>
      <c r="BG91" s="5">
        <f>[2]Hmotnosti!$BF7</f>
        <v>0</v>
      </c>
      <c r="BH91" s="5"/>
      <c r="BI91" s="5"/>
      <c r="BK91" s="5">
        <f>[2]Hmotnosti!$BJ7</f>
        <v>0</v>
      </c>
      <c r="BL91" s="5"/>
      <c r="BM91" s="5"/>
      <c r="BO91" s="5" t="str">
        <f t="shared" ref="BO91:BO110" si="57">C91</f>
        <v>p.č.</v>
      </c>
      <c r="BP91" s="5" t="str">
        <f>IF($B$91="1",D91,IF($B$91="2",H91,IF($B$91="3",L91,IF($B$91="4",P91,IF($B$91="5",T91,IF($B$91="6",W91,IF($B$91="7",AA91,IF($B$91="8",AE91,""))))))))</f>
        <v/>
      </c>
      <c r="BQ91" s="5"/>
      <c r="BS91" s="13" t="str">
        <f>BO91</f>
        <v>p.č.</v>
      </c>
      <c r="BT91" s="13" t="str">
        <f>IF($B$91="9",AI91,IF($B$91="10",AM91,IF($B$91="11",AQ91,IF($B$91="12",AU91,IF($B$91="13",AY91,IF($B$91="14",BC91,IF($B$91="15",BG91,IF($B$91="16",BK91,""))))))))</f>
        <v/>
      </c>
      <c r="BU91" s="5"/>
      <c r="BW91" s="13" t="str">
        <f>BS91</f>
        <v>p.č.</v>
      </c>
      <c r="BX91" s="13" t="str">
        <f>CONCATENATE(BP91,BT91)</f>
        <v/>
      </c>
      <c r="CA91" s="13" t="str">
        <f>BW91</f>
        <v>p.č.</v>
      </c>
      <c r="CB91" s="13" t="str">
        <f>IF(BX91="xxx","",BX91)</f>
        <v/>
      </c>
    </row>
    <row r="92" spans="2:99" hidden="1" x14ac:dyDescent="0.25">
      <c r="C92" s="5">
        <f>[2]Hmotnosti!$A$8</f>
        <v>1</v>
      </c>
      <c r="D92" s="5">
        <f>[2]Hmotnosti!$B$8</f>
        <v>20</v>
      </c>
      <c r="E92" s="5"/>
      <c r="G92" s="5">
        <f>[2]Hmotnosti!$E$8</f>
        <v>1</v>
      </c>
      <c r="H92" s="5">
        <f>[2]Hmotnosti!$F$8</f>
        <v>22</v>
      </c>
      <c r="I92" s="5"/>
      <c r="K92" s="5">
        <f>[2]Hmotnosti!$I$8</f>
        <v>1</v>
      </c>
      <c r="L92" s="5">
        <f>[2]Hmotnosti!$J$8</f>
        <v>25</v>
      </c>
      <c r="M92" s="5"/>
      <c r="O92" s="5">
        <f>[2]Hmotnosti!$A$8</f>
        <v>1</v>
      </c>
      <c r="P92" s="5">
        <f>[2]Hmotnosti!$N8</f>
        <v>28</v>
      </c>
      <c r="Q92" s="5"/>
      <c r="R92" s="5"/>
      <c r="S92" s="5">
        <f>[2]Hmotnosti!$A$8</f>
        <v>1</v>
      </c>
      <c r="T92" s="5">
        <f>[2]Hmotnosti!$R8</f>
        <v>38</v>
      </c>
      <c r="U92" s="5"/>
      <c r="V92" s="5">
        <f>[2]Hmotnosti!$A$8</f>
        <v>1</v>
      </c>
      <c r="W92" s="5">
        <f>[2]Hmotnosti!$V8</f>
        <v>25</v>
      </c>
      <c r="X92" s="5"/>
      <c r="Z92" s="5">
        <f>[2]Hmotnosti!$A$8</f>
        <v>1</v>
      </c>
      <c r="AA92" s="5">
        <f>[2]Hmotnosti!$Z8</f>
        <v>28</v>
      </c>
      <c r="AB92" s="5"/>
      <c r="AD92" s="5">
        <f>[2]Hmotnosti!$A$8</f>
        <v>1</v>
      </c>
      <c r="AE92" s="5">
        <f>[2]Hmotnosti!$AD8</f>
        <v>38</v>
      </c>
      <c r="AF92" s="5"/>
      <c r="AH92" s="5">
        <f>[2]Hmotnosti!$A$8</f>
        <v>1</v>
      </c>
      <c r="AI92" s="5">
        <f>[2]Hmotnosti!$AH8</f>
        <v>0</v>
      </c>
      <c r="AJ92" s="5"/>
      <c r="AL92" s="5">
        <f>[2]Hmotnosti!$A$8</f>
        <v>1</v>
      </c>
      <c r="AM92" s="5">
        <f>[2]Hmotnosti!$AL8</f>
        <v>0</v>
      </c>
      <c r="AN92" s="5"/>
      <c r="AO92" s="5"/>
      <c r="AP92" s="5">
        <f>[2]Hmotnosti!$A$8</f>
        <v>1</v>
      </c>
      <c r="AQ92" s="5">
        <f>[2]Hmotnosti!$AP8</f>
        <v>0</v>
      </c>
      <c r="AT92" s="5">
        <f>[2]Hmotnosti!$A$8</f>
        <v>1</v>
      </c>
      <c r="AU92" s="5">
        <f>[2]Hmotnosti!$AT8</f>
        <v>0</v>
      </c>
      <c r="AV92" s="5"/>
      <c r="AW92" s="5"/>
      <c r="AX92" s="5">
        <f>[2]Hmotnosti!$A$8</f>
        <v>1</v>
      </c>
      <c r="AY92" s="5">
        <f>[2]Hmotnosti!$AX8</f>
        <v>0</v>
      </c>
      <c r="BB92" s="5">
        <f>[2]Hmotnosti!$A$8</f>
        <v>1</v>
      </c>
      <c r="BC92" s="5">
        <f>[2]Hmotnosti!$BB8</f>
        <v>0</v>
      </c>
      <c r="BD92" s="5"/>
      <c r="BG92" s="5">
        <f>[2]Hmotnosti!$BF8</f>
        <v>0</v>
      </c>
      <c r="BH92" s="5"/>
      <c r="BI92" s="5"/>
      <c r="BK92" s="5">
        <f>[2]Hmotnosti!$BJ8</f>
        <v>0</v>
      </c>
      <c r="BL92" s="5"/>
      <c r="BM92" s="5"/>
      <c r="BO92" s="5">
        <f t="shared" si="57"/>
        <v>1</v>
      </c>
      <c r="BP92" s="5" t="str">
        <f t="shared" ref="BP92:BP110" si="58">IF($B$91="1",D92,IF($B$91="2",H92,IF($B$91="3",L92,IF($B$91="4",P92,IF($B$91="5",T92,IF($B$91="6",W92,IF($B$91="7",AA92,IF($B$91="8",AE92,""))))))))</f>
        <v/>
      </c>
      <c r="BQ92" s="5"/>
      <c r="BS92" s="13">
        <f t="shared" ref="BS92:BS104" si="59">BO92</f>
        <v>1</v>
      </c>
      <c r="BT92" s="13" t="str">
        <f t="shared" ref="BT92:BT110" si="60">IF($B$91="9",AI92,IF($B$91="10",AM92,IF($B$91="11",AQ92,IF($B$91="12",AU92,IF($B$91="13",AY92,IF($B$91="14",BC92,IF($B$91="15",BG92,IF($B$91="16",BK92,""))))))))</f>
        <v/>
      </c>
      <c r="BU92" s="5"/>
      <c r="BW92" s="13">
        <f t="shared" ref="BW92:BW110" si="61">BS92</f>
        <v>1</v>
      </c>
      <c r="BX92" s="13" t="str">
        <f t="shared" ref="BX92:BX104" si="62">CONCATENATE(BP92,BT92)</f>
        <v/>
      </c>
      <c r="CA92" s="13">
        <f t="shared" ref="CA92:CA110" si="63">BW92</f>
        <v>1</v>
      </c>
      <c r="CB92" s="13" t="str">
        <f t="shared" ref="CB92:CB104" si="64">IF(BX92="xxx","",BX92)</f>
        <v/>
      </c>
    </row>
    <row r="93" spans="2:99" hidden="1" x14ac:dyDescent="0.25">
      <c r="B93" s="5" t="s">
        <v>23</v>
      </c>
      <c r="C93" s="5">
        <f>[2]Hmotnosti!$A$9</f>
        <v>2</v>
      </c>
      <c r="D93" s="5">
        <f>[2]Hmotnosti!$B$9</f>
        <v>22</v>
      </c>
      <c r="E93" s="5"/>
      <c r="G93" s="5">
        <f>[2]Hmotnosti!$E$9</f>
        <v>2</v>
      </c>
      <c r="H93" s="5">
        <f>[2]Hmotnosti!$F$9</f>
        <v>25</v>
      </c>
      <c r="I93" s="5"/>
      <c r="K93" s="5">
        <f>[2]Hmotnosti!$I$9</f>
        <v>2</v>
      </c>
      <c r="L93" s="5">
        <f>[2]Hmotnosti!$J$9</f>
        <v>28</v>
      </c>
      <c r="M93" s="5"/>
      <c r="O93" s="5">
        <f>[2]Hmotnosti!$A$9</f>
        <v>2</v>
      </c>
      <c r="P93" s="5">
        <f>[2]Hmotnosti!$N9</f>
        <v>31</v>
      </c>
      <c r="Q93" s="5"/>
      <c r="R93" s="5"/>
      <c r="S93" s="5">
        <f>[2]Hmotnosti!$A$9</f>
        <v>2</v>
      </c>
      <c r="T93" s="5">
        <f>[2]Hmotnosti!$R9</f>
        <v>41</v>
      </c>
      <c r="U93" s="5"/>
      <c r="V93" s="5">
        <f>[2]Hmotnosti!$A$9</f>
        <v>2</v>
      </c>
      <c r="W93" s="5">
        <f>[2]Hmotnosti!$V9</f>
        <v>28</v>
      </c>
      <c r="X93" s="5"/>
      <c r="Z93" s="5">
        <f>[2]Hmotnosti!$A$9</f>
        <v>2</v>
      </c>
      <c r="AA93" s="5">
        <f>[2]Hmotnosti!$Z9</f>
        <v>31</v>
      </c>
      <c r="AB93" s="5"/>
      <c r="AD93" s="5">
        <f>[2]Hmotnosti!$A$9</f>
        <v>2</v>
      </c>
      <c r="AE93" s="5">
        <f>[2]Hmotnosti!$AD9</f>
        <v>41</v>
      </c>
      <c r="AF93" s="5"/>
      <c r="AH93" s="5">
        <f>[2]Hmotnosti!$A$9</f>
        <v>2</v>
      </c>
      <c r="AI93" s="5">
        <f>[2]Hmotnosti!$AH9</f>
        <v>0</v>
      </c>
      <c r="AJ93" s="5"/>
      <c r="AL93" s="5">
        <f>[2]Hmotnosti!$A$9</f>
        <v>2</v>
      </c>
      <c r="AM93" s="5">
        <f>[2]Hmotnosti!$AL9</f>
        <v>0</v>
      </c>
      <c r="AN93" s="5"/>
      <c r="AO93" s="5"/>
      <c r="AP93" s="5">
        <f>[2]Hmotnosti!$A$9</f>
        <v>2</v>
      </c>
      <c r="AQ93" s="5">
        <f>[2]Hmotnosti!$AP9</f>
        <v>0</v>
      </c>
      <c r="AT93" s="5">
        <f>[2]Hmotnosti!$A$9</f>
        <v>2</v>
      </c>
      <c r="AU93" s="5">
        <f>[2]Hmotnosti!$AT9</f>
        <v>0</v>
      </c>
      <c r="AV93" s="5"/>
      <c r="AW93" s="5"/>
      <c r="AX93" s="5">
        <f>[2]Hmotnosti!$A$9</f>
        <v>2</v>
      </c>
      <c r="AY93" s="5">
        <f>[2]Hmotnosti!$AX9</f>
        <v>0</v>
      </c>
      <c r="BB93" s="5">
        <f>[2]Hmotnosti!$A$9</f>
        <v>2</v>
      </c>
      <c r="BC93" s="5">
        <f>[2]Hmotnosti!$BB9</f>
        <v>0</v>
      </c>
      <c r="BD93" s="5"/>
      <c r="BG93" s="5">
        <f>[2]Hmotnosti!$BF9</f>
        <v>0</v>
      </c>
      <c r="BH93" s="5"/>
      <c r="BI93" s="5"/>
      <c r="BK93" s="5">
        <f>[2]Hmotnosti!$BJ9</f>
        <v>0</v>
      </c>
      <c r="BL93" s="5"/>
      <c r="BM93" s="5"/>
      <c r="BO93" s="5">
        <f t="shared" si="57"/>
        <v>2</v>
      </c>
      <c r="BP93" s="5" t="str">
        <f t="shared" si="58"/>
        <v/>
      </c>
      <c r="BQ93" s="5"/>
      <c r="BS93" s="13">
        <f t="shared" si="59"/>
        <v>2</v>
      </c>
      <c r="BT93" s="13" t="str">
        <f t="shared" si="60"/>
        <v/>
      </c>
      <c r="BU93" s="5"/>
      <c r="BW93" s="13">
        <f t="shared" si="61"/>
        <v>2</v>
      </c>
      <c r="BX93" s="13" t="str">
        <f t="shared" si="62"/>
        <v/>
      </c>
      <c r="CA93" s="13">
        <f t="shared" si="63"/>
        <v>2</v>
      </c>
      <c r="CB93" s="13" t="str">
        <f t="shared" si="64"/>
        <v/>
      </c>
    </row>
    <row r="94" spans="2:99" hidden="1" x14ac:dyDescent="0.25">
      <c r="B94" s="5" t="str">
        <f>IF($C$73="x",1,IF($C$74="x",2,IF($C$75="x",3,IF($C$76="x",4,IF($C$77="x",5,IF($C$78="x",6,IF($C$79="x",7,IF($C$80="x",8,""))))))))</f>
        <v/>
      </c>
      <c r="C94" s="5">
        <f>[2]Hmotnosti!$A$10</f>
        <v>3</v>
      </c>
      <c r="D94" s="5">
        <f>[2]Hmotnosti!$B$10</f>
        <v>25</v>
      </c>
      <c r="E94" s="5"/>
      <c r="G94" s="5">
        <f>[2]Hmotnosti!$E$10</f>
        <v>3</v>
      </c>
      <c r="H94" s="5">
        <f>[2]Hmotnosti!$F$10</f>
        <v>28</v>
      </c>
      <c r="I94" s="5"/>
      <c r="K94" s="5">
        <f>[2]Hmotnosti!$I$10</f>
        <v>3</v>
      </c>
      <c r="L94" s="5">
        <f>[2]Hmotnosti!$J$10</f>
        <v>31</v>
      </c>
      <c r="M94" s="5"/>
      <c r="O94" s="5">
        <f>[2]Hmotnosti!$A$10</f>
        <v>3</v>
      </c>
      <c r="P94" s="5">
        <f>[2]Hmotnosti!$N10</f>
        <v>35</v>
      </c>
      <c r="Q94" s="5"/>
      <c r="R94" s="5"/>
      <c r="S94" s="5">
        <f>[2]Hmotnosti!$A$10</f>
        <v>3</v>
      </c>
      <c r="T94" s="5">
        <f>[2]Hmotnosti!$R10</f>
        <v>44</v>
      </c>
      <c r="U94" s="5"/>
      <c r="V94" s="5">
        <f>[2]Hmotnosti!$A$10</f>
        <v>3</v>
      </c>
      <c r="W94" s="5">
        <f>[2]Hmotnosti!$V10</f>
        <v>31</v>
      </c>
      <c r="X94" s="5"/>
      <c r="Z94" s="5">
        <f>[2]Hmotnosti!$A$10</f>
        <v>3</v>
      </c>
      <c r="AA94" s="5">
        <f>[2]Hmotnosti!$Z10</f>
        <v>35</v>
      </c>
      <c r="AB94" s="5"/>
      <c r="AD94" s="5">
        <f>[2]Hmotnosti!$A$10</f>
        <v>3</v>
      </c>
      <c r="AE94" s="5">
        <f>[2]Hmotnosti!$AD10</f>
        <v>44</v>
      </c>
      <c r="AF94" s="5"/>
      <c r="AH94" s="5">
        <f>[2]Hmotnosti!$A$10</f>
        <v>3</v>
      </c>
      <c r="AI94" s="5">
        <f>[2]Hmotnosti!$AH10</f>
        <v>0</v>
      </c>
      <c r="AJ94" s="5"/>
      <c r="AL94" s="5">
        <f>[2]Hmotnosti!$A$10</f>
        <v>3</v>
      </c>
      <c r="AM94" s="5">
        <f>[2]Hmotnosti!$AL10</f>
        <v>0</v>
      </c>
      <c r="AN94" s="5"/>
      <c r="AO94" s="5"/>
      <c r="AP94" s="5">
        <f>[2]Hmotnosti!$A$10</f>
        <v>3</v>
      </c>
      <c r="AQ94" s="5">
        <f>[2]Hmotnosti!$AP10</f>
        <v>0</v>
      </c>
      <c r="AT94" s="5">
        <f>[2]Hmotnosti!$A$10</f>
        <v>3</v>
      </c>
      <c r="AU94" s="5">
        <f>[2]Hmotnosti!$AT10</f>
        <v>0</v>
      </c>
      <c r="AV94" s="5"/>
      <c r="AW94" s="5"/>
      <c r="AX94" s="5">
        <f>[2]Hmotnosti!$A$10</f>
        <v>3</v>
      </c>
      <c r="AY94" s="5">
        <f>[2]Hmotnosti!$AX10</f>
        <v>0</v>
      </c>
      <c r="BB94" s="5">
        <f>[2]Hmotnosti!$A$10</f>
        <v>3</v>
      </c>
      <c r="BC94" s="5">
        <f>[2]Hmotnosti!$BB10</f>
        <v>0</v>
      </c>
      <c r="BD94" s="5"/>
      <c r="BG94" s="5">
        <f>[2]Hmotnosti!$BF10</f>
        <v>0</v>
      </c>
      <c r="BH94" s="5"/>
      <c r="BI94" s="5"/>
      <c r="BK94" s="5">
        <f>[2]Hmotnosti!$BJ10</f>
        <v>0</v>
      </c>
      <c r="BL94" s="5"/>
      <c r="BM94" s="5"/>
      <c r="BO94" s="5">
        <f t="shared" si="57"/>
        <v>3</v>
      </c>
      <c r="BP94" s="5" t="str">
        <f t="shared" si="58"/>
        <v/>
      </c>
      <c r="BQ94" s="5"/>
      <c r="BS94" s="13">
        <f t="shared" si="59"/>
        <v>3</v>
      </c>
      <c r="BT94" s="13" t="str">
        <f t="shared" si="60"/>
        <v/>
      </c>
      <c r="BU94" s="5"/>
      <c r="BW94" s="13">
        <f t="shared" si="61"/>
        <v>3</v>
      </c>
      <c r="BX94" s="13" t="str">
        <f t="shared" si="62"/>
        <v/>
      </c>
      <c r="CA94" s="13">
        <f t="shared" si="63"/>
        <v>3</v>
      </c>
      <c r="CB94" s="13" t="str">
        <f t="shared" si="64"/>
        <v/>
      </c>
    </row>
    <row r="95" spans="2:99" hidden="1" x14ac:dyDescent="0.25">
      <c r="B95" s="5"/>
      <c r="C95" s="5">
        <f>[2]Hmotnosti!$A$11</f>
        <v>4</v>
      </c>
      <c r="D95" s="5">
        <f>[2]Hmotnosti!$B$11</f>
        <v>28</v>
      </c>
      <c r="E95" s="5"/>
      <c r="G95" s="5">
        <f>[2]Hmotnosti!$E$11</f>
        <v>4</v>
      </c>
      <c r="H95" s="5">
        <f>[2]Hmotnosti!$F$11</f>
        <v>31</v>
      </c>
      <c r="I95" s="5"/>
      <c r="K95" s="5">
        <f>[2]Hmotnosti!$I$11</f>
        <v>4</v>
      </c>
      <c r="L95" s="5">
        <f>[2]Hmotnosti!$J$11</f>
        <v>35</v>
      </c>
      <c r="M95" s="5"/>
      <c r="O95" s="5">
        <f>[2]Hmotnosti!$A$11</f>
        <v>4</v>
      </c>
      <c r="P95" s="5">
        <f>[2]Hmotnosti!$N11</f>
        <v>39</v>
      </c>
      <c r="Q95" s="5"/>
      <c r="R95" s="5"/>
      <c r="S95" s="5">
        <f>[2]Hmotnosti!$A$11</f>
        <v>4</v>
      </c>
      <c r="T95" s="5">
        <f>[2]Hmotnosti!$R11</f>
        <v>48</v>
      </c>
      <c r="U95" s="5"/>
      <c r="V95" s="5">
        <f>[2]Hmotnosti!$A$11</f>
        <v>4</v>
      </c>
      <c r="W95" s="5">
        <f>[2]Hmotnosti!$V11</f>
        <v>35</v>
      </c>
      <c r="X95" s="5"/>
      <c r="Z95" s="5">
        <f>[2]Hmotnosti!$A$11</f>
        <v>4</v>
      </c>
      <c r="AA95" s="5">
        <f>[2]Hmotnosti!$Z11</f>
        <v>39</v>
      </c>
      <c r="AB95" s="5"/>
      <c r="AD95" s="5">
        <f>[2]Hmotnosti!$A$11</f>
        <v>4</v>
      </c>
      <c r="AE95" s="5">
        <f>[2]Hmotnosti!$AD11</f>
        <v>48</v>
      </c>
      <c r="AF95" s="5"/>
      <c r="AH95" s="5">
        <f>[2]Hmotnosti!$A$11</f>
        <v>4</v>
      </c>
      <c r="AI95" s="5">
        <f>[2]Hmotnosti!$AH11</f>
        <v>0</v>
      </c>
      <c r="AJ95" s="5"/>
      <c r="AL95" s="5">
        <f>[2]Hmotnosti!$A$11</f>
        <v>4</v>
      </c>
      <c r="AM95" s="5">
        <f>[2]Hmotnosti!$AL11</f>
        <v>0</v>
      </c>
      <c r="AN95" s="5"/>
      <c r="AO95" s="5"/>
      <c r="AP95" s="5">
        <f>[2]Hmotnosti!$A$11</f>
        <v>4</v>
      </c>
      <c r="AQ95" s="5">
        <f>[2]Hmotnosti!$AP11</f>
        <v>0</v>
      </c>
      <c r="AT95" s="5">
        <f>[2]Hmotnosti!$A$11</f>
        <v>4</v>
      </c>
      <c r="AU95" s="5">
        <f>[2]Hmotnosti!$AT11</f>
        <v>0</v>
      </c>
      <c r="AV95" s="5"/>
      <c r="AW95" s="5"/>
      <c r="AX95" s="5">
        <f>[2]Hmotnosti!$A$11</f>
        <v>4</v>
      </c>
      <c r="AY95" s="5">
        <f>[2]Hmotnosti!$AX11</f>
        <v>0</v>
      </c>
      <c r="BB95" s="5">
        <f>[2]Hmotnosti!$A$11</f>
        <v>4</v>
      </c>
      <c r="BC95" s="5">
        <f>[2]Hmotnosti!$BB11</f>
        <v>0</v>
      </c>
      <c r="BD95" s="5"/>
      <c r="BG95" s="5">
        <f>[2]Hmotnosti!$BF11</f>
        <v>0</v>
      </c>
      <c r="BH95" s="5"/>
      <c r="BI95" s="5"/>
      <c r="BK95" s="5">
        <f>[2]Hmotnosti!$BJ11</f>
        <v>0</v>
      </c>
      <c r="BL95" s="5"/>
      <c r="BM95" s="5"/>
      <c r="BO95" s="5">
        <f t="shared" si="57"/>
        <v>4</v>
      </c>
      <c r="BP95" s="5" t="str">
        <f t="shared" si="58"/>
        <v/>
      </c>
      <c r="BQ95" s="5"/>
      <c r="BS95" s="13">
        <f t="shared" si="59"/>
        <v>4</v>
      </c>
      <c r="BT95" s="13" t="str">
        <f t="shared" si="60"/>
        <v/>
      </c>
      <c r="BU95" s="5"/>
      <c r="BW95" s="13">
        <f t="shared" si="61"/>
        <v>4</v>
      </c>
      <c r="BX95" s="13" t="str">
        <f t="shared" si="62"/>
        <v/>
      </c>
      <c r="CA95" s="13">
        <f t="shared" si="63"/>
        <v>4</v>
      </c>
      <c r="CB95" s="13" t="str">
        <f t="shared" si="64"/>
        <v/>
      </c>
    </row>
    <row r="96" spans="2:99" hidden="1" x14ac:dyDescent="0.25">
      <c r="B96" s="5" t="s">
        <v>24</v>
      </c>
      <c r="C96" s="5">
        <f>[2]Hmotnosti!$A$12</f>
        <v>5</v>
      </c>
      <c r="D96" s="5">
        <f>[2]Hmotnosti!$B$12</f>
        <v>31</v>
      </c>
      <c r="E96" s="5"/>
      <c r="G96" s="5">
        <f>[2]Hmotnosti!$E$12</f>
        <v>5</v>
      </c>
      <c r="H96" s="5">
        <f>[2]Hmotnosti!$F$12</f>
        <v>35</v>
      </c>
      <c r="I96" s="5"/>
      <c r="K96" s="5">
        <f>[2]Hmotnosti!$I$12</f>
        <v>5</v>
      </c>
      <c r="L96" s="5">
        <f>[2]Hmotnosti!$J$12</f>
        <v>39</v>
      </c>
      <c r="M96" s="5"/>
      <c r="O96" s="5">
        <f>[2]Hmotnosti!$A$12</f>
        <v>5</v>
      </c>
      <c r="P96" s="5">
        <f>[2]Hmotnosti!$N12</f>
        <v>43</v>
      </c>
      <c r="Q96" s="5"/>
      <c r="R96" s="5"/>
      <c r="S96" s="5">
        <f>[2]Hmotnosti!$A$12</f>
        <v>5</v>
      </c>
      <c r="T96" s="5">
        <f>[2]Hmotnosti!$R12</f>
        <v>52</v>
      </c>
      <c r="U96" s="5"/>
      <c r="V96" s="5">
        <f>[2]Hmotnosti!$A$12</f>
        <v>5</v>
      </c>
      <c r="W96" s="5">
        <f>[2]Hmotnosti!$V12</f>
        <v>39</v>
      </c>
      <c r="X96" s="5"/>
      <c r="Z96" s="5">
        <f>[2]Hmotnosti!$A$12</f>
        <v>5</v>
      </c>
      <c r="AA96" s="5">
        <f>[2]Hmotnosti!$Z12</f>
        <v>43</v>
      </c>
      <c r="AB96" s="5"/>
      <c r="AD96" s="5">
        <f>[2]Hmotnosti!$A$12</f>
        <v>5</v>
      </c>
      <c r="AE96" s="5">
        <f>[2]Hmotnosti!$AD12</f>
        <v>52</v>
      </c>
      <c r="AF96" s="5"/>
      <c r="AH96" s="5">
        <f>[2]Hmotnosti!$A$12</f>
        <v>5</v>
      </c>
      <c r="AI96" s="5">
        <f>[2]Hmotnosti!$AH12</f>
        <v>0</v>
      </c>
      <c r="AJ96" s="5"/>
      <c r="AL96" s="5">
        <f>[2]Hmotnosti!$A$12</f>
        <v>5</v>
      </c>
      <c r="AM96" s="5">
        <f>[2]Hmotnosti!$AL12</f>
        <v>0</v>
      </c>
      <c r="AN96" s="5"/>
      <c r="AO96" s="5"/>
      <c r="AP96" s="5">
        <f>[2]Hmotnosti!$A$12</f>
        <v>5</v>
      </c>
      <c r="AQ96" s="5">
        <f>[2]Hmotnosti!$AP12</f>
        <v>0</v>
      </c>
      <c r="AT96" s="5">
        <f>[2]Hmotnosti!$A$12</f>
        <v>5</v>
      </c>
      <c r="AU96" s="5">
        <f>[2]Hmotnosti!$AT12</f>
        <v>0</v>
      </c>
      <c r="AV96" s="5"/>
      <c r="AW96" s="5"/>
      <c r="AX96" s="5">
        <f>[2]Hmotnosti!$A$12</f>
        <v>5</v>
      </c>
      <c r="AY96" s="5">
        <f>[2]Hmotnosti!$AX12</f>
        <v>0</v>
      </c>
      <c r="BB96" s="5">
        <f>[2]Hmotnosti!$A$12</f>
        <v>5</v>
      </c>
      <c r="BC96" s="5">
        <f>[2]Hmotnosti!$BB12</f>
        <v>0</v>
      </c>
      <c r="BD96" s="5"/>
      <c r="BG96" s="5">
        <f>[2]Hmotnosti!$BF12</f>
        <v>0</v>
      </c>
      <c r="BH96" s="5"/>
      <c r="BI96" s="5"/>
      <c r="BK96" s="5">
        <f>[2]Hmotnosti!$BJ12</f>
        <v>0</v>
      </c>
      <c r="BL96" s="5"/>
      <c r="BM96" s="5"/>
      <c r="BO96" s="5">
        <f t="shared" si="57"/>
        <v>5</v>
      </c>
      <c r="BP96" s="5" t="str">
        <f t="shared" si="58"/>
        <v/>
      </c>
      <c r="BQ96" s="5"/>
      <c r="BS96" s="13">
        <f t="shared" si="59"/>
        <v>5</v>
      </c>
      <c r="BT96" s="13" t="str">
        <f t="shared" si="60"/>
        <v/>
      </c>
      <c r="BU96" s="5"/>
      <c r="BW96" s="13">
        <f t="shared" si="61"/>
        <v>5</v>
      </c>
      <c r="BX96" s="13" t="str">
        <f t="shared" si="62"/>
        <v/>
      </c>
      <c r="CA96" s="13">
        <f t="shared" si="63"/>
        <v>5</v>
      </c>
      <c r="CB96" s="13" t="str">
        <f t="shared" si="64"/>
        <v/>
      </c>
    </row>
    <row r="97" spans="2:80" hidden="1" x14ac:dyDescent="0.25">
      <c r="B97" s="5" t="str">
        <f>IF($C$81="x",9,IF($C$82="x",10,IF($C$83="x",11,IF($C$84="x",12,IF($C$85="x",13,IF($C$86="x",14,IF($C$87="x",15,IF($C$88="x",16,""))))))))</f>
        <v/>
      </c>
      <c r="C97" s="5">
        <f>[2]Hmotnosti!$A$13</f>
        <v>6</v>
      </c>
      <c r="D97" s="5">
        <f>[2]Hmotnosti!$B$13</f>
        <v>35</v>
      </c>
      <c r="E97" s="5"/>
      <c r="G97" s="5">
        <f>[2]Hmotnosti!$E$13</f>
        <v>6</v>
      </c>
      <c r="H97" s="5">
        <f>[2]Hmotnosti!$F$13</f>
        <v>39</v>
      </c>
      <c r="I97" s="5"/>
      <c r="K97" s="5">
        <f>[2]Hmotnosti!$I$13</f>
        <v>6</v>
      </c>
      <c r="L97" s="5">
        <f>[2]Hmotnosti!$J$13</f>
        <v>43</v>
      </c>
      <c r="M97" s="5"/>
      <c r="O97" s="5">
        <f>[2]Hmotnosti!$A$13</f>
        <v>6</v>
      </c>
      <c r="P97" s="5">
        <f>[2]Hmotnosti!$N13</f>
        <v>47</v>
      </c>
      <c r="Q97" s="5"/>
      <c r="R97" s="5"/>
      <c r="S97" s="5">
        <f>[2]Hmotnosti!$A$13</f>
        <v>6</v>
      </c>
      <c r="T97" s="5">
        <f>[2]Hmotnosti!$R13</f>
        <v>57</v>
      </c>
      <c r="U97" s="5"/>
      <c r="V97" s="5">
        <f>[2]Hmotnosti!$A$13</f>
        <v>6</v>
      </c>
      <c r="W97" s="5">
        <f>[2]Hmotnosti!$V13</f>
        <v>43</v>
      </c>
      <c r="X97" s="5"/>
      <c r="Z97" s="5">
        <f>[2]Hmotnosti!$A$13</f>
        <v>6</v>
      </c>
      <c r="AA97" s="5">
        <f>[2]Hmotnosti!$Z13</f>
        <v>47</v>
      </c>
      <c r="AB97" s="5"/>
      <c r="AD97" s="5">
        <f>[2]Hmotnosti!$A$13</f>
        <v>6</v>
      </c>
      <c r="AE97" s="5">
        <f>[2]Hmotnosti!$AD13</f>
        <v>57</v>
      </c>
      <c r="AF97" s="5"/>
      <c r="AH97" s="5">
        <f>[2]Hmotnosti!$A$13</f>
        <v>6</v>
      </c>
      <c r="AI97" s="5">
        <f>[2]Hmotnosti!$AH13</f>
        <v>0</v>
      </c>
      <c r="AJ97" s="5"/>
      <c r="AL97" s="5">
        <f>[2]Hmotnosti!$A$13</f>
        <v>6</v>
      </c>
      <c r="AM97" s="5">
        <f>[2]Hmotnosti!$AL13</f>
        <v>0</v>
      </c>
      <c r="AN97" s="5"/>
      <c r="AO97" s="5"/>
      <c r="AP97" s="5">
        <f>[2]Hmotnosti!$A$13</f>
        <v>6</v>
      </c>
      <c r="AQ97" s="5">
        <f>[2]Hmotnosti!$AP13</f>
        <v>0</v>
      </c>
      <c r="AT97" s="5">
        <f>[2]Hmotnosti!$A$13</f>
        <v>6</v>
      </c>
      <c r="AU97" s="5">
        <f>[2]Hmotnosti!$AT13</f>
        <v>0</v>
      </c>
      <c r="AV97" s="5"/>
      <c r="AW97" s="5"/>
      <c r="AX97" s="5">
        <f>[2]Hmotnosti!$A$13</f>
        <v>6</v>
      </c>
      <c r="AY97" s="5">
        <f>[2]Hmotnosti!$AX13</f>
        <v>0</v>
      </c>
      <c r="BB97" s="5">
        <f>[2]Hmotnosti!$A$13</f>
        <v>6</v>
      </c>
      <c r="BC97" s="5">
        <f>[2]Hmotnosti!$BB13</f>
        <v>0</v>
      </c>
      <c r="BD97" s="5"/>
      <c r="BG97" s="5">
        <f>[2]Hmotnosti!$BF13</f>
        <v>0</v>
      </c>
      <c r="BH97" s="5"/>
      <c r="BI97" s="5"/>
      <c r="BK97" s="5">
        <f>[2]Hmotnosti!$BJ13</f>
        <v>0</v>
      </c>
      <c r="BL97" s="5"/>
      <c r="BM97" s="5"/>
      <c r="BO97" s="5">
        <f t="shared" si="57"/>
        <v>6</v>
      </c>
      <c r="BP97" s="5" t="str">
        <f t="shared" si="58"/>
        <v/>
      </c>
      <c r="BQ97" s="5"/>
      <c r="BS97" s="13">
        <f t="shared" si="59"/>
        <v>6</v>
      </c>
      <c r="BT97" s="13" t="str">
        <f t="shared" si="60"/>
        <v/>
      </c>
      <c r="BU97" s="5"/>
      <c r="BW97" s="13">
        <f t="shared" si="61"/>
        <v>6</v>
      </c>
      <c r="BX97" s="13" t="str">
        <f t="shared" si="62"/>
        <v/>
      </c>
      <c r="CA97" s="13">
        <f t="shared" si="63"/>
        <v>6</v>
      </c>
      <c r="CB97" s="13" t="str">
        <f t="shared" si="64"/>
        <v/>
      </c>
    </row>
    <row r="98" spans="2:80" hidden="1" x14ac:dyDescent="0.25">
      <c r="C98" s="5">
        <f>[2]Hmotnosti!$A$14</f>
        <v>7</v>
      </c>
      <c r="D98" s="5">
        <f>[2]Hmotnosti!$B$14</f>
        <v>39</v>
      </c>
      <c r="E98" s="5"/>
      <c r="G98" s="5">
        <f>[2]Hmotnosti!$E$14</f>
        <v>7</v>
      </c>
      <c r="H98" s="5">
        <f>[2]Hmotnosti!$F$14</f>
        <v>43</v>
      </c>
      <c r="I98" s="5"/>
      <c r="K98" s="5">
        <f>[2]Hmotnosti!$I$14</f>
        <v>7</v>
      </c>
      <c r="L98" s="5">
        <f>[2]Hmotnosti!$J$14</f>
        <v>47</v>
      </c>
      <c r="M98" s="5"/>
      <c r="O98" s="5">
        <f>[2]Hmotnosti!$A$14</f>
        <v>7</v>
      </c>
      <c r="P98" s="5">
        <f>[2]Hmotnosti!$N14</f>
        <v>52</v>
      </c>
      <c r="Q98" s="5"/>
      <c r="R98" s="5"/>
      <c r="S98" s="5">
        <f>[2]Hmotnosti!$A$14</f>
        <v>7</v>
      </c>
      <c r="T98" s="5">
        <f>[2]Hmotnosti!$R14</f>
        <v>62</v>
      </c>
      <c r="U98" s="5"/>
      <c r="V98" s="5">
        <f>[2]Hmotnosti!$A$14</f>
        <v>7</v>
      </c>
      <c r="W98" s="5">
        <f>[2]Hmotnosti!$V14</f>
        <v>47</v>
      </c>
      <c r="X98" s="5"/>
      <c r="Z98" s="5">
        <f>[2]Hmotnosti!$A$14</f>
        <v>7</v>
      </c>
      <c r="AA98" s="5">
        <f>[2]Hmotnosti!$Z14</f>
        <v>52</v>
      </c>
      <c r="AB98" s="5"/>
      <c r="AD98" s="5">
        <f>[2]Hmotnosti!$A$14</f>
        <v>7</v>
      </c>
      <c r="AE98" s="5">
        <f>[2]Hmotnosti!$AD14</f>
        <v>62</v>
      </c>
      <c r="AF98" s="5"/>
      <c r="AH98" s="5">
        <f>[2]Hmotnosti!$A$14</f>
        <v>7</v>
      </c>
      <c r="AI98" s="5">
        <f>[2]Hmotnosti!$AH14</f>
        <v>0</v>
      </c>
      <c r="AJ98" s="5"/>
      <c r="AL98" s="5">
        <f>[2]Hmotnosti!$A$14</f>
        <v>7</v>
      </c>
      <c r="AM98" s="5">
        <f>[2]Hmotnosti!$AL14</f>
        <v>0</v>
      </c>
      <c r="AN98" s="5"/>
      <c r="AO98" s="5"/>
      <c r="AP98" s="5">
        <f>[2]Hmotnosti!$A$14</f>
        <v>7</v>
      </c>
      <c r="AQ98" s="5">
        <f>[2]Hmotnosti!$AP14</f>
        <v>0</v>
      </c>
      <c r="AT98" s="5">
        <f>[2]Hmotnosti!$A$14</f>
        <v>7</v>
      </c>
      <c r="AU98" s="5">
        <f>[2]Hmotnosti!$AT14</f>
        <v>0</v>
      </c>
      <c r="AV98" s="5"/>
      <c r="AW98" s="5"/>
      <c r="AX98" s="5">
        <f>[2]Hmotnosti!$A$14</f>
        <v>7</v>
      </c>
      <c r="AY98" s="5">
        <f>[2]Hmotnosti!$AX14</f>
        <v>0</v>
      </c>
      <c r="BB98" s="5">
        <f>[2]Hmotnosti!$A$14</f>
        <v>7</v>
      </c>
      <c r="BC98" s="5">
        <f>[2]Hmotnosti!$BB14</f>
        <v>0</v>
      </c>
      <c r="BD98" s="5"/>
      <c r="BG98" s="5">
        <f>[2]Hmotnosti!$BF14</f>
        <v>0</v>
      </c>
      <c r="BH98" s="5"/>
      <c r="BI98" s="5"/>
      <c r="BK98" s="5">
        <f>[2]Hmotnosti!$BJ14</f>
        <v>0</v>
      </c>
      <c r="BL98" s="5"/>
      <c r="BM98" s="5"/>
      <c r="BO98" s="5">
        <f t="shared" si="57"/>
        <v>7</v>
      </c>
      <c r="BP98" s="5" t="str">
        <f t="shared" si="58"/>
        <v/>
      </c>
      <c r="BQ98" s="5"/>
      <c r="BS98" s="13">
        <f t="shared" si="59"/>
        <v>7</v>
      </c>
      <c r="BT98" s="13" t="str">
        <f t="shared" si="60"/>
        <v/>
      </c>
      <c r="BU98" s="5"/>
      <c r="BW98" s="13">
        <f t="shared" si="61"/>
        <v>7</v>
      </c>
      <c r="BX98" s="13" t="str">
        <f t="shared" si="62"/>
        <v/>
      </c>
      <c r="CA98" s="13">
        <f t="shared" si="63"/>
        <v>7</v>
      </c>
      <c r="CB98" s="13" t="str">
        <f t="shared" si="64"/>
        <v/>
      </c>
    </row>
    <row r="99" spans="2:80" hidden="1" x14ac:dyDescent="0.25">
      <c r="B99" s="5" t="s">
        <v>25</v>
      </c>
      <c r="C99" s="5">
        <f>[2]Hmotnosti!$A$15</f>
        <v>8</v>
      </c>
      <c r="D99" s="5">
        <f>[2]Hmotnosti!$B$15</f>
        <v>43</v>
      </c>
      <c r="E99" s="5"/>
      <c r="G99" s="5">
        <f>[2]Hmotnosti!$E$15</f>
        <v>8</v>
      </c>
      <c r="H99" s="5">
        <f>[2]Hmotnosti!$F$15</f>
        <v>47</v>
      </c>
      <c r="I99" s="5"/>
      <c r="K99" s="5">
        <f>[2]Hmotnosti!$I$15</f>
        <v>8</v>
      </c>
      <c r="L99" s="5">
        <f>[2]Hmotnosti!$J$15</f>
        <v>52</v>
      </c>
      <c r="M99" s="5"/>
      <c r="O99" s="5">
        <f>[2]Hmotnosti!$A$15</f>
        <v>8</v>
      </c>
      <c r="P99" s="5">
        <f>[2]Hmotnosti!$N15</f>
        <v>57</v>
      </c>
      <c r="Q99" s="5"/>
      <c r="R99" s="5"/>
      <c r="S99" s="5">
        <f>[2]Hmotnosti!$A$15</f>
        <v>8</v>
      </c>
      <c r="T99" s="5">
        <f>[2]Hmotnosti!$R15</f>
        <v>68</v>
      </c>
      <c r="U99" s="5"/>
      <c r="V99" s="5">
        <f>[2]Hmotnosti!$A$15</f>
        <v>8</v>
      </c>
      <c r="W99" s="5">
        <f>[2]Hmotnosti!$V15</f>
        <v>52</v>
      </c>
      <c r="X99" s="5"/>
      <c r="Z99" s="5">
        <f>[2]Hmotnosti!$A$15</f>
        <v>8</v>
      </c>
      <c r="AA99" s="5">
        <f>[2]Hmotnosti!$Z15</f>
        <v>57</v>
      </c>
      <c r="AB99" s="5"/>
      <c r="AD99" s="5">
        <f>[2]Hmotnosti!$A$15</f>
        <v>8</v>
      </c>
      <c r="AE99" s="5">
        <f>[2]Hmotnosti!$AD15</f>
        <v>68</v>
      </c>
      <c r="AF99" s="5"/>
      <c r="AH99" s="5">
        <f>[2]Hmotnosti!$A$15</f>
        <v>8</v>
      </c>
      <c r="AI99" s="5">
        <f>[2]Hmotnosti!$AH15</f>
        <v>0</v>
      </c>
      <c r="AJ99" s="5"/>
      <c r="AL99" s="5">
        <f>[2]Hmotnosti!$A$15</f>
        <v>8</v>
      </c>
      <c r="AM99" s="5">
        <f>[2]Hmotnosti!$AL15</f>
        <v>0</v>
      </c>
      <c r="AN99" s="5"/>
      <c r="AO99" s="5"/>
      <c r="AP99" s="5">
        <f>[2]Hmotnosti!$A$15</f>
        <v>8</v>
      </c>
      <c r="AQ99" s="5">
        <f>[2]Hmotnosti!$AP15</f>
        <v>0</v>
      </c>
      <c r="AT99" s="5">
        <f>[2]Hmotnosti!$A$15</f>
        <v>8</v>
      </c>
      <c r="AU99" s="5">
        <f>[2]Hmotnosti!$AT15</f>
        <v>0</v>
      </c>
      <c r="AV99" s="5"/>
      <c r="AW99" s="5"/>
      <c r="AX99" s="5">
        <f>[2]Hmotnosti!$A$15</f>
        <v>8</v>
      </c>
      <c r="AY99" s="5">
        <f>[2]Hmotnosti!$AX15</f>
        <v>0</v>
      </c>
      <c r="BB99" s="5">
        <f>[2]Hmotnosti!$A$15</f>
        <v>8</v>
      </c>
      <c r="BC99" s="5">
        <f>[2]Hmotnosti!$BB15</f>
        <v>0</v>
      </c>
      <c r="BD99" s="5"/>
      <c r="BG99" s="5">
        <f>[2]Hmotnosti!$BF15</f>
        <v>0</v>
      </c>
      <c r="BH99" s="5"/>
      <c r="BI99" s="5"/>
      <c r="BK99" s="5">
        <f>[2]Hmotnosti!$BJ15</f>
        <v>0</v>
      </c>
      <c r="BL99" s="5"/>
      <c r="BM99" s="5"/>
      <c r="BO99" s="5">
        <f t="shared" si="57"/>
        <v>8</v>
      </c>
      <c r="BP99" s="5" t="str">
        <f t="shared" si="58"/>
        <v/>
      </c>
      <c r="BQ99" s="5"/>
      <c r="BS99" s="13">
        <f t="shared" si="59"/>
        <v>8</v>
      </c>
      <c r="BT99" s="13" t="str">
        <f t="shared" si="60"/>
        <v/>
      </c>
      <c r="BU99" s="5"/>
      <c r="BW99" s="13">
        <f t="shared" si="61"/>
        <v>8</v>
      </c>
      <c r="BX99" s="13" t="str">
        <f t="shared" si="62"/>
        <v/>
      </c>
      <c r="CA99" s="13">
        <f t="shared" si="63"/>
        <v>8</v>
      </c>
      <c r="CB99" s="13" t="str">
        <f t="shared" si="64"/>
        <v/>
      </c>
    </row>
    <row r="100" spans="2:80" hidden="1" x14ac:dyDescent="0.25">
      <c r="B100" s="5" t="str">
        <f>CONCATENATE($B$94,$B$97)</f>
        <v/>
      </c>
      <c r="C100" s="5">
        <f>[2]Hmotnosti!$A$16</f>
        <v>9</v>
      </c>
      <c r="D100" s="5">
        <f>[2]Hmotnosti!$B$16</f>
        <v>47</v>
      </c>
      <c r="E100" s="5"/>
      <c r="G100" s="5">
        <f>[2]Hmotnosti!$E$16</f>
        <v>9</v>
      </c>
      <c r="H100" s="5">
        <f>[2]Hmotnosti!$F$16</f>
        <v>52</v>
      </c>
      <c r="I100" s="5"/>
      <c r="K100" s="5">
        <f>[2]Hmotnosti!$I$16</f>
        <v>9</v>
      </c>
      <c r="L100" s="5">
        <f>[2]Hmotnosti!$J$16</f>
        <v>57</v>
      </c>
      <c r="M100" s="5"/>
      <c r="O100" s="5">
        <f>[2]Hmotnosti!$A$16</f>
        <v>9</v>
      </c>
      <c r="P100" s="5">
        <f>[2]Hmotnosti!$N16</f>
        <v>63</v>
      </c>
      <c r="Q100" s="5"/>
      <c r="R100" s="5"/>
      <c r="S100" s="5">
        <f>[2]Hmotnosti!$A$16</f>
        <v>9</v>
      </c>
      <c r="T100" s="5">
        <f>[2]Hmotnosti!$R16</f>
        <v>75</v>
      </c>
      <c r="U100" s="5"/>
      <c r="V100" s="5">
        <f>[2]Hmotnosti!$A$16</f>
        <v>9</v>
      </c>
      <c r="W100" s="5">
        <f>[2]Hmotnosti!$V16</f>
        <v>57</v>
      </c>
      <c r="X100" s="5"/>
      <c r="Z100" s="5">
        <f>[2]Hmotnosti!$A$16</f>
        <v>9</v>
      </c>
      <c r="AA100" s="5">
        <f>[2]Hmotnosti!$Z16</f>
        <v>63</v>
      </c>
      <c r="AB100" s="5"/>
      <c r="AD100" s="5">
        <f>[2]Hmotnosti!$A$16</f>
        <v>9</v>
      </c>
      <c r="AE100" s="5" t="str">
        <f>[2]Hmotnosti!$AD16</f>
        <v>xxx</v>
      </c>
      <c r="AF100" s="5"/>
      <c r="AH100" s="5">
        <f>[2]Hmotnosti!$A$16</f>
        <v>9</v>
      </c>
      <c r="AI100" s="5">
        <f>[2]Hmotnosti!$AH16</f>
        <v>0</v>
      </c>
      <c r="AJ100" s="5"/>
      <c r="AL100" s="5">
        <f>[2]Hmotnosti!$A$16</f>
        <v>9</v>
      </c>
      <c r="AM100" s="5">
        <f>[2]Hmotnosti!$AL16</f>
        <v>0</v>
      </c>
      <c r="AN100" s="5"/>
      <c r="AO100" s="5"/>
      <c r="AP100" s="5">
        <f>[2]Hmotnosti!$A$16</f>
        <v>9</v>
      </c>
      <c r="AQ100" s="5">
        <f>[2]Hmotnosti!$AP16</f>
        <v>0</v>
      </c>
      <c r="AT100" s="5">
        <f>[2]Hmotnosti!$A$16</f>
        <v>9</v>
      </c>
      <c r="AU100" s="5">
        <f>[2]Hmotnosti!$AT16</f>
        <v>0</v>
      </c>
      <c r="AV100" s="5"/>
      <c r="AW100" s="5"/>
      <c r="AX100" s="5">
        <f>[2]Hmotnosti!$A$16</f>
        <v>9</v>
      </c>
      <c r="AY100" s="5">
        <f>[2]Hmotnosti!$AX16</f>
        <v>0</v>
      </c>
      <c r="BB100" s="5">
        <f>[2]Hmotnosti!$A$16</f>
        <v>9</v>
      </c>
      <c r="BC100" s="5">
        <f>[2]Hmotnosti!$BB16</f>
        <v>0</v>
      </c>
      <c r="BD100" s="5"/>
      <c r="BG100" s="5">
        <f>[2]Hmotnosti!$BF16</f>
        <v>0</v>
      </c>
      <c r="BH100" s="5"/>
      <c r="BI100" s="5"/>
      <c r="BK100" s="5">
        <f>[2]Hmotnosti!$BJ16</f>
        <v>0</v>
      </c>
      <c r="BL100" s="5"/>
      <c r="BM100" s="5"/>
      <c r="BO100" s="5">
        <f t="shared" si="57"/>
        <v>9</v>
      </c>
      <c r="BP100" s="5" t="str">
        <f t="shared" si="58"/>
        <v/>
      </c>
      <c r="BQ100" s="5"/>
      <c r="BS100" s="13">
        <f t="shared" si="59"/>
        <v>9</v>
      </c>
      <c r="BT100" s="13" t="str">
        <f t="shared" si="60"/>
        <v/>
      </c>
      <c r="BU100" s="5"/>
      <c r="BW100" s="13">
        <f t="shared" si="61"/>
        <v>9</v>
      </c>
      <c r="BX100" s="13" t="str">
        <f t="shared" si="62"/>
        <v/>
      </c>
      <c r="CA100" s="13">
        <f t="shared" si="63"/>
        <v>9</v>
      </c>
      <c r="CB100" s="13" t="str">
        <f t="shared" si="64"/>
        <v/>
      </c>
    </row>
    <row r="101" spans="2:80" hidden="1" x14ac:dyDescent="0.25">
      <c r="C101" s="5">
        <f>[2]Hmotnosti!$A$17</f>
        <v>10</v>
      </c>
      <c r="D101" s="5">
        <f>[2]Hmotnosti!$B$17</f>
        <v>52</v>
      </c>
      <c r="E101" s="5"/>
      <c r="G101" s="5">
        <f>[2]Hmotnosti!$E$17</f>
        <v>10</v>
      </c>
      <c r="H101" s="5">
        <f>[2]Hmotnosti!$F$17</f>
        <v>57</v>
      </c>
      <c r="I101" s="5"/>
      <c r="K101" s="5">
        <f>[2]Hmotnosti!$I$17</f>
        <v>10</v>
      </c>
      <c r="L101" s="5">
        <f>[2]Hmotnosti!$J$17</f>
        <v>63</v>
      </c>
      <c r="M101" s="5"/>
      <c r="O101" s="5">
        <f>[2]Hmotnosti!$A$17</f>
        <v>10</v>
      </c>
      <c r="P101" s="5">
        <f>[2]Hmotnosti!$N17</f>
        <v>70</v>
      </c>
      <c r="Q101" s="5"/>
      <c r="R101" s="5"/>
      <c r="S101" s="5">
        <f>[2]Hmotnosti!$A$17</f>
        <v>10</v>
      </c>
      <c r="T101" s="5">
        <f>[2]Hmotnosti!$R17</f>
        <v>85</v>
      </c>
      <c r="U101" s="5"/>
      <c r="V101" s="5">
        <f>[2]Hmotnosti!$A$17</f>
        <v>10</v>
      </c>
      <c r="W101" s="5">
        <f>[2]Hmotnosti!$V17</f>
        <v>63</v>
      </c>
      <c r="X101" s="5"/>
      <c r="Z101" s="5">
        <f>[2]Hmotnosti!$A$17</f>
        <v>10</v>
      </c>
      <c r="AA101" s="5">
        <f>[2]Hmotnosti!$Z17</f>
        <v>70</v>
      </c>
      <c r="AB101" s="5"/>
      <c r="AD101" s="5">
        <f>[2]Hmotnosti!$A$17</f>
        <v>10</v>
      </c>
      <c r="AE101" s="5" t="str">
        <f>[2]Hmotnosti!$AD17</f>
        <v>xxx</v>
      </c>
      <c r="AF101" s="5"/>
      <c r="AH101" s="5">
        <f>[2]Hmotnosti!$A$17</f>
        <v>10</v>
      </c>
      <c r="AI101" s="5">
        <f>[2]Hmotnosti!$AH17</f>
        <v>0</v>
      </c>
      <c r="AJ101" s="5"/>
      <c r="AL101" s="5">
        <f>[2]Hmotnosti!$A$17</f>
        <v>10</v>
      </c>
      <c r="AM101" s="5">
        <f>[2]Hmotnosti!$AL17</f>
        <v>0</v>
      </c>
      <c r="AN101" s="5"/>
      <c r="AO101" s="5"/>
      <c r="AP101" s="5">
        <f>[2]Hmotnosti!$A$17</f>
        <v>10</v>
      </c>
      <c r="AQ101" s="5">
        <f>[2]Hmotnosti!$AP17</f>
        <v>0</v>
      </c>
      <c r="AT101" s="5">
        <f>[2]Hmotnosti!$A$17</f>
        <v>10</v>
      </c>
      <c r="AU101" s="5">
        <f>[2]Hmotnosti!$AT17</f>
        <v>0</v>
      </c>
      <c r="AV101" s="5"/>
      <c r="AW101" s="5"/>
      <c r="AX101" s="5">
        <f>[2]Hmotnosti!$A$17</f>
        <v>10</v>
      </c>
      <c r="AY101" s="5">
        <f>[2]Hmotnosti!$AX17</f>
        <v>0</v>
      </c>
      <c r="BB101" s="5">
        <f>[2]Hmotnosti!$A$17</f>
        <v>10</v>
      </c>
      <c r="BC101" s="5">
        <f>[2]Hmotnosti!$BB17</f>
        <v>0</v>
      </c>
      <c r="BD101" s="5"/>
      <c r="BG101" s="5">
        <f>[2]Hmotnosti!$BF17</f>
        <v>0</v>
      </c>
      <c r="BH101" s="5"/>
      <c r="BI101" s="5"/>
      <c r="BK101" s="5">
        <f>[2]Hmotnosti!$BJ17</f>
        <v>0</v>
      </c>
      <c r="BL101" s="5"/>
      <c r="BM101" s="5"/>
      <c r="BO101" s="5">
        <f t="shared" si="57"/>
        <v>10</v>
      </c>
      <c r="BP101" s="5" t="str">
        <f t="shared" si="58"/>
        <v/>
      </c>
      <c r="BQ101" s="5"/>
      <c r="BS101" s="13">
        <f t="shared" si="59"/>
        <v>10</v>
      </c>
      <c r="BT101" s="13" t="str">
        <f t="shared" si="60"/>
        <v/>
      </c>
      <c r="BU101" s="5"/>
      <c r="BW101" s="13">
        <f t="shared" si="61"/>
        <v>10</v>
      </c>
      <c r="BX101" s="13" t="str">
        <f t="shared" si="62"/>
        <v/>
      </c>
      <c r="CA101" s="13">
        <f t="shared" si="63"/>
        <v>10</v>
      </c>
      <c r="CB101" s="13" t="str">
        <f t="shared" si="64"/>
        <v/>
      </c>
    </row>
    <row r="102" spans="2:80" hidden="1" x14ac:dyDescent="0.25">
      <c r="B102" s="5"/>
      <c r="C102" s="5">
        <f>[2]Hmotnosti!$A$18</f>
        <v>11</v>
      </c>
      <c r="D102" s="5" t="str">
        <f>[2]Hmotnosti!$B$18</f>
        <v>xxx</v>
      </c>
      <c r="E102" s="5"/>
      <c r="G102" s="5">
        <f>[2]Hmotnosti!$E$18</f>
        <v>11</v>
      </c>
      <c r="H102" s="5">
        <f>[2]Hmotnosti!$F$18</f>
        <v>63</v>
      </c>
      <c r="I102" s="5"/>
      <c r="K102" s="5">
        <f>[2]Hmotnosti!$I$18</f>
        <v>11</v>
      </c>
      <c r="L102" s="5">
        <f>[2]Hmotnosti!$J$18</f>
        <v>70</v>
      </c>
      <c r="M102" s="5"/>
      <c r="O102" s="5">
        <f>[2]Hmotnosti!$A$18</f>
        <v>11</v>
      </c>
      <c r="P102" s="5">
        <f>[2]Hmotnosti!$N18</f>
        <v>80</v>
      </c>
      <c r="Q102" s="5"/>
      <c r="R102" s="5"/>
      <c r="S102" s="5">
        <f>[2]Hmotnosti!$A$18</f>
        <v>11</v>
      </c>
      <c r="T102" s="5">
        <f>[2]Hmotnosti!$R18</f>
        <v>100</v>
      </c>
      <c r="U102" s="5"/>
      <c r="V102" s="5">
        <f>[2]Hmotnosti!$A$18</f>
        <v>11</v>
      </c>
      <c r="W102" s="5" t="str">
        <f>[2]Hmotnosti!$V18</f>
        <v>xxx</v>
      </c>
      <c r="X102" s="5"/>
      <c r="Z102" s="5">
        <f>[2]Hmotnosti!$A$18</f>
        <v>11</v>
      </c>
      <c r="AA102" s="5" t="str">
        <f>[2]Hmotnosti!$Z18</f>
        <v>xxx</v>
      </c>
      <c r="AB102" s="5"/>
      <c r="AD102" s="5">
        <f>[2]Hmotnosti!$A$18</f>
        <v>11</v>
      </c>
      <c r="AE102" s="5" t="str">
        <f>[2]Hmotnosti!$AD18</f>
        <v>xxx</v>
      </c>
      <c r="AF102" s="5"/>
      <c r="AH102" s="5">
        <f>[2]Hmotnosti!$A$18</f>
        <v>11</v>
      </c>
      <c r="AI102" s="5">
        <f>[2]Hmotnosti!$AH18</f>
        <v>0</v>
      </c>
      <c r="AJ102" s="5"/>
      <c r="AL102" s="5">
        <f>[2]Hmotnosti!$A$18</f>
        <v>11</v>
      </c>
      <c r="AM102" s="5">
        <f>[2]Hmotnosti!$AL18</f>
        <v>0</v>
      </c>
      <c r="AN102" s="5"/>
      <c r="AO102" s="5"/>
      <c r="AP102" s="5">
        <f>[2]Hmotnosti!$A$18</f>
        <v>11</v>
      </c>
      <c r="AQ102" s="5">
        <f>[2]Hmotnosti!$AP18</f>
        <v>0</v>
      </c>
      <c r="AT102" s="5">
        <f>[2]Hmotnosti!$A$18</f>
        <v>11</v>
      </c>
      <c r="AU102" s="5">
        <f>[2]Hmotnosti!$AT18</f>
        <v>0</v>
      </c>
      <c r="AV102" s="5"/>
      <c r="AW102" s="5"/>
      <c r="AX102" s="5">
        <f>[2]Hmotnosti!$A$18</f>
        <v>11</v>
      </c>
      <c r="AY102" s="5">
        <f>[2]Hmotnosti!$AX18</f>
        <v>0</v>
      </c>
      <c r="BB102" s="5">
        <f>[2]Hmotnosti!$A$18</f>
        <v>11</v>
      </c>
      <c r="BC102" s="5">
        <f>[2]Hmotnosti!$BB18</f>
        <v>0</v>
      </c>
      <c r="BD102" s="5"/>
      <c r="BG102" s="5">
        <f>[2]Hmotnosti!$BF18</f>
        <v>0</v>
      </c>
      <c r="BH102" s="5"/>
      <c r="BI102" s="5"/>
      <c r="BK102" s="5">
        <f>[2]Hmotnosti!$BJ18</f>
        <v>0</v>
      </c>
      <c r="BL102" s="5"/>
      <c r="BM102" s="5"/>
      <c r="BO102" s="5">
        <f t="shared" si="57"/>
        <v>11</v>
      </c>
      <c r="BP102" s="5" t="str">
        <f t="shared" si="58"/>
        <v/>
      </c>
      <c r="BQ102" s="5"/>
      <c r="BS102" s="13">
        <f t="shared" si="59"/>
        <v>11</v>
      </c>
      <c r="BT102" s="13" t="str">
        <f t="shared" si="60"/>
        <v/>
      </c>
      <c r="BU102" s="5"/>
      <c r="BW102" s="13">
        <f t="shared" si="61"/>
        <v>11</v>
      </c>
      <c r="BX102" s="13" t="str">
        <f t="shared" si="62"/>
        <v/>
      </c>
      <c r="CA102" s="13">
        <f t="shared" si="63"/>
        <v>11</v>
      </c>
      <c r="CB102" s="13" t="str">
        <f t="shared" si="64"/>
        <v/>
      </c>
    </row>
    <row r="103" spans="2:80" hidden="1" x14ac:dyDescent="0.25">
      <c r="B103" s="5"/>
      <c r="C103" s="5">
        <f>[2]Hmotnosti!$A$19</f>
        <v>12</v>
      </c>
      <c r="D103" s="5" t="str">
        <f>[2]Hmotnosti!$B$19</f>
        <v>xxx</v>
      </c>
      <c r="E103" s="5"/>
      <c r="G103" s="5">
        <f>[2]Hmotnosti!$E$19</f>
        <v>12</v>
      </c>
      <c r="H103" s="5" t="str">
        <f>[2]Hmotnosti!$F$19</f>
        <v>xxx</v>
      </c>
      <c r="I103" s="5"/>
      <c r="K103" s="5">
        <f>[2]Hmotnosti!$I$19</f>
        <v>12</v>
      </c>
      <c r="L103" s="5">
        <f>[2]Hmotnosti!$J$19</f>
        <v>80</v>
      </c>
      <c r="M103" s="5"/>
      <c r="O103" s="5">
        <f>[2]Hmotnosti!$A$19</f>
        <v>12</v>
      </c>
      <c r="P103" s="5">
        <f>[2]Hmotnosti!$N19</f>
        <v>90</v>
      </c>
      <c r="Q103" s="5"/>
      <c r="R103" s="5"/>
      <c r="S103" s="5">
        <f>[2]Hmotnosti!$A$19</f>
        <v>12</v>
      </c>
      <c r="T103" s="5" t="str">
        <f>[2]Hmotnosti!$R19</f>
        <v>xxx</v>
      </c>
      <c r="U103" s="5"/>
      <c r="V103" s="5">
        <f>[2]Hmotnosti!$A$19</f>
        <v>12</v>
      </c>
      <c r="W103" s="5" t="str">
        <f>[2]Hmotnosti!$V19</f>
        <v>xxx</v>
      </c>
      <c r="X103" s="5"/>
      <c r="Z103" s="5">
        <f>[2]Hmotnosti!$A$19</f>
        <v>12</v>
      </c>
      <c r="AA103" s="5" t="str">
        <f>[2]Hmotnosti!$Z19</f>
        <v>xxx</v>
      </c>
      <c r="AB103" s="5"/>
      <c r="AD103" s="5">
        <f>[2]Hmotnosti!$A$19</f>
        <v>12</v>
      </c>
      <c r="AE103" s="5" t="str">
        <f>[2]Hmotnosti!$AD19</f>
        <v>xxx</v>
      </c>
      <c r="AF103" s="5"/>
      <c r="AH103" s="5">
        <f>[2]Hmotnosti!$A$19</f>
        <v>12</v>
      </c>
      <c r="AI103" s="5">
        <f>[2]Hmotnosti!$AH19</f>
        <v>0</v>
      </c>
      <c r="AJ103" s="5"/>
      <c r="AL103" s="5">
        <f>[2]Hmotnosti!$A$19</f>
        <v>12</v>
      </c>
      <c r="AM103" s="5">
        <f>[2]Hmotnosti!$AL19</f>
        <v>0</v>
      </c>
      <c r="AN103" s="5"/>
      <c r="AO103" s="5"/>
      <c r="AP103" s="5">
        <f>[2]Hmotnosti!$A$19</f>
        <v>12</v>
      </c>
      <c r="AQ103" s="5">
        <f>[2]Hmotnosti!$AP19</f>
        <v>0</v>
      </c>
      <c r="AT103" s="5">
        <f>[2]Hmotnosti!$A$19</f>
        <v>12</v>
      </c>
      <c r="AU103" s="5">
        <f>[2]Hmotnosti!$AT19</f>
        <v>0</v>
      </c>
      <c r="AV103" s="5"/>
      <c r="AW103" s="5"/>
      <c r="AX103" s="5">
        <f>[2]Hmotnosti!$A$19</f>
        <v>12</v>
      </c>
      <c r="AY103" s="5">
        <f>[2]Hmotnosti!$AX19</f>
        <v>0</v>
      </c>
      <c r="BB103" s="5">
        <f>[2]Hmotnosti!$A$19</f>
        <v>12</v>
      </c>
      <c r="BC103" s="5">
        <f>[2]Hmotnosti!$BB19</f>
        <v>0</v>
      </c>
      <c r="BD103" s="5"/>
      <c r="BG103" s="5">
        <f>[2]Hmotnosti!$BF19</f>
        <v>0</v>
      </c>
      <c r="BH103" s="5"/>
      <c r="BI103" s="5"/>
      <c r="BK103" s="5">
        <f>[2]Hmotnosti!$BJ19</f>
        <v>0</v>
      </c>
      <c r="BL103" s="5"/>
      <c r="BM103" s="5"/>
      <c r="BO103" s="5">
        <f t="shared" si="57"/>
        <v>12</v>
      </c>
      <c r="BP103" s="5" t="str">
        <f t="shared" si="58"/>
        <v/>
      </c>
      <c r="BQ103" s="5"/>
      <c r="BS103" s="13">
        <f t="shared" si="59"/>
        <v>12</v>
      </c>
      <c r="BT103" s="13" t="str">
        <f t="shared" si="60"/>
        <v/>
      </c>
      <c r="BU103" s="5"/>
      <c r="BW103" s="13">
        <f t="shared" si="61"/>
        <v>12</v>
      </c>
      <c r="BX103" s="13" t="str">
        <f t="shared" si="62"/>
        <v/>
      </c>
      <c r="CA103" s="13">
        <f t="shared" si="63"/>
        <v>12</v>
      </c>
      <c r="CB103" s="13" t="str">
        <f t="shared" si="64"/>
        <v/>
      </c>
    </row>
    <row r="104" spans="2:80" hidden="1" x14ac:dyDescent="0.25">
      <c r="C104" s="5">
        <f>[2]Hmotnosti!$A$20</f>
        <v>13</v>
      </c>
      <c r="D104" s="5" t="str">
        <f>[2]Hmotnosti!$B$20</f>
        <v>xxx</v>
      </c>
      <c r="E104" s="5"/>
      <c r="G104" s="5">
        <f>[2]Hmotnosti!$E$20</f>
        <v>13</v>
      </c>
      <c r="H104" s="5" t="str">
        <f>[2]Hmotnosti!$F$20</f>
        <v>xxx</v>
      </c>
      <c r="I104" s="5"/>
      <c r="K104" s="5">
        <f>[2]Hmotnosti!$I$20</f>
        <v>13</v>
      </c>
      <c r="L104" s="5" t="str">
        <f>[2]Hmotnosti!$J$20</f>
        <v>xxx</v>
      </c>
      <c r="M104" s="5"/>
      <c r="O104" s="5">
        <f>[2]Hmotnosti!$A$20</f>
        <v>13</v>
      </c>
      <c r="P104" s="5" t="str">
        <f>[2]Hmotnosti!$N20</f>
        <v>xxx</v>
      </c>
      <c r="Q104" s="5"/>
      <c r="R104" s="5"/>
      <c r="S104" s="5">
        <f>[2]Hmotnosti!$A$20</f>
        <v>13</v>
      </c>
      <c r="T104" s="5" t="str">
        <f>[2]Hmotnosti!$R20</f>
        <v>xxx</v>
      </c>
      <c r="U104" s="5"/>
      <c r="V104" s="5">
        <f>[2]Hmotnosti!$A$20</f>
        <v>13</v>
      </c>
      <c r="W104" s="5" t="str">
        <f>[2]Hmotnosti!$V20</f>
        <v>xxx</v>
      </c>
      <c r="X104" s="5"/>
      <c r="Z104" s="5">
        <f>[2]Hmotnosti!$A$20</f>
        <v>13</v>
      </c>
      <c r="AA104" s="5" t="str">
        <f>[2]Hmotnosti!$Z20</f>
        <v>xxx</v>
      </c>
      <c r="AB104" s="5"/>
      <c r="AD104" s="5">
        <f>[2]Hmotnosti!$A$20</f>
        <v>13</v>
      </c>
      <c r="AE104" s="5" t="str">
        <f>[2]Hmotnosti!$AD20</f>
        <v>xxx</v>
      </c>
      <c r="AF104" s="5"/>
      <c r="AH104" s="5">
        <f>[2]Hmotnosti!$A$20</f>
        <v>13</v>
      </c>
      <c r="AI104" s="5">
        <f>[2]Hmotnosti!$AH20</f>
        <v>0</v>
      </c>
      <c r="AJ104" s="5"/>
      <c r="AL104" s="5">
        <f>[2]Hmotnosti!$A$20</f>
        <v>13</v>
      </c>
      <c r="AM104" s="5">
        <f>[2]Hmotnosti!$AL20</f>
        <v>0</v>
      </c>
      <c r="AN104" s="5"/>
      <c r="AO104" s="5"/>
      <c r="AP104" s="5">
        <f>[2]Hmotnosti!$A$20</f>
        <v>13</v>
      </c>
      <c r="AQ104" s="5">
        <f>[2]Hmotnosti!$AP20</f>
        <v>0</v>
      </c>
      <c r="AT104" s="5">
        <f>[2]Hmotnosti!$A$20</f>
        <v>13</v>
      </c>
      <c r="AU104" s="5">
        <f>[2]Hmotnosti!$AT20</f>
        <v>0</v>
      </c>
      <c r="AV104" s="5"/>
      <c r="AW104" s="5"/>
      <c r="AX104" s="5">
        <f>[2]Hmotnosti!$A$20</f>
        <v>13</v>
      </c>
      <c r="AY104" s="5">
        <f>[2]Hmotnosti!$AX20</f>
        <v>0</v>
      </c>
      <c r="BB104" s="5">
        <f>[2]Hmotnosti!$A$20</f>
        <v>13</v>
      </c>
      <c r="BC104" s="5">
        <f>[2]Hmotnosti!$BB20</f>
        <v>0</v>
      </c>
      <c r="BD104" s="5"/>
      <c r="BG104" s="5">
        <f>[2]Hmotnosti!$BF20</f>
        <v>0</v>
      </c>
      <c r="BH104" s="5"/>
      <c r="BI104" s="5"/>
      <c r="BK104" s="5">
        <f>[2]Hmotnosti!$BJ20</f>
        <v>0</v>
      </c>
      <c r="BL104" s="5"/>
      <c r="BM104" s="5"/>
      <c r="BO104" s="5">
        <f t="shared" si="57"/>
        <v>13</v>
      </c>
      <c r="BP104" s="5" t="str">
        <f t="shared" si="58"/>
        <v/>
      </c>
      <c r="BQ104" s="5"/>
      <c r="BS104" s="13">
        <f t="shared" si="59"/>
        <v>13</v>
      </c>
      <c r="BT104" s="13" t="str">
        <f t="shared" si="60"/>
        <v/>
      </c>
      <c r="BU104" s="5"/>
      <c r="BW104" s="13">
        <f t="shared" si="61"/>
        <v>13</v>
      </c>
      <c r="BX104" s="13" t="str">
        <f t="shared" si="62"/>
        <v/>
      </c>
      <c r="CA104" s="13">
        <f t="shared" si="63"/>
        <v>13</v>
      </c>
      <c r="CB104" s="13" t="str">
        <f t="shared" si="64"/>
        <v/>
      </c>
    </row>
    <row r="105" spans="2:80" hidden="1" x14ac:dyDescent="0.25">
      <c r="C105" s="5">
        <f>[2]Hmotnosti!$A21</f>
        <v>14</v>
      </c>
      <c r="D105" s="5" t="str">
        <f>[2]Hmotnosti!$B21</f>
        <v>xxx</v>
      </c>
      <c r="E105" s="5"/>
      <c r="G105" s="5">
        <f>[2]Hmotnosti!$E21</f>
        <v>14</v>
      </c>
      <c r="H105" s="5" t="str">
        <f>[2]Hmotnosti!$F21</f>
        <v>xxx</v>
      </c>
      <c r="I105" s="5"/>
      <c r="K105" s="5">
        <f>[2]Hmotnosti!$I21</f>
        <v>14</v>
      </c>
      <c r="L105" s="5" t="str">
        <f>[2]Hmotnosti!$J21</f>
        <v>xxx</v>
      </c>
      <c r="M105" s="5"/>
      <c r="O105" s="5">
        <f>[2]Hmotnosti!$A21</f>
        <v>14</v>
      </c>
      <c r="P105" s="5" t="str">
        <f>[2]Hmotnosti!$N21</f>
        <v>xxx</v>
      </c>
      <c r="Q105" s="5"/>
      <c r="R105" s="5"/>
      <c r="S105" s="5">
        <f>[2]Hmotnosti!$A21</f>
        <v>14</v>
      </c>
      <c r="T105" s="5" t="str">
        <f>[2]Hmotnosti!$R21</f>
        <v>xxx</v>
      </c>
      <c r="U105" s="5"/>
      <c r="V105" s="5">
        <f>[2]Hmotnosti!$A21</f>
        <v>14</v>
      </c>
      <c r="W105" s="5" t="str">
        <f>[2]Hmotnosti!$V21</f>
        <v>xxx</v>
      </c>
      <c r="X105" s="5"/>
      <c r="Z105" s="5">
        <f>[2]Hmotnosti!$A21</f>
        <v>14</v>
      </c>
      <c r="AA105" s="5" t="str">
        <f>[2]Hmotnosti!$Z21</f>
        <v>xxx</v>
      </c>
      <c r="AB105" s="5"/>
      <c r="AD105" s="5">
        <f>[2]Hmotnosti!$A21</f>
        <v>14</v>
      </c>
      <c r="AE105" s="5" t="str">
        <f>[2]Hmotnosti!$AD21</f>
        <v>xxx</v>
      </c>
      <c r="AF105" s="5"/>
      <c r="AH105" s="5">
        <f>[2]Hmotnosti!$A21</f>
        <v>14</v>
      </c>
      <c r="AI105" s="5">
        <f>[2]Hmotnosti!$AH21</f>
        <v>0</v>
      </c>
      <c r="AJ105" s="5"/>
      <c r="AL105" s="5">
        <f>[2]Hmotnosti!$A21</f>
        <v>14</v>
      </c>
      <c r="AM105" s="5">
        <f>[2]Hmotnosti!$AL21</f>
        <v>0</v>
      </c>
      <c r="AN105" s="5"/>
      <c r="AO105" s="5"/>
      <c r="AP105" s="5">
        <f>[2]Hmotnosti!$A21</f>
        <v>14</v>
      </c>
      <c r="AQ105" s="5">
        <f>[2]Hmotnosti!$AP21</f>
        <v>0</v>
      </c>
      <c r="AT105" s="5">
        <f>[2]Hmotnosti!$A21</f>
        <v>14</v>
      </c>
      <c r="AU105" s="5">
        <f>[2]Hmotnosti!$AT21</f>
        <v>0</v>
      </c>
      <c r="AV105" s="5"/>
      <c r="AW105" s="5"/>
      <c r="AX105" s="5">
        <f>[2]Hmotnosti!$A21</f>
        <v>14</v>
      </c>
      <c r="AY105" s="5">
        <f>[2]Hmotnosti!$AX21</f>
        <v>0</v>
      </c>
      <c r="BB105" s="5">
        <f>[2]Hmotnosti!$A21</f>
        <v>14</v>
      </c>
      <c r="BC105" s="5">
        <f>[2]Hmotnosti!$BB21</f>
        <v>0</v>
      </c>
      <c r="BD105" s="5"/>
      <c r="BG105" s="5">
        <f>[2]Hmotnosti!$BF21</f>
        <v>0</v>
      </c>
      <c r="BH105" s="5"/>
      <c r="BI105" s="5"/>
      <c r="BK105" s="5">
        <f>[2]Hmotnosti!$BJ21</f>
        <v>0</v>
      </c>
      <c r="BL105" s="5"/>
      <c r="BM105" s="5"/>
      <c r="BO105" s="5">
        <f t="shared" si="57"/>
        <v>14</v>
      </c>
      <c r="BP105" s="5" t="str">
        <f t="shared" si="58"/>
        <v/>
      </c>
      <c r="BQ105" s="5"/>
      <c r="BS105" s="13">
        <f t="shared" ref="BS105:BS110" si="65">BO105</f>
        <v>14</v>
      </c>
      <c r="BT105" s="13" t="str">
        <f t="shared" si="60"/>
        <v/>
      </c>
      <c r="BU105" s="5"/>
      <c r="BW105" s="13">
        <f t="shared" si="61"/>
        <v>14</v>
      </c>
      <c r="BX105" s="13" t="str">
        <f t="shared" ref="BX105:BX110" si="66">CONCATENATE(BP105,BT105)</f>
        <v/>
      </c>
      <c r="CA105" s="13">
        <f t="shared" si="63"/>
        <v>14</v>
      </c>
      <c r="CB105" s="13" t="str">
        <f t="shared" ref="CB105:CB110" si="67">IF(BX105="xxx","",BX105)</f>
        <v/>
      </c>
    </row>
    <row r="106" spans="2:80" hidden="1" x14ac:dyDescent="0.25">
      <c r="C106" s="5">
        <f>[2]Hmotnosti!$A22</f>
        <v>15</v>
      </c>
      <c r="D106" s="5" t="str">
        <f>[2]Hmotnosti!$B22</f>
        <v>xxx</v>
      </c>
      <c r="E106" s="5"/>
      <c r="G106" s="5">
        <f>[2]Hmotnosti!$E22</f>
        <v>15</v>
      </c>
      <c r="H106" s="5" t="str">
        <f>[2]Hmotnosti!$F22</f>
        <v>xxx</v>
      </c>
      <c r="K106" s="5">
        <f>[2]Hmotnosti!$I22</f>
        <v>15</v>
      </c>
      <c r="L106" s="5" t="str">
        <f>[2]Hmotnosti!$J22</f>
        <v>xxx</v>
      </c>
      <c r="O106" s="5">
        <f>[2]Hmotnosti!$A22</f>
        <v>15</v>
      </c>
      <c r="P106" s="5" t="str">
        <f>[2]Hmotnosti!$N22</f>
        <v>xxx</v>
      </c>
      <c r="S106" s="5">
        <f>[2]Hmotnosti!$A22</f>
        <v>15</v>
      </c>
      <c r="T106" s="5" t="str">
        <f>[2]Hmotnosti!$R22</f>
        <v>xxx</v>
      </c>
      <c r="V106" s="5">
        <f>[2]Hmotnosti!$A22</f>
        <v>15</v>
      </c>
      <c r="W106" s="5" t="str">
        <f>[2]Hmotnosti!$V22</f>
        <v>xxx</v>
      </c>
      <c r="Z106" s="5">
        <f>[2]Hmotnosti!$A22</f>
        <v>15</v>
      </c>
      <c r="AA106" s="5" t="str">
        <f>[2]Hmotnosti!$Z22</f>
        <v>xxx</v>
      </c>
      <c r="AD106" s="5">
        <f>[2]Hmotnosti!$A22</f>
        <v>15</v>
      </c>
      <c r="AE106" s="5" t="str">
        <f>[2]Hmotnosti!$AD22</f>
        <v>xxx</v>
      </c>
      <c r="AH106" s="5">
        <f>[2]Hmotnosti!$A22</f>
        <v>15</v>
      </c>
      <c r="AI106" s="5">
        <f>[2]Hmotnosti!$AH22</f>
        <v>0</v>
      </c>
      <c r="AL106" s="5">
        <f>[2]Hmotnosti!$A22</f>
        <v>15</v>
      </c>
      <c r="AM106" s="5">
        <f>[2]Hmotnosti!$AL22</f>
        <v>0</v>
      </c>
      <c r="AN106" s="5"/>
      <c r="AP106" s="5">
        <f>[2]Hmotnosti!$A22</f>
        <v>15</v>
      </c>
      <c r="AQ106" s="5">
        <f>[2]Hmotnosti!$AP22</f>
        <v>0</v>
      </c>
      <c r="AT106" s="5">
        <f>[2]Hmotnosti!$A22</f>
        <v>15</v>
      </c>
      <c r="AU106" s="5">
        <f>[2]Hmotnosti!$AT22</f>
        <v>0</v>
      </c>
      <c r="AV106" s="5"/>
      <c r="AX106" s="5">
        <f>[2]Hmotnosti!$A22</f>
        <v>15</v>
      </c>
      <c r="AY106" s="5">
        <f>[2]Hmotnosti!$AX22</f>
        <v>0</v>
      </c>
      <c r="BB106" s="5">
        <f>[2]Hmotnosti!$A22</f>
        <v>15</v>
      </c>
      <c r="BC106" s="5">
        <f>[2]Hmotnosti!$BB22</f>
        <v>0</v>
      </c>
      <c r="BD106" s="5"/>
      <c r="BG106" s="5">
        <f>[2]Hmotnosti!$BF22</f>
        <v>0</v>
      </c>
      <c r="BH106" s="5"/>
      <c r="BK106" s="5">
        <f>[2]Hmotnosti!$BJ22</f>
        <v>0</v>
      </c>
      <c r="BL106" s="5"/>
      <c r="BM106" s="5"/>
      <c r="BO106" s="5">
        <f t="shared" si="57"/>
        <v>15</v>
      </c>
      <c r="BP106" s="5" t="str">
        <f t="shared" si="58"/>
        <v/>
      </c>
      <c r="BS106" s="13">
        <f t="shared" si="65"/>
        <v>15</v>
      </c>
      <c r="BT106" s="13" t="str">
        <f t="shared" si="60"/>
        <v/>
      </c>
      <c r="BW106" s="13">
        <f t="shared" si="61"/>
        <v>15</v>
      </c>
      <c r="BX106" s="13" t="str">
        <f t="shared" si="66"/>
        <v/>
      </c>
      <c r="CA106" s="13">
        <f t="shared" si="63"/>
        <v>15</v>
      </c>
      <c r="CB106" s="13" t="str">
        <f t="shared" si="67"/>
        <v/>
      </c>
    </row>
    <row r="107" spans="2:80" hidden="1" x14ac:dyDescent="0.25">
      <c r="C107" s="5">
        <f>[2]Hmotnosti!$A23</f>
        <v>16</v>
      </c>
      <c r="D107" s="5" t="str">
        <f>[2]Hmotnosti!$B23</f>
        <v>xxx</v>
      </c>
      <c r="E107" s="5"/>
      <c r="G107" s="5">
        <f>[2]Hmotnosti!$E23</f>
        <v>16</v>
      </c>
      <c r="H107" s="5" t="str">
        <f>[2]Hmotnosti!$F23</f>
        <v>xxx</v>
      </c>
      <c r="K107" s="5">
        <f>[2]Hmotnosti!$I23</f>
        <v>16</v>
      </c>
      <c r="L107" s="5" t="str">
        <f>[2]Hmotnosti!$J23</f>
        <v>xxx</v>
      </c>
      <c r="O107" s="5">
        <f>[2]Hmotnosti!$A23</f>
        <v>16</v>
      </c>
      <c r="P107" s="5" t="str">
        <f>[2]Hmotnosti!$N23</f>
        <v>xxx</v>
      </c>
      <c r="S107" s="5">
        <f>[2]Hmotnosti!$A23</f>
        <v>16</v>
      </c>
      <c r="T107" s="5" t="str">
        <f>[2]Hmotnosti!$R23</f>
        <v>xxx</v>
      </c>
      <c r="V107" s="5">
        <f>[2]Hmotnosti!$A23</f>
        <v>16</v>
      </c>
      <c r="W107" s="5" t="str">
        <f>[2]Hmotnosti!$V23</f>
        <v>xxx</v>
      </c>
      <c r="Z107" s="5">
        <f>[2]Hmotnosti!$A23</f>
        <v>16</v>
      </c>
      <c r="AA107" s="5" t="str">
        <f>[2]Hmotnosti!$Z23</f>
        <v>xxx</v>
      </c>
      <c r="AD107" s="5">
        <f>[2]Hmotnosti!$A23</f>
        <v>16</v>
      </c>
      <c r="AE107" s="5" t="str">
        <f>[2]Hmotnosti!$AD23</f>
        <v>xxx</v>
      </c>
      <c r="AH107" s="5">
        <f>[2]Hmotnosti!$A23</f>
        <v>16</v>
      </c>
      <c r="AI107" s="5">
        <f>[2]Hmotnosti!$AH23</f>
        <v>0</v>
      </c>
      <c r="AL107" s="5">
        <f>[2]Hmotnosti!$A23</f>
        <v>16</v>
      </c>
      <c r="AM107" s="5">
        <f>[2]Hmotnosti!$AL23</f>
        <v>0</v>
      </c>
      <c r="AN107" s="5"/>
      <c r="AP107" s="5">
        <f>[2]Hmotnosti!$A23</f>
        <v>16</v>
      </c>
      <c r="AQ107" s="5">
        <f>[2]Hmotnosti!$AP23</f>
        <v>0</v>
      </c>
      <c r="AT107" s="5">
        <f>[2]Hmotnosti!$A23</f>
        <v>16</v>
      </c>
      <c r="AU107" s="5">
        <f>[2]Hmotnosti!$AT23</f>
        <v>0</v>
      </c>
      <c r="AV107" s="5"/>
      <c r="AX107" s="5">
        <f>[2]Hmotnosti!$A23</f>
        <v>16</v>
      </c>
      <c r="AY107" s="5">
        <f>[2]Hmotnosti!$AX23</f>
        <v>0</v>
      </c>
      <c r="BB107" s="5">
        <f>[2]Hmotnosti!$A23</f>
        <v>16</v>
      </c>
      <c r="BC107" s="5">
        <f>[2]Hmotnosti!$BB23</f>
        <v>0</v>
      </c>
      <c r="BD107" s="5"/>
      <c r="BG107" s="5">
        <f>[2]Hmotnosti!$BF23</f>
        <v>0</v>
      </c>
      <c r="BH107" s="5"/>
      <c r="BK107" s="5">
        <f>[2]Hmotnosti!$BJ23</f>
        <v>0</v>
      </c>
      <c r="BL107" s="5"/>
      <c r="BM107" s="5"/>
      <c r="BO107" s="5">
        <f t="shared" si="57"/>
        <v>16</v>
      </c>
      <c r="BP107" s="5" t="str">
        <f t="shared" si="58"/>
        <v/>
      </c>
      <c r="BS107" s="13">
        <f t="shared" si="65"/>
        <v>16</v>
      </c>
      <c r="BT107" s="13" t="str">
        <f t="shared" si="60"/>
        <v/>
      </c>
      <c r="BW107" s="13">
        <f t="shared" si="61"/>
        <v>16</v>
      </c>
      <c r="BX107" s="13" t="str">
        <f t="shared" si="66"/>
        <v/>
      </c>
      <c r="CA107" s="13">
        <f t="shared" si="63"/>
        <v>16</v>
      </c>
      <c r="CB107" s="13" t="str">
        <f t="shared" si="67"/>
        <v/>
      </c>
    </row>
    <row r="108" spans="2:80" hidden="1" x14ac:dyDescent="0.25">
      <c r="C108" s="5">
        <f>[2]Hmotnosti!$A24</f>
        <v>17</v>
      </c>
      <c r="D108" s="5" t="str">
        <f>[2]Hmotnosti!$B24</f>
        <v>xxx</v>
      </c>
      <c r="E108" s="5"/>
      <c r="G108" s="5">
        <f>[2]Hmotnosti!$E24</f>
        <v>17</v>
      </c>
      <c r="H108" s="5" t="str">
        <f>[2]Hmotnosti!$F24</f>
        <v>xxx</v>
      </c>
      <c r="K108" s="5">
        <f>[2]Hmotnosti!$I24</f>
        <v>17</v>
      </c>
      <c r="L108" s="5" t="str">
        <f>[2]Hmotnosti!$J24</f>
        <v>xxx</v>
      </c>
      <c r="O108" s="5">
        <f>[2]Hmotnosti!$A24</f>
        <v>17</v>
      </c>
      <c r="P108" s="5" t="str">
        <f>[2]Hmotnosti!$N24</f>
        <v>xxx</v>
      </c>
      <c r="S108" s="5">
        <f>[2]Hmotnosti!$A24</f>
        <v>17</v>
      </c>
      <c r="T108" s="5" t="str">
        <f>[2]Hmotnosti!$R24</f>
        <v>xxx</v>
      </c>
      <c r="V108" s="5">
        <f>[2]Hmotnosti!$A24</f>
        <v>17</v>
      </c>
      <c r="W108" s="5" t="str">
        <f>[2]Hmotnosti!$V24</f>
        <v>xxx</v>
      </c>
      <c r="Z108" s="5">
        <f>[2]Hmotnosti!$A24</f>
        <v>17</v>
      </c>
      <c r="AA108" s="5" t="str">
        <f>[2]Hmotnosti!$Z24</f>
        <v>xxx</v>
      </c>
      <c r="AD108" s="5">
        <f>[2]Hmotnosti!$A24</f>
        <v>17</v>
      </c>
      <c r="AE108" s="5" t="str">
        <f>[2]Hmotnosti!$AD24</f>
        <v>xxx</v>
      </c>
      <c r="AH108" s="5">
        <f>[2]Hmotnosti!$A24</f>
        <v>17</v>
      </c>
      <c r="AI108" s="5">
        <f>[2]Hmotnosti!$AH24</f>
        <v>0</v>
      </c>
      <c r="AL108" s="5">
        <f>[2]Hmotnosti!$A24</f>
        <v>17</v>
      </c>
      <c r="AM108" s="5">
        <f>[2]Hmotnosti!$AL24</f>
        <v>0</v>
      </c>
      <c r="AN108" s="5"/>
      <c r="AP108" s="5">
        <f>[2]Hmotnosti!$A24</f>
        <v>17</v>
      </c>
      <c r="AQ108" s="5">
        <f>[2]Hmotnosti!$AP24</f>
        <v>0</v>
      </c>
      <c r="AT108" s="5">
        <f>[2]Hmotnosti!$A24</f>
        <v>17</v>
      </c>
      <c r="AU108" s="5">
        <f>[2]Hmotnosti!$AT24</f>
        <v>0</v>
      </c>
      <c r="AV108" s="5"/>
      <c r="AX108" s="5">
        <f>[2]Hmotnosti!$A24</f>
        <v>17</v>
      </c>
      <c r="AY108" s="5">
        <f>[2]Hmotnosti!$AX24</f>
        <v>0</v>
      </c>
      <c r="BB108" s="5">
        <f>[2]Hmotnosti!$A24</f>
        <v>17</v>
      </c>
      <c r="BC108" s="5">
        <f>[2]Hmotnosti!$BB24</f>
        <v>0</v>
      </c>
      <c r="BD108" s="5"/>
      <c r="BG108" s="5">
        <f>[2]Hmotnosti!$BF24</f>
        <v>0</v>
      </c>
      <c r="BH108" s="5"/>
      <c r="BK108" s="5">
        <f>[2]Hmotnosti!$BJ24</f>
        <v>0</v>
      </c>
      <c r="BL108" s="5"/>
      <c r="BM108" s="5"/>
      <c r="BO108" s="5">
        <f t="shared" si="57"/>
        <v>17</v>
      </c>
      <c r="BP108" s="5" t="str">
        <f t="shared" si="58"/>
        <v/>
      </c>
      <c r="BS108" s="13">
        <f t="shared" si="65"/>
        <v>17</v>
      </c>
      <c r="BT108" s="13" t="str">
        <f t="shared" si="60"/>
        <v/>
      </c>
      <c r="BW108" s="13">
        <f t="shared" si="61"/>
        <v>17</v>
      </c>
      <c r="BX108" s="13" t="str">
        <f t="shared" si="66"/>
        <v/>
      </c>
      <c r="CA108" s="13">
        <f t="shared" si="63"/>
        <v>17</v>
      </c>
      <c r="CB108" s="13" t="str">
        <f t="shared" si="67"/>
        <v/>
      </c>
    </row>
    <row r="109" spans="2:80" hidden="1" x14ac:dyDescent="0.25">
      <c r="C109" s="5">
        <f>[2]Hmotnosti!$A25</f>
        <v>18</v>
      </c>
      <c r="D109" s="5" t="str">
        <f>[2]Hmotnosti!$B25</f>
        <v>xxx</v>
      </c>
      <c r="E109" s="5"/>
      <c r="G109" s="5">
        <f>[2]Hmotnosti!$E25</f>
        <v>18</v>
      </c>
      <c r="H109" s="5" t="str">
        <f>[2]Hmotnosti!$F25</f>
        <v>xxx</v>
      </c>
      <c r="K109" s="5">
        <f>[2]Hmotnosti!$I25</f>
        <v>18</v>
      </c>
      <c r="L109" s="5" t="str">
        <f>[2]Hmotnosti!$J25</f>
        <v>xxx</v>
      </c>
      <c r="O109" s="5">
        <f>[2]Hmotnosti!$A25</f>
        <v>18</v>
      </c>
      <c r="P109" s="5" t="str">
        <f>[2]Hmotnosti!$N25</f>
        <v>xxx</v>
      </c>
      <c r="S109" s="5">
        <f>[2]Hmotnosti!$A25</f>
        <v>18</v>
      </c>
      <c r="T109" s="5" t="str">
        <f>[2]Hmotnosti!$R25</f>
        <v>xxx</v>
      </c>
      <c r="V109" s="5">
        <f>[2]Hmotnosti!$A25</f>
        <v>18</v>
      </c>
      <c r="W109" s="5" t="str">
        <f>[2]Hmotnosti!$V25</f>
        <v>xxx</v>
      </c>
      <c r="Z109" s="5">
        <f>[2]Hmotnosti!$A25</f>
        <v>18</v>
      </c>
      <c r="AA109" s="5" t="str">
        <f>[2]Hmotnosti!$Z25</f>
        <v>xxx</v>
      </c>
      <c r="AD109" s="5">
        <f>[2]Hmotnosti!$A25</f>
        <v>18</v>
      </c>
      <c r="AE109" s="5" t="str">
        <f>[2]Hmotnosti!$AD25</f>
        <v>xxx</v>
      </c>
      <c r="AH109" s="5">
        <f>[2]Hmotnosti!$A25</f>
        <v>18</v>
      </c>
      <c r="AI109" s="5">
        <f>[2]Hmotnosti!$AH25</f>
        <v>0</v>
      </c>
      <c r="AL109" s="5">
        <f>[2]Hmotnosti!$A25</f>
        <v>18</v>
      </c>
      <c r="AM109" s="5">
        <f>[2]Hmotnosti!$AL25</f>
        <v>0</v>
      </c>
      <c r="AN109" s="5"/>
      <c r="AP109" s="5">
        <f>[2]Hmotnosti!$A25</f>
        <v>18</v>
      </c>
      <c r="AQ109" s="5">
        <f>[2]Hmotnosti!$AP25</f>
        <v>0</v>
      </c>
      <c r="AT109" s="5">
        <f>[2]Hmotnosti!$A25</f>
        <v>18</v>
      </c>
      <c r="AU109" s="5">
        <f>[2]Hmotnosti!$AT25</f>
        <v>0</v>
      </c>
      <c r="AV109" s="5"/>
      <c r="AX109" s="5">
        <f>[2]Hmotnosti!$A25</f>
        <v>18</v>
      </c>
      <c r="AY109" s="5">
        <f>[2]Hmotnosti!$AX25</f>
        <v>0</v>
      </c>
      <c r="BB109" s="5">
        <f>[2]Hmotnosti!$A25</f>
        <v>18</v>
      </c>
      <c r="BC109" s="5">
        <f>[2]Hmotnosti!$BB25</f>
        <v>0</v>
      </c>
      <c r="BD109" s="5"/>
      <c r="BG109" s="5">
        <f>[2]Hmotnosti!$BF25</f>
        <v>0</v>
      </c>
      <c r="BH109" s="5"/>
      <c r="BK109" s="5">
        <f>[2]Hmotnosti!$BJ25</f>
        <v>0</v>
      </c>
      <c r="BL109" s="5"/>
      <c r="BM109" s="5"/>
      <c r="BO109" s="5">
        <f t="shared" si="57"/>
        <v>18</v>
      </c>
      <c r="BP109" s="5" t="str">
        <f t="shared" si="58"/>
        <v/>
      </c>
      <c r="BS109" s="13">
        <f t="shared" si="65"/>
        <v>18</v>
      </c>
      <c r="BT109" s="13" t="str">
        <f t="shared" si="60"/>
        <v/>
      </c>
      <c r="BW109" s="13">
        <f t="shared" si="61"/>
        <v>18</v>
      </c>
      <c r="BX109" s="13" t="str">
        <f t="shared" si="66"/>
        <v/>
      </c>
      <c r="CA109" s="13">
        <f t="shared" si="63"/>
        <v>18</v>
      </c>
      <c r="CB109" s="13" t="str">
        <f t="shared" si="67"/>
        <v/>
      </c>
    </row>
    <row r="110" spans="2:80" hidden="1" x14ac:dyDescent="0.25">
      <c r="C110" s="5">
        <f>[2]Hmotnosti!$A26</f>
        <v>19</v>
      </c>
      <c r="D110" s="5" t="str">
        <f>[2]Hmotnosti!$B26</f>
        <v>xxx</v>
      </c>
      <c r="E110" s="5"/>
      <c r="G110" s="5">
        <f>[2]Hmotnosti!$E26</f>
        <v>19</v>
      </c>
      <c r="H110" s="5" t="str">
        <f>[2]Hmotnosti!$F26</f>
        <v>xxx</v>
      </c>
      <c r="K110" s="5">
        <f>[2]Hmotnosti!$I26</f>
        <v>19</v>
      </c>
      <c r="L110" s="5" t="str">
        <f>[2]Hmotnosti!$J26</f>
        <v>xxx</v>
      </c>
      <c r="O110" s="5">
        <f>[2]Hmotnosti!$A26</f>
        <v>19</v>
      </c>
      <c r="P110" s="5" t="str">
        <f>[2]Hmotnosti!$N26</f>
        <v>xxx</v>
      </c>
      <c r="S110" s="5">
        <f>[2]Hmotnosti!$A26</f>
        <v>19</v>
      </c>
      <c r="T110" s="5" t="str">
        <f>[2]Hmotnosti!$R26</f>
        <v>xxx</v>
      </c>
      <c r="V110" s="5">
        <f>[2]Hmotnosti!$A26</f>
        <v>19</v>
      </c>
      <c r="W110" s="5" t="str">
        <f>[2]Hmotnosti!$V26</f>
        <v>xxx</v>
      </c>
      <c r="Z110" s="5">
        <f>[2]Hmotnosti!$A26</f>
        <v>19</v>
      </c>
      <c r="AA110" s="5" t="str">
        <f>[2]Hmotnosti!$Z26</f>
        <v>xxx</v>
      </c>
      <c r="AD110" s="5">
        <f>[2]Hmotnosti!$A26</f>
        <v>19</v>
      </c>
      <c r="AE110" s="5" t="str">
        <f>[2]Hmotnosti!$AD26</f>
        <v>xxx</v>
      </c>
      <c r="AH110" s="5">
        <f>[2]Hmotnosti!$A26</f>
        <v>19</v>
      </c>
      <c r="AI110" s="5">
        <f>[2]Hmotnosti!$AH26</f>
        <v>0</v>
      </c>
      <c r="AL110" s="5">
        <f>[2]Hmotnosti!$A26</f>
        <v>19</v>
      </c>
      <c r="AM110" s="5">
        <f>[2]Hmotnosti!$AL26</f>
        <v>0</v>
      </c>
      <c r="AN110" s="5"/>
      <c r="AP110" s="5">
        <f>[2]Hmotnosti!$A26</f>
        <v>19</v>
      </c>
      <c r="AQ110" s="5">
        <f>[2]Hmotnosti!$AP26</f>
        <v>0</v>
      </c>
      <c r="AT110" s="5">
        <f>[2]Hmotnosti!$A26</f>
        <v>19</v>
      </c>
      <c r="AU110" s="5">
        <f>[2]Hmotnosti!$AT26</f>
        <v>0</v>
      </c>
      <c r="AV110" s="5"/>
      <c r="AX110" s="5">
        <f>[2]Hmotnosti!$A26</f>
        <v>19</v>
      </c>
      <c r="AY110" s="5">
        <f>[2]Hmotnosti!$AX26</f>
        <v>0</v>
      </c>
      <c r="BB110" s="5">
        <f>[2]Hmotnosti!$A26</f>
        <v>19</v>
      </c>
      <c r="BC110" s="5">
        <f>[2]Hmotnosti!$BB26</f>
        <v>0</v>
      </c>
      <c r="BD110" s="5"/>
      <c r="BG110" s="5">
        <f>[2]Hmotnosti!$BF26</f>
        <v>0</v>
      </c>
      <c r="BH110" s="5"/>
      <c r="BK110" s="5">
        <f>[2]Hmotnosti!$BJ26</f>
        <v>0</v>
      </c>
      <c r="BL110" s="5"/>
      <c r="BM110" s="5"/>
      <c r="BO110" s="5">
        <f t="shared" si="57"/>
        <v>19</v>
      </c>
      <c r="BP110" s="5" t="str">
        <f t="shared" si="58"/>
        <v/>
      </c>
      <c r="BS110" s="13">
        <f t="shared" si="65"/>
        <v>19</v>
      </c>
      <c r="BT110" s="13" t="str">
        <f t="shared" si="60"/>
        <v/>
      </c>
      <c r="BW110" s="13">
        <f t="shared" si="61"/>
        <v>19</v>
      </c>
      <c r="BX110" s="13" t="str">
        <f t="shared" si="66"/>
        <v/>
      </c>
      <c r="CA110" s="13">
        <f t="shared" si="63"/>
        <v>19</v>
      </c>
      <c r="CB110" s="13" t="str">
        <f t="shared" si="67"/>
        <v/>
      </c>
    </row>
  </sheetData>
  <mergeCells count="28">
    <mergeCell ref="BT3:BT4"/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6E13D-2AE9-4402-A89E-B3DDCCE07655}">
  <sheetPr>
    <pageSetUpPr fitToPage="1"/>
  </sheetPr>
  <dimension ref="A1:Y9"/>
  <sheetViews>
    <sheetView workbookViewId="0">
      <selection activeCell="K19" sqref="K19"/>
    </sheetView>
  </sheetViews>
  <sheetFormatPr defaultRowHeight="13.2" x14ac:dyDescent="0.25"/>
  <cols>
    <col min="1" max="1" width="34.5546875" customWidth="1"/>
    <col min="2" max="2" width="12" customWidth="1"/>
    <col min="12" max="12" width="8.77734375" customWidth="1"/>
    <col min="13" max="22" width="8.88671875" hidden="1" customWidth="1"/>
  </cols>
  <sheetData>
    <row r="1" spans="1:25" ht="13.2" customHeight="1" x14ac:dyDescent="0.25">
      <c r="A1" s="78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</row>
    <row r="2" spans="1:25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ht="23.4" thickTop="1" x14ac:dyDescent="0.25">
      <c r="A3" s="58" t="s">
        <v>100</v>
      </c>
      <c r="B3" s="80" t="s">
        <v>51</v>
      </c>
      <c r="C3" s="81" t="s">
        <v>101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3"/>
      <c r="W3" s="84" t="s">
        <v>0</v>
      </c>
      <c r="X3" s="84" t="s">
        <v>47</v>
      </c>
      <c r="Y3" s="85" t="s">
        <v>73</v>
      </c>
    </row>
    <row r="4" spans="1:25" ht="13.8" thickBot="1" x14ac:dyDescent="0.3">
      <c r="A4" s="59"/>
      <c r="B4" s="86"/>
      <c r="C4" s="25" t="s">
        <v>102</v>
      </c>
      <c r="D4" s="26" t="s">
        <v>103</v>
      </c>
      <c r="E4" s="26" t="s">
        <v>104</v>
      </c>
      <c r="F4" s="26" t="s">
        <v>105</v>
      </c>
      <c r="G4" s="26" t="s">
        <v>106</v>
      </c>
      <c r="H4" s="26" t="s">
        <v>107</v>
      </c>
      <c r="I4" s="26" t="s">
        <v>108</v>
      </c>
      <c r="J4" s="26" t="s">
        <v>109</v>
      </c>
      <c r="K4" s="26" t="s">
        <v>110</v>
      </c>
      <c r="L4" s="26" t="s">
        <v>111</v>
      </c>
      <c r="M4" s="26" t="s">
        <v>112</v>
      </c>
      <c r="N4" s="26" t="s">
        <v>112</v>
      </c>
      <c r="O4" s="26" t="s">
        <v>112</v>
      </c>
      <c r="P4" s="26" t="s">
        <v>112</v>
      </c>
      <c r="Q4" s="26" t="s">
        <v>112</v>
      </c>
      <c r="R4" s="26" t="s">
        <v>112</v>
      </c>
      <c r="S4" s="26" t="s">
        <v>112</v>
      </c>
      <c r="T4" s="26" t="s">
        <v>112</v>
      </c>
      <c r="U4" s="26" t="s">
        <v>112</v>
      </c>
      <c r="V4" s="26" t="s">
        <v>112</v>
      </c>
      <c r="W4" s="87"/>
      <c r="X4" s="87"/>
      <c r="Y4" s="88"/>
    </row>
    <row r="5" spans="1:25" ht="17.399999999999999" x14ac:dyDescent="0.25">
      <c r="A5" s="40" t="s">
        <v>113</v>
      </c>
      <c r="B5" s="41" t="s">
        <v>114</v>
      </c>
      <c r="C5" s="89">
        <v>19</v>
      </c>
      <c r="D5" s="90" t="s">
        <v>52</v>
      </c>
      <c r="E5" s="90">
        <v>16</v>
      </c>
      <c r="F5" s="90" t="s">
        <v>52</v>
      </c>
      <c r="G5" s="90" t="s">
        <v>52</v>
      </c>
      <c r="H5" s="90" t="s">
        <v>52</v>
      </c>
      <c r="I5" s="90" t="s">
        <v>52</v>
      </c>
      <c r="J5" s="90" t="s">
        <v>52</v>
      </c>
      <c r="K5" s="90" t="s">
        <v>52</v>
      </c>
      <c r="L5" s="90" t="s">
        <v>52</v>
      </c>
      <c r="M5" s="90" t="s">
        <v>52</v>
      </c>
      <c r="N5" s="90" t="s">
        <v>52</v>
      </c>
      <c r="O5" s="90" t="s">
        <v>52</v>
      </c>
      <c r="P5" s="90" t="s">
        <v>52</v>
      </c>
      <c r="Q5" s="90" t="s">
        <v>52</v>
      </c>
      <c r="R5" s="90" t="s">
        <v>52</v>
      </c>
      <c r="S5" s="90" t="s">
        <v>52</v>
      </c>
      <c r="T5" s="90" t="s">
        <v>52</v>
      </c>
      <c r="U5" s="90" t="s">
        <v>52</v>
      </c>
      <c r="V5" s="91" t="s">
        <v>52</v>
      </c>
      <c r="W5" s="92">
        <v>35</v>
      </c>
      <c r="X5" s="93">
        <v>4</v>
      </c>
      <c r="Y5" s="94">
        <v>1</v>
      </c>
    </row>
    <row r="6" spans="1:25" ht="17.399999999999999" x14ac:dyDescent="0.25">
      <c r="A6" s="95" t="s">
        <v>115</v>
      </c>
      <c r="B6" s="96" t="s">
        <v>116</v>
      </c>
      <c r="C6" s="97" t="s">
        <v>52</v>
      </c>
      <c r="D6" s="98" t="s">
        <v>52</v>
      </c>
      <c r="E6" s="98">
        <v>18</v>
      </c>
      <c r="F6" s="98" t="s">
        <v>52</v>
      </c>
      <c r="G6" s="98" t="s">
        <v>52</v>
      </c>
      <c r="H6" s="98" t="s">
        <v>52</v>
      </c>
      <c r="I6" s="98" t="s">
        <v>52</v>
      </c>
      <c r="J6" s="98" t="s">
        <v>52</v>
      </c>
      <c r="K6" s="98" t="s">
        <v>52</v>
      </c>
      <c r="L6" s="98" t="s">
        <v>52</v>
      </c>
      <c r="M6" s="98" t="s">
        <v>52</v>
      </c>
      <c r="N6" s="98" t="s">
        <v>52</v>
      </c>
      <c r="O6" s="98" t="s">
        <v>52</v>
      </c>
      <c r="P6" s="98" t="s">
        <v>52</v>
      </c>
      <c r="Q6" s="98" t="s">
        <v>52</v>
      </c>
      <c r="R6" s="98" t="s">
        <v>52</v>
      </c>
      <c r="S6" s="98" t="s">
        <v>52</v>
      </c>
      <c r="T6" s="98" t="s">
        <v>52</v>
      </c>
      <c r="U6" s="98" t="s">
        <v>52</v>
      </c>
      <c r="V6" s="99" t="s">
        <v>52</v>
      </c>
      <c r="W6" s="100">
        <v>18</v>
      </c>
      <c r="X6" s="101">
        <v>2</v>
      </c>
      <c r="Y6" s="94">
        <v>2</v>
      </c>
    </row>
    <row r="7" spans="1:25" ht="17.399999999999999" x14ac:dyDescent="0.25">
      <c r="A7" s="95" t="s">
        <v>117</v>
      </c>
      <c r="B7" s="96" t="s">
        <v>118</v>
      </c>
      <c r="C7" s="97" t="s">
        <v>52</v>
      </c>
      <c r="D7" s="98">
        <v>17</v>
      </c>
      <c r="E7" s="98" t="s">
        <v>52</v>
      </c>
      <c r="F7" s="98" t="s">
        <v>52</v>
      </c>
      <c r="G7" s="98" t="s">
        <v>52</v>
      </c>
      <c r="H7" s="98" t="s">
        <v>52</v>
      </c>
      <c r="I7" s="98" t="s">
        <v>52</v>
      </c>
      <c r="J7" s="98" t="s">
        <v>52</v>
      </c>
      <c r="K7" s="98" t="s">
        <v>52</v>
      </c>
      <c r="L7" s="98" t="s">
        <v>52</v>
      </c>
      <c r="M7" s="98" t="s">
        <v>52</v>
      </c>
      <c r="N7" s="98" t="s">
        <v>52</v>
      </c>
      <c r="O7" s="98" t="s">
        <v>52</v>
      </c>
      <c r="P7" s="98" t="s">
        <v>52</v>
      </c>
      <c r="Q7" s="98" t="s">
        <v>52</v>
      </c>
      <c r="R7" s="98" t="s">
        <v>52</v>
      </c>
      <c r="S7" s="98" t="s">
        <v>52</v>
      </c>
      <c r="T7" s="98" t="s">
        <v>52</v>
      </c>
      <c r="U7" s="98" t="s">
        <v>52</v>
      </c>
      <c r="V7" s="99" t="s">
        <v>52</v>
      </c>
      <c r="W7" s="100">
        <v>17</v>
      </c>
      <c r="X7" s="101">
        <v>2</v>
      </c>
      <c r="Y7" s="94">
        <v>3</v>
      </c>
    </row>
    <row r="8" spans="1:25" ht="17.399999999999999" x14ac:dyDescent="0.25">
      <c r="A8" s="95" t="s">
        <v>119</v>
      </c>
      <c r="B8" s="96" t="s">
        <v>120</v>
      </c>
      <c r="C8" s="97" t="s">
        <v>52</v>
      </c>
      <c r="D8" s="98" t="s">
        <v>52</v>
      </c>
      <c r="E8" s="98">
        <v>11</v>
      </c>
      <c r="F8" s="98" t="s">
        <v>52</v>
      </c>
      <c r="G8" s="98" t="s">
        <v>52</v>
      </c>
      <c r="H8" s="98" t="s">
        <v>52</v>
      </c>
      <c r="I8" s="98" t="s">
        <v>52</v>
      </c>
      <c r="J8" s="98" t="s">
        <v>52</v>
      </c>
      <c r="K8" s="98" t="s">
        <v>52</v>
      </c>
      <c r="L8" s="98" t="s">
        <v>52</v>
      </c>
      <c r="M8" s="98" t="s">
        <v>52</v>
      </c>
      <c r="N8" s="98" t="s">
        <v>52</v>
      </c>
      <c r="O8" s="98" t="s">
        <v>52</v>
      </c>
      <c r="P8" s="98" t="s">
        <v>52</v>
      </c>
      <c r="Q8" s="98" t="s">
        <v>52</v>
      </c>
      <c r="R8" s="98" t="s">
        <v>52</v>
      </c>
      <c r="S8" s="98" t="s">
        <v>52</v>
      </c>
      <c r="T8" s="98" t="s">
        <v>52</v>
      </c>
      <c r="U8" s="98" t="s">
        <v>52</v>
      </c>
      <c r="V8" s="99" t="s">
        <v>52</v>
      </c>
      <c r="W8" s="100">
        <v>11</v>
      </c>
      <c r="X8" s="101">
        <v>2</v>
      </c>
      <c r="Y8" s="94">
        <v>4</v>
      </c>
    </row>
    <row r="9" spans="1:25" ht="17.399999999999999" x14ac:dyDescent="0.25">
      <c r="A9" s="95" t="s">
        <v>121</v>
      </c>
      <c r="B9" s="96" t="s">
        <v>122</v>
      </c>
      <c r="C9" s="97" t="s">
        <v>52</v>
      </c>
      <c r="D9" s="98">
        <v>10</v>
      </c>
      <c r="E9" s="98" t="s">
        <v>52</v>
      </c>
      <c r="F9" s="98" t="s">
        <v>52</v>
      </c>
      <c r="G9" s="98" t="s">
        <v>52</v>
      </c>
      <c r="H9" s="98" t="s">
        <v>52</v>
      </c>
      <c r="I9" s="98" t="s">
        <v>52</v>
      </c>
      <c r="J9" s="98" t="s">
        <v>52</v>
      </c>
      <c r="K9" s="98" t="s">
        <v>52</v>
      </c>
      <c r="L9" s="98" t="s">
        <v>52</v>
      </c>
      <c r="M9" s="98" t="s">
        <v>52</v>
      </c>
      <c r="N9" s="98" t="s">
        <v>52</v>
      </c>
      <c r="O9" s="98" t="s">
        <v>52</v>
      </c>
      <c r="P9" s="98" t="s">
        <v>52</v>
      </c>
      <c r="Q9" s="98" t="s">
        <v>52</v>
      </c>
      <c r="R9" s="98" t="s">
        <v>52</v>
      </c>
      <c r="S9" s="98" t="s">
        <v>52</v>
      </c>
      <c r="T9" s="98" t="s">
        <v>52</v>
      </c>
      <c r="U9" s="98" t="s">
        <v>52</v>
      </c>
      <c r="V9" s="99" t="s">
        <v>52</v>
      </c>
      <c r="W9" s="100">
        <v>10</v>
      </c>
      <c r="X9" s="101">
        <v>1</v>
      </c>
      <c r="Y9" s="94">
        <v>5</v>
      </c>
    </row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  <pageSetup paperSize="9" scale="82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19E95-72C6-479E-A4CB-417A361B4534}">
  <sheetPr>
    <pageSetUpPr fitToPage="1"/>
  </sheetPr>
  <dimension ref="A1:Y9"/>
  <sheetViews>
    <sheetView workbookViewId="0">
      <selection activeCell="K22" sqref="K22"/>
    </sheetView>
  </sheetViews>
  <sheetFormatPr defaultRowHeight="13.2" x14ac:dyDescent="0.25"/>
  <cols>
    <col min="1" max="1" width="25.6640625" customWidth="1"/>
    <col min="2" max="2" width="10.5546875" customWidth="1"/>
    <col min="14" max="14" width="0.109375" customWidth="1"/>
    <col min="15" max="22" width="8.88671875" hidden="1" customWidth="1"/>
  </cols>
  <sheetData>
    <row r="1" spans="1:25" x14ac:dyDescent="0.25">
      <c r="A1" s="78" t="s">
        <v>123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</row>
    <row r="2" spans="1:25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ht="23.4" thickTop="1" x14ac:dyDescent="0.25">
      <c r="A3" s="58" t="s">
        <v>100</v>
      </c>
      <c r="B3" s="60" t="s">
        <v>51</v>
      </c>
      <c r="C3" s="81" t="s">
        <v>124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3"/>
      <c r="W3" s="54" t="s">
        <v>0</v>
      </c>
      <c r="X3" s="56" t="s">
        <v>47</v>
      </c>
      <c r="Y3" s="85" t="s">
        <v>73</v>
      </c>
    </row>
    <row r="4" spans="1:25" ht="13.8" thickBot="1" x14ac:dyDescent="0.3">
      <c r="A4" s="59"/>
      <c r="B4" s="61"/>
      <c r="C4" s="25" t="s">
        <v>103</v>
      </c>
      <c r="D4" s="26" t="s">
        <v>104</v>
      </c>
      <c r="E4" s="26" t="s">
        <v>105</v>
      </c>
      <c r="F4" s="26" t="s">
        <v>106</v>
      </c>
      <c r="G4" s="26" t="s">
        <v>107</v>
      </c>
      <c r="H4" s="26" t="s">
        <v>108</v>
      </c>
      <c r="I4" s="26" t="s">
        <v>109</v>
      </c>
      <c r="J4" s="26" t="s">
        <v>110</v>
      </c>
      <c r="K4" s="26" t="s">
        <v>111</v>
      </c>
      <c r="L4" s="26" t="s">
        <v>125</v>
      </c>
      <c r="M4" s="26" t="s">
        <v>126</v>
      </c>
      <c r="N4" s="26" t="s">
        <v>112</v>
      </c>
      <c r="O4" s="26" t="s">
        <v>112</v>
      </c>
      <c r="P4" s="26" t="s">
        <v>112</v>
      </c>
      <c r="Q4" s="26" t="s">
        <v>112</v>
      </c>
      <c r="R4" s="26" t="s">
        <v>112</v>
      </c>
      <c r="S4" s="26" t="s">
        <v>112</v>
      </c>
      <c r="T4" s="26" t="s">
        <v>112</v>
      </c>
      <c r="U4" s="26" t="s">
        <v>112</v>
      </c>
      <c r="V4" s="26" t="s">
        <v>112</v>
      </c>
      <c r="W4" s="55"/>
      <c r="X4" s="57"/>
      <c r="Y4" s="88"/>
    </row>
    <row r="5" spans="1:25" ht="17.399999999999999" x14ac:dyDescent="0.25">
      <c r="A5" s="40" t="s">
        <v>115</v>
      </c>
      <c r="B5" s="41" t="s">
        <v>116</v>
      </c>
      <c r="C5" s="89" t="s">
        <v>52</v>
      </c>
      <c r="D5" s="90">
        <v>10</v>
      </c>
      <c r="E5" s="90">
        <v>33</v>
      </c>
      <c r="F5" s="90">
        <v>24</v>
      </c>
      <c r="G5" s="90">
        <v>19</v>
      </c>
      <c r="H5" s="90" t="s">
        <v>52</v>
      </c>
      <c r="I5" s="90" t="s">
        <v>52</v>
      </c>
      <c r="J5" s="90" t="s">
        <v>52</v>
      </c>
      <c r="K5" s="90" t="s">
        <v>52</v>
      </c>
      <c r="L5" s="90" t="s">
        <v>52</v>
      </c>
      <c r="M5" s="90" t="s">
        <v>52</v>
      </c>
      <c r="N5" s="90" t="s">
        <v>52</v>
      </c>
      <c r="O5" s="90" t="s">
        <v>52</v>
      </c>
      <c r="P5" s="90" t="s">
        <v>52</v>
      </c>
      <c r="Q5" s="90" t="s">
        <v>52</v>
      </c>
      <c r="R5" s="90" t="s">
        <v>52</v>
      </c>
      <c r="S5" s="90" t="s">
        <v>52</v>
      </c>
      <c r="T5" s="90" t="s">
        <v>52</v>
      </c>
      <c r="U5" s="90" t="s">
        <v>52</v>
      </c>
      <c r="V5" s="91" t="s">
        <v>52</v>
      </c>
      <c r="W5" s="92">
        <v>86</v>
      </c>
      <c r="X5" s="93">
        <v>10</v>
      </c>
      <c r="Y5" s="94">
        <v>1</v>
      </c>
    </row>
    <row r="6" spans="1:25" ht="17.399999999999999" x14ac:dyDescent="0.25">
      <c r="A6" s="95" t="s">
        <v>121</v>
      </c>
      <c r="B6" s="96" t="s">
        <v>122</v>
      </c>
      <c r="C6" s="97" t="s">
        <v>52</v>
      </c>
      <c r="D6" s="98">
        <v>7</v>
      </c>
      <c r="E6" s="98" t="s">
        <v>52</v>
      </c>
      <c r="F6" s="98">
        <v>10</v>
      </c>
      <c r="G6" s="98">
        <v>8</v>
      </c>
      <c r="H6" s="98" t="s">
        <v>52</v>
      </c>
      <c r="I6" s="98">
        <v>10</v>
      </c>
      <c r="J6" s="98" t="s">
        <v>52</v>
      </c>
      <c r="K6" s="98" t="s">
        <v>52</v>
      </c>
      <c r="L6" s="98" t="s">
        <v>52</v>
      </c>
      <c r="M6" s="98" t="s">
        <v>52</v>
      </c>
      <c r="N6" s="98" t="s">
        <v>52</v>
      </c>
      <c r="O6" s="98" t="s">
        <v>52</v>
      </c>
      <c r="P6" s="98" t="s">
        <v>52</v>
      </c>
      <c r="Q6" s="98" t="s">
        <v>52</v>
      </c>
      <c r="R6" s="98" t="s">
        <v>52</v>
      </c>
      <c r="S6" s="98" t="s">
        <v>52</v>
      </c>
      <c r="T6" s="98" t="s">
        <v>52</v>
      </c>
      <c r="U6" s="98" t="s">
        <v>52</v>
      </c>
      <c r="V6" s="99" t="s">
        <v>52</v>
      </c>
      <c r="W6" s="100">
        <v>35</v>
      </c>
      <c r="X6" s="101">
        <v>4</v>
      </c>
      <c r="Y6" s="94">
        <v>2</v>
      </c>
    </row>
    <row r="7" spans="1:25" ht="17.399999999999999" x14ac:dyDescent="0.25">
      <c r="A7" s="95" t="s">
        <v>113</v>
      </c>
      <c r="B7" s="96" t="s">
        <v>114</v>
      </c>
      <c r="C7" s="97" t="s">
        <v>52</v>
      </c>
      <c r="D7" s="98">
        <v>9</v>
      </c>
      <c r="E7" s="98" t="s">
        <v>52</v>
      </c>
      <c r="F7" s="98">
        <v>10</v>
      </c>
      <c r="G7" s="98" t="s">
        <v>52</v>
      </c>
      <c r="H7" s="98" t="s">
        <v>52</v>
      </c>
      <c r="I7" s="98" t="s">
        <v>52</v>
      </c>
      <c r="J7" s="98" t="s">
        <v>52</v>
      </c>
      <c r="K7" s="98" t="s">
        <v>52</v>
      </c>
      <c r="L7" s="98" t="s">
        <v>52</v>
      </c>
      <c r="M7" s="98" t="s">
        <v>52</v>
      </c>
      <c r="N7" s="98" t="s">
        <v>52</v>
      </c>
      <c r="O7" s="98" t="s">
        <v>52</v>
      </c>
      <c r="P7" s="98" t="s">
        <v>52</v>
      </c>
      <c r="Q7" s="98" t="s">
        <v>52</v>
      </c>
      <c r="R7" s="98" t="s">
        <v>52</v>
      </c>
      <c r="S7" s="98" t="s">
        <v>52</v>
      </c>
      <c r="T7" s="98" t="s">
        <v>52</v>
      </c>
      <c r="U7" s="98" t="s">
        <v>52</v>
      </c>
      <c r="V7" s="99" t="s">
        <v>52</v>
      </c>
      <c r="W7" s="100">
        <v>19</v>
      </c>
      <c r="X7" s="101">
        <v>3</v>
      </c>
      <c r="Y7" s="94">
        <v>3</v>
      </c>
    </row>
    <row r="8" spans="1:25" ht="17.399999999999999" x14ac:dyDescent="0.25">
      <c r="A8" s="95" t="s">
        <v>119</v>
      </c>
      <c r="B8" s="96" t="s">
        <v>120</v>
      </c>
      <c r="C8" s="97" t="s">
        <v>52</v>
      </c>
      <c r="D8" s="98">
        <v>8</v>
      </c>
      <c r="E8" s="98" t="s">
        <v>52</v>
      </c>
      <c r="F8" s="98">
        <v>5</v>
      </c>
      <c r="G8" s="98" t="s">
        <v>52</v>
      </c>
      <c r="H8" s="98" t="s">
        <v>52</v>
      </c>
      <c r="I8" s="98" t="s">
        <v>52</v>
      </c>
      <c r="J8" s="98" t="s">
        <v>52</v>
      </c>
      <c r="K8" s="98" t="s">
        <v>52</v>
      </c>
      <c r="L8" s="98" t="s">
        <v>52</v>
      </c>
      <c r="M8" s="98" t="s">
        <v>52</v>
      </c>
      <c r="N8" s="98" t="s">
        <v>52</v>
      </c>
      <c r="O8" s="98" t="s">
        <v>52</v>
      </c>
      <c r="P8" s="98" t="s">
        <v>52</v>
      </c>
      <c r="Q8" s="98" t="s">
        <v>52</v>
      </c>
      <c r="R8" s="98" t="s">
        <v>52</v>
      </c>
      <c r="S8" s="98" t="s">
        <v>52</v>
      </c>
      <c r="T8" s="98" t="s">
        <v>52</v>
      </c>
      <c r="U8" s="98" t="s">
        <v>52</v>
      </c>
      <c r="V8" s="99" t="s">
        <v>52</v>
      </c>
      <c r="W8" s="100">
        <v>13</v>
      </c>
      <c r="X8" s="101">
        <v>2</v>
      </c>
      <c r="Y8" s="94">
        <v>4</v>
      </c>
    </row>
    <row r="9" spans="1:25" ht="17.399999999999999" x14ac:dyDescent="0.25">
      <c r="A9" s="95" t="s">
        <v>127</v>
      </c>
      <c r="B9" s="96" t="s">
        <v>128</v>
      </c>
      <c r="C9" s="97" t="s">
        <v>52</v>
      </c>
      <c r="D9" s="98" t="s">
        <v>52</v>
      </c>
      <c r="E9" s="98">
        <v>7</v>
      </c>
      <c r="F9" s="98" t="s">
        <v>52</v>
      </c>
      <c r="G9" s="98" t="s">
        <v>52</v>
      </c>
      <c r="H9" s="98" t="s">
        <v>52</v>
      </c>
      <c r="I9" s="98" t="s">
        <v>52</v>
      </c>
      <c r="J9" s="98" t="s">
        <v>52</v>
      </c>
      <c r="K9" s="98" t="s">
        <v>52</v>
      </c>
      <c r="L9" s="98" t="s">
        <v>52</v>
      </c>
      <c r="M9" s="98" t="s">
        <v>52</v>
      </c>
      <c r="N9" s="98" t="s">
        <v>52</v>
      </c>
      <c r="O9" s="98" t="s">
        <v>52</v>
      </c>
      <c r="P9" s="98" t="s">
        <v>52</v>
      </c>
      <c r="Q9" s="98" t="s">
        <v>52</v>
      </c>
      <c r="R9" s="98" t="s">
        <v>52</v>
      </c>
      <c r="S9" s="98" t="s">
        <v>52</v>
      </c>
      <c r="T9" s="98" t="s">
        <v>52</v>
      </c>
      <c r="U9" s="98" t="s">
        <v>52</v>
      </c>
      <c r="V9" s="99" t="s">
        <v>52</v>
      </c>
      <c r="W9" s="100">
        <v>7</v>
      </c>
      <c r="X9" s="101">
        <v>1</v>
      </c>
      <c r="Y9" s="94">
        <v>5</v>
      </c>
    </row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  <pageSetup paperSize="9" scale="8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0FE12-55C0-4D30-B559-4910351138D9}">
  <sheetPr>
    <pageSetUpPr fitToPage="1"/>
  </sheetPr>
  <dimension ref="A1:Y12"/>
  <sheetViews>
    <sheetView workbookViewId="0">
      <selection activeCell="W15" sqref="W15"/>
    </sheetView>
  </sheetViews>
  <sheetFormatPr defaultRowHeight="13.2" x14ac:dyDescent="0.25"/>
  <cols>
    <col min="1" max="1" width="35.21875" customWidth="1"/>
    <col min="2" max="2" width="14.109375" customWidth="1"/>
    <col min="15" max="15" width="0.109375" customWidth="1"/>
    <col min="16" max="22" width="8.88671875" hidden="1" customWidth="1"/>
  </cols>
  <sheetData>
    <row r="1" spans="1:25" x14ac:dyDescent="0.25">
      <c r="A1" s="78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</row>
    <row r="2" spans="1:25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ht="23.4" thickTop="1" x14ac:dyDescent="0.25">
      <c r="A3" s="58" t="s">
        <v>100</v>
      </c>
      <c r="B3" s="60" t="s">
        <v>51</v>
      </c>
      <c r="C3" s="81" t="s">
        <v>129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3"/>
      <c r="W3" s="54" t="s">
        <v>0</v>
      </c>
      <c r="X3" s="56" t="s">
        <v>47</v>
      </c>
      <c r="Y3" s="85" t="s">
        <v>73</v>
      </c>
    </row>
    <row r="4" spans="1:25" ht="13.8" thickBot="1" x14ac:dyDescent="0.3">
      <c r="A4" s="59"/>
      <c r="B4" s="61"/>
      <c r="C4" s="25" t="s">
        <v>104</v>
      </c>
      <c r="D4" s="26" t="s">
        <v>105</v>
      </c>
      <c r="E4" s="26" t="s">
        <v>106</v>
      </c>
      <c r="F4" s="26" t="s">
        <v>107</v>
      </c>
      <c r="G4" s="26" t="s">
        <v>108</v>
      </c>
      <c r="H4" s="26" t="s">
        <v>109</v>
      </c>
      <c r="I4" s="26" t="s">
        <v>110</v>
      </c>
      <c r="J4" s="26" t="s">
        <v>111</v>
      </c>
      <c r="K4" s="26" t="s">
        <v>125</v>
      </c>
      <c r="L4" s="26" t="s">
        <v>126</v>
      </c>
      <c r="M4" s="26" t="s">
        <v>130</v>
      </c>
      <c r="N4" s="26" t="s">
        <v>131</v>
      </c>
      <c r="O4" s="26" t="s">
        <v>112</v>
      </c>
      <c r="P4" s="26" t="s">
        <v>112</v>
      </c>
      <c r="Q4" s="26" t="s">
        <v>112</v>
      </c>
      <c r="R4" s="26" t="s">
        <v>112</v>
      </c>
      <c r="S4" s="26" t="s">
        <v>112</v>
      </c>
      <c r="T4" s="26" t="s">
        <v>112</v>
      </c>
      <c r="U4" s="26" t="s">
        <v>112</v>
      </c>
      <c r="V4" s="26" t="s">
        <v>112</v>
      </c>
      <c r="W4" s="55"/>
      <c r="X4" s="57"/>
      <c r="Y4" s="88"/>
    </row>
    <row r="5" spans="1:25" ht="17.399999999999999" x14ac:dyDescent="0.25">
      <c r="A5" s="40" t="s">
        <v>115</v>
      </c>
      <c r="B5" s="41" t="s">
        <v>116</v>
      </c>
      <c r="C5" s="89" t="s">
        <v>52</v>
      </c>
      <c r="D5" s="90" t="s">
        <v>52</v>
      </c>
      <c r="E5" s="90" t="s">
        <v>52</v>
      </c>
      <c r="F5" s="90">
        <v>17</v>
      </c>
      <c r="G5" s="90">
        <v>26</v>
      </c>
      <c r="H5" s="90" t="s">
        <v>52</v>
      </c>
      <c r="I5" s="90">
        <v>10</v>
      </c>
      <c r="J5" s="90">
        <v>10</v>
      </c>
      <c r="K5" s="90" t="s">
        <v>52</v>
      </c>
      <c r="L5" s="90" t="s">
        <v>52</v>
      </c>
      <c r="M5" s="90" t="s">
        <v>52</v>
      </c>
      <c r="N5" s="90" t="s">
        <v>52</v>
      </c>
      <c r="O5" s="90" t="s">
        <v>52</v>
      </c>
      <c r="P5" s="90" t="s">
        <v>52</v>
      </c>
      <c r="Q5" s="90" t="s">
        <v>52</v>
      </c>
      <c r="R5" s="90" t="s">
        <v>52</v>
      </c>
      <c r="S5" s="90" t="s">
        <v>52</v>
      </c>
      <c r="T5" s="90" t="s">
        <v>52</v>
      </c>
      <c r="U5" s="90" t="s">
        <v>52</v>
      </c>
      <c r="V5" s="91" t="s">
        <v>52</v>
      </c>
      <c r="W5" s="92">
        <v>63</v>
      </c>
      <c r="X5" s="93">
        <v>7</v>
      </c>
      <c r="Y5" s="94">
        <v>1</v>
      </c>
    </row>
    <row r="6" spans="1:25" ht="17.399999999999999" x14ac:dyDescent="0.25">
      <c r="A6" s="95" t="s">
        <v>132</v>
      </c>
      <c r="B6" s="96" t="s">
        <v>133</v>
      </c>
      <c r="C6" s="97" t="s">
        <v>52</v>
      </c>
      <c r="D6" s="98" t="s">
        <v>52</v>
      </c>
      <c r="E6" s="98">
        <v>10</v>
      </c>
      <c r="F6" s="98" t="s">
        <v>52</v>
      </c>
      <c r="G6" s="98" t="s">
        <v>52</v>
      </c>
      <c r="H6" s="98" t="s">
        <v>52</v>
      </c>
      <c r="I6" s="98" t="s">
        <v>52</v>
      </c>
      <c r="J6" s="98">
        <v>9</v>
      </c>
      <c r="K6" s="98" t="s">
        <v>52</v>
      </c>
      <c r="L6" s="98">
        <v>10</v>
      </c>
      <c r="M6" s="98" t="s">
        <v>52</v>
      </c>
      <c r="N6" s="98" t="s">
        <v>52</v>
      </c>
      <c r="O6" s="98" t="s">
        <v>52</v>
      </c>
      <c r="P6" s="98" t="s">
        <v>52</v>
      </c>
      <c r="Q6" s="98" t="s">
        <v>52</v>
      </c>
      <c r="R6" s="98" t="s">
        <v>52</v>
      </c>
      <c r="S6" s="98" t="s">
        <v>52</v>
      </c>
      <c r="T6" s="98" t="s">
        <v>52</v>
      </c>
      <c r="U6" s="98" t="s">
        <v>52</v>
      </c>
      <c r="V6" s="99" t="s">
        <v>52</v>
      </c>
      <c r="W6" s="100">
        <v>29</v>
      </c>
      <c r="X6" s="101">
        <v>3</v>
      </c>
      <c r="Y6" s="94">
        <v>2</v>
      </c>
    </row>
    <row r="7" spans="1:25" ht="17.399999999999999" x14ac:dyDescent="0.25">
      <c r="A7" s="95" t="s">
        <v>119</v>
      </c>
      <c r="B7" s="96" t="s">
        <v>120</v>
      </c>
      <c r="C7" s="97" t="s">
        <v>52</v>
      </c>
      <c r="D7" s="98" t="s">
        <v>52</v>
      </c>
      <c r="E7" s="98" t="s">
        <v>52</v>
      </c>
      <c r="F7" s="98" t="s">
        <v>52</v>
      </c>
      <c r="G7" s="98" t="s">
        <v>52</v>
      </c>
      <c r="H7" s="98" t="s">
        <v>52</v>
      </c>
      <c r="I7" s="98" t="s">
        <v>52</v>
      </c>
      <c r="J7" s="98">
        <v>15</v>
      </c>
      <c r="K7" s="98" t="s">
        <v>52</v>
      </c>
      <c r="L7" s="98" t="s">
        <v>52</v>
      </c>
      <c r="M7" s="98" t="s">
        <v>52</v>
      </c>
      <c r="N7" s="98">
        <v>10</v>
      </c>
      <c r="O7" s="98" t="s">
        <v>52</v>
      </c>
      <c r="P7" s="98" t="s">
        <v>52</v>
      </c>
      <c r="Q7" s="98" t="s">
        <v>52</v>
      </c>
      <c r="R7" s="98" t="s">
        <v>52</v>
      </c>
      <c r="S7" s="98" t="s">
        <v>52</v>
      </c>
      <c r="T7" s="98" t="s">
        <v>52</v>
      </c>
      <c r="U7" s="98" t="s">
        <v>52</v>
      </c>
      <c r="V7" s="99" t="s">
        <v>52</v>
      </c>
      <c r="W7" s="100">
        <v>25</v>
      </c>
      <c r="X7" s="101">
        <v>3</v>
      </c>
      <c r="Y7" s="94">
        <v>3</v>
      </c>
    </row>
    <row r="8" spans="1:25" ht="17.399999999999999" x14ac:dyDescent="0.25">
      <c r="A8" s="95" t="s">
        <v>113</v>
      </c>
      <c r="B8" s="96" t="s">
        <v>114</v>
      </c>
      <c r="C8" s="97" t="s">
        <v>52</v>
      </c>
      <c r="D8" s="98" t="s">
        <v>52</v>
      </c>
      <c r="E8" s="98">
        <v>9</v>
      </c>
      <c r="F8" s="98">
        <v>10</v>
      </c>
      <c r="G8" s="98" t="s">
        <v>52</v>
      </c>
      <c r="H8" s="98" t="s">
        <v>52</v>
      </c>
      <c r="I8" s="98" t="s">
        <v>52</v>
      </c>
      <c r="J8" s="98" t="s">
        <v>52</v>
      </c>
      <c r="K8" s="98" t="s">
        <v>52</v>
      </c>
      <c r="L8" s="98" t="s">
        <v>52</v>
      </c>
      <c r="M8" s="98" t="s">
        <v>52</v>
      </c>
      <c r="N8" s="98" t="s">
        <v>52</v>
      </c>
      <c r="O8" s="98" t="s">
        <v>52</v>
      </c>
      <c r="P8" s="98" t="s">
        <v>52</v>
      </c>
      <c r="Q8" s="98" t="s">
        <v>52</v>
      </c>
      <c r="R8" s="98" t="s">
        <v>52</v>
      </c>
      <c r="S8" s="98" t="s">
        <v>52</v>
      </c>
      <c r="T8" s="98" t="s">
        <v>52</v>
      </c>
      <c r="U8" s="98" t="s">
        <v>52</v>
      </c>
      <c r="V8" s="99" t="s">
        <v>52</v>
      </c>
      <c r="W8" s="100">
        <v>19</v>
      </c>
      <c r="X8" s="101">
        <v>2</v>
      </c>
      <c r="Y8" s="94">
        <v>4</v>
      </c>
    </row>
    <row r="9" spans="1:25" ht="17.399999999999999" x14ac:dyDescent="0.25">
      <c r="A9" s="95" t="s">
        <v>134</v>
      </c>
      <c r="B9" s="96" t="s">
        <v>135</v>
      </c>
      <c r="C9" s="97" t="s">
        <v>52</v>
      </c>
      <c r="D9" s="98" t="s">
        <v>52</v>
      </c>
      <c r="E9" s="98" t="s">
        <v>52</v>
      </c>
      <c r="F9" s="98" t="s">
        <v>52</v>
      </c>
      <c r="G9" s="98">
        <v>8</v>
      </c>
      <c r="H9" s="98">
        <v>10</v>
      </c>
      <c r="I9" s="98" t="s">
        <v>52</v>
      </c>
      <c r="J9" s="98" t="s">
        <v>52</v>
      </c>
      <c r="K9" s="98" t="s">
        <v>52</v>
      </c>
      <c r="L9" s="98" t="s">
        <v>52</v>
      </c>
      <c r="M9" s="98" t="s">
        <v>52</v>
      </c>
      <c r="N9" s="98" t="s">
        <v>52</v>
      </c>
      <c r="O9" s="98" t="s">
        <v>52</v>
      </c>
      <c r="P9" s="98" t="s">
        <v>52</v>
      </c>
      <c r="Q9" s="98" t="s">
        <v>52</v>
      </c>
      <c r="R9" s="98" t="s">
        <v>52</v>
      </c>
      <c r="S9" s="98" t="s">
        <v>52</v>
      </c>
      <c r="T9" s="98" t="s">
        <v>52</v>
      </c>
      <c r="U9" s="98" t="s">
        <v>52</v>
      </c>
      <c r="V9" s="99" t="s">
        <v>52</v>
      </c>
      <c r="W9" s="100">
        <v>18</v>
      </c>
      <c r="X9" s="101">
        <v>2</v>
      </c>
      <c r="Y9" s="94">
        <v>5</v>
      </c>
    </row>
    <row r="10" spans="1:25" ht="17.399999999999999" x14ac:dyDescent="0.25">
      <c r="A10" s="95" t="s">
        <v>121</v>
      </c>
      <c r="B10" s="96" t="s">
        <v>122</v>
      </c>
      <c r="C10" s="97" t="s">
        <v>52</v>
      </c>
      <c r="D10" s="98" t="s">
        <v>52</v>
      </c>
      <c r="E10" s="98" t="s">
        <v>52</v>
      </c>
      <c r="F10" s="98" t="s">
        <v>52</v>
      </c>
      <c r="G10" s="98" t="s">
        <v>52</v>
      </c>
      <c r="H10" s="98">
        <v>17</v>
      </c>
      <c r="I10" s="98" t="s">
        <v>52</v>
      </c>
      <c r="J10" s="98" t="s">
        <v>52</v>
      </c>
      <c r="K10" s="98" t="s">
        <v>52</v>
      </c>
      <c r="L10" s="98" t="s">
        <v>52</v>
      </c>
      <c r="M10" s="98" t="s">
        <v>52</v>
      </c>
      <c r="N10" s="98" t="s">
        <v>52</v>
      </c>
      <c r="O10" s="98" t="s">
        <v>52</v>
      </c>
      <c r="P10" s="98" t="s">
        <v>52</v>
      </c>
      <c r="Q10" s="98" t="s">
        <v>52</v>
      </c>
      <c r="R10" s="98" t="s">
        <v>52</v>
      </c>
      <c r="S10" s="98" t="s">
        <v>52</v>
      </c>
      <c r="T10" s="98" t="s">
        <v>52</v>
      </c>
      <c r="U10" s="98" t="s">
        <v>52</v>
      </c>
      <c r="V10" s="99" t="s">
        <v>52</v>
      </c>
      <c r="W10" s="100">
        <v>17</v>
      </c>
      <c r="X10" s="101">
        <v>2</v>
      </c>
      <c r="Y10" s="94">
        <v>6</v>
      </c>
    </row>
    <row r="11" spans="1:25" ht="17.399999999999999" x14ac:dyDescent="0.25">
      <c r="A11" s="95" t="s">
        <v>117</v>
      </c>
      <c r="B11" s="96" t="s">
        <v>118</v>
      </c>
      <c r="C11" s="97">
        <v>10</v>
      </c>
      <c r="D11" s="98" t="s">
        <v>52</v>
      </c>
      <c r="E11" s="98" t="s">
        <v>52</v>
      </c>
      <c r="F11" s="98" t="s">
        <v>52</v>
      </c>
      <c r="G11" s="98" t="s">
        <v>52</v>
      </c>
      <c r="H11" s="98" t="s">
        <v>52</v>
      </c>
      <c r="I11" s="98" t="s">
        <v>52</v>
      </c>
      <c r="J11" s="98" t="s">
        <v>52</v>
      </c>
      <c r="K11" s="98" t="s">
        <v>52</v>
      </c>
      <c r="L11" s="98" t="s">
        <v>52</v>
      </c>
      <c r="M11" s="98" t="s">
        <v>52</v>
      </c>
      <c r="N11" s="98" t="s">
        <v>52</v>
      </c>
      <c r="O11" s="98" t="s">
        <v>52</v>
      </c>
      <c r="P11" s="98" t="s">
        <v>52</v>
      </c>
      <c r="Q11" s="98" t="s">
        <v>52</v>
      </c>
      <c r="R11" s="98" t="s">
        <v>52</v>
      </c>
      <c r="S11" s="98" t="s">
        <v>52</v>
      </c>
      <c r="T11" s="98" t="s">
        <v>52</v>
      </c>
      <c r="U11" s="98" t="s">
        <v>52</v>
      </c>
      <c r="V11" s="99" t="s">
        <v>52</v>
      </c>
      <c r="W11" s="100">
        <v>10</v>
      </c>
      <c r="X11" s="101">
        <v>1</v>
      </c>
      <c r="Y11" s="94">
        <v>7</v>
      </c>
    </row>
    <row r="12" spans="1:25" ht="17.399999999999999" x14ac:dyDescent="0.25">
      <c r="A12" s="95" t="s">
        <v>136</v>
      </c>
      <c r="B12" s="96" t="s">
        <v>137</v>
      </c>
      <c r="C12" s="97" t="s">
        <v>52</v>
      </c>
      <c r="D12" s="98" t="s">
        <v>52</v>
      </c>
      <c r="E12" s="98" t="s">
        <v>52</v>
      </c>
      <c r="F12" s="98" t="s">
        <v>52</v>
      </c>
      <c r="G12" s="98" t="s">
        <v>52</v>
      </c>
      <c r="H12" s="98">
        <v>7</v>
      </c>
      <c r="I12" s="98" t="s">
        <v>52</v>
      </c>
      <c r="J12" s="98" t="s">
        <v>52</v>
      </c>
      <c r="K12" s="98" t="s">
        <v>52</v>
      </c>
      <c r="L12" s="98" t="s">
        <v>52</v>
      </c>
      <c r="M12" s="98" t="s">
        <v>52</v>
      </c>
      <c r="N12" s="98" t="s">
        <v>52</v>
      </c>
      <c r="O12" s="98" t="s">
        <v>52</v>
      </c>
      <c r="P12" s="98" t="s">
        <v>52</v>
      </c>
      <c r="Q12" s="98" t="s">
        <v>52</v>
      </c>
      <c r="R12" s="98" t="s">
        <v>52</v>
      </c>
      <c r="S12" s="98" t="s">
        <v>52</v>
      </c>
      <c r="T12" s="98" t="s">
        <v>52</v>
      </c>
      <c r="U12" s="98" t="s">
        <v>52</v>
      </c>
      <c r="V12" s="99" t="s">
        <v>52</v>
      </c>
      <c r="W12" s="100">
        <v>7</v>
      </c>
      <c r="X12" s="101">
        <v>1</v>
      </c>
      <c r="Y12" s="94">
        <v>8</v>
      </c>
    </row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  <pageSetup paperSize="9" scale="7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3A716-A75E-4A35-B07B-19D58A26E9C9}">
  <dimension ref="A1:Q13"/>
  <sheetViews>
    <sheetView workbookViewId="0">
      <selection activeCell="J19" sqref="J19"/>
    </sheetView>
  </sheetViews>
  <sheetFormatPr defaultRowHeight="13.2" x14ac:dyDescent="0.25"/>
  <cols>
    <col min="1" max="1" width="37.33203125" customWidth="1"/>
    <col min="2" max="2" width="12.88671875" customWidth="1"/>
  </cols>
  <sheetData>
    <row r="1" spans="1:17" x14ac:dyDescent="0.25">
      <c r="A1" s="78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17" ht="23.4" thickTop="1" x14ac:dyDescent="0.25">
      <c r="A3" s="58" t="s">
        <v>100</v>
      </c>
      <c r="B3" s="60" t="s">
        <v>51</v>
      </c>
      <c r="C3" s="81" t="s">
        <v>138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54" t="s">
        <v>0</v>
      </c>
      <c r="P3" s="56" t="s">
        <v>47</v>
      </c>
      <c r="Q3" s="85" t="s">
        <v>73</v>
      </c>
    </row>
    <row r="4" spans="1:17" ht="13.8" thickBot="1" x14ac:dyDescent="0.3">
      <c r="A4" s="59"/>
      <c r="B4" s="61"/>
      <c r="C4" s="25" t="s">
        <v>105</v>
      </c>
      <c r="D4" s="26" t="s">
        <v>106</v>
      </c>
      <c r="E4" s="26" t="s">
        <v>107</v>
      </c>
      <c r="F4" s="26" t="s">
        <v>108</v>
      </c>
      <c r="G4" s="26" t="s">
        <v>109</v>
      </c>
      <c r="H4" s="26" t="s">
        <v>110</v>
      </c>
      <c r="I4" s="26" t="s">
        <v>111</v>
      </c>
      <c r="J4" s="26" t="s">
        <v>125</v>
      </c>
      <c r="K4" s="26" t="s">
        <v>126</v>
      </c>
      <c r="L4" s="26" t="s">
        <v>130</v>
      </c>
      <c r="M4" s="26" t="s">
        <v>131</v>
      </c>
      <c r="N4" s="26" t="s">
        <v>139</v>
      </c>
      <c r="O4" s="55"/>
      <c r="P4" s="57"/>
      <c r="Q4" s="88"/>
    </row>
    <row r="5" spans="1:17" ht="17.399999999999999" x14ac:dyDescent="0.25">
      <c r="A5" s="40" t="s">
        <v>113</v>
      </c>
      <c r="B5" s="41" t="s">
        <v>114</v>
      </c>
      <c r="C5" s="89" t="s">
        <v>52</v>
      </c>
      <c r="D5" s="90" t="s">
        <v>52</v>
      </c>
      <c r="E5" s="90" t="s">
        <v>52</v>
      </c>
      <c r="F5" s="90" t="s">
        <v>52</v>
      </c>
      <c r="G5" s="90">
        <v>10</v>
      </c>
      <c r="H5" s="90">
        <v>19</v>
      </c>
      <c r="I5" s="90">
        <v>23</v>
      </c>
      <c r="J5" s="90">
        <v>10</v>
      </c>
      <c r="K5" s="90">
        <v>19</v>
      </c>
      <c r="L5" s="90" t="s">
        <v>52</v>
      </c>
      <c r="M5" s="90" t="s">
        <v>52</v>
      </c>
      <c r="N5" s="90" t="s">
        <v>52</v>
      </c>
      <c r="O5" s="92">
        <v>81</v>
      </c>
      <c r="P5" s="93">
        <v>9</v>
      </c>
      <c r="Q5" s="94">
        <v>1</v>
      </c>
    </row>
    <row r="6" spans="1:17" ht="17.399999999999999" x14ac:dyDescent="0.25">
      <c r="A6" s="95" t="s">
        <v>115</v>
      </c>
      <c r="B6" s="96" t="s">
        <v>116</v>
      </c>
      <c r="C6" s="97" t="s">
        <v>52</v>
      </c>
      <c r="D6" s="98" t="s">
        <v>52</v>
      </c>
      <c r="E6" s="98" t="s">
        <v>52</v>
      </c>
      <c r="F6" s="98">
        <v>18</v>
      </c>
      <c r="G6" s="98">
        <v>30</v>
      </c>
      <c r="H6" s="98" t="s">
        <v>52</v>
      </c>
      <c r="I6" s="98" t="s">
        <v>52</v>
      </c>
      <c r="J6" s="98">
        <v>6</v>
      </c>
      <c r="K6" s="98" t="s">
        <v>52</v>
      </c>
      <c r="L6" s="98" t="s">
        <v>52</v>
      </c>
      <c r="M6" s="98" t="s">
        <v>52</v>
      </c>
      <c r="N6" s="98" t="s">
        <v>52</v>
      </c>
      <c r="O6" s="100">
        <v>54</v>
      </c>
      <c r="P6" s="101">
        <v>7</v>
      </c>
      <c r="Q6" s="94">
        <v>2</v>
      </c>
    </row>
    <row r="7" spans="1:17" ht="17.399999999999999" x14ac:dyDescent="0.25">
      <c r="A7" s="95" t="s">
        <v>119</v>
      </c>
      <c r="B7" s="96" t="s">
        <v>120</v>
      </c>
      <c r="C7" s="97" t="s">
        <v>52</v>
      </c>
      <c r="D7" s="98" t="s">
        <v>52</v>
      </c>
      <c r="E7" s="98">
        <v>9</v>
      </c>
      <c r="F7" s="98" t="s">
        <v>52</v>
      </c>
      <c r="G7" s="98" t="s">
        <v>52</v>
      </c>
      <c r="H7" s="98">
        <v>7</v>
      </c>
      <c r="I7" s="98">
        <v>4</v>
      </c>
      <c r="J7" s="98">
        <v>8</v>
      </c>
      <c r="K7" s="98" t="s">
        <v>52</v>
      </c>
      <c r="L7" s="98" t="s">
        <v>52</v>
      </c>
      <c r="M7" s="98" t="s">
        <v>52</v>
      </c>
      <c r="N7" s="98" t="s">
        <v>52</v>
      </c>
      <c r="O7" s="100">
        <v>28</v>
      </c>
      <c r="P7" s="101">
        <v>4</v>
      </c>
      <c r="Q7" s="94">
        <v>3</v>
      </c>
    </row>
    <row r="8" spans="1:17" ht="17.399999999999999" x14ac:dyDescent="0.25">
      <c r="A8" s="95" t="s">
        <v>140</v>
      </c>
      <c r="B8" s="96" t="s">
        <v>141</v>
      </c>
      <c r="C8" s="97" t="s">
        <v>52</v>
      </c>
      <c r="D8" s="98" t="s">
        <v>52</v>
      </c>
      <c r="E8" s="98" t="s">
        <v>52</v>
      </c>
      <c r="F8" s="98" t="s">
        <v>52</v>
      </c>
      <c r="G8" s="98" t="s">
        <v>52</v>
      </c>
      <c r="H8" s="98" t="s">
        <v>52</v>
      </c>
      <c r="I8" s="98">
        <v>12</v>
      </c>
      <c r="J8" s="98">
        <v>9</v>
      </c>
      <c r="K8" s="98" t="s">
        <v>52</v>
      </c>
      <c r="L8" s="98" t="s">
        <v>52</v>
      </c>
      <c r="M8" s="98" t="s">
        <v>52</v>
      </c>
      <c r="N8" s="98" t="s">
        <v>52</v>
      </c>
      <c r="O8" s="100">
        <v>21</v>
      </c>
      <c r="P8" s="101">
        <v>3</v>
      </c>
      <c r="Q8" s="94">
        <v>4</v>
      </c>
    </row>
    <row r="9" spans="1:17" ht="17.399999999999999" x14ac:dyDescent="0.25">
      <c r="A9" s="95" t="s">
        <v>134</v>
      </c>
      <c r="B9" s="96" t="s">
        <v>135</v>
      </c>
      <c r="C9" s="97" t="s">
        <v>52</v>
      </c>
      <c r="D9" s="98" t="s">
        <v>52</v>
      </c>
      <c r="E9" s="98">
        <v>10</v>
      </c>
      <c r="F9" s="98" t="s">
        <v>52</v>
      </c>
      <c r="G9" s="98" t="s">
        <v>52</v>
      </c>
      <c r="H9" s="98" t="s">
        <v>52</v>
      </c>
      <c r="I9" s="98">
        <v>10</v>
      </c>
      <c r="J9" s="98" t="s">
        <v>52</v>
      </c>
      <c r="K9" s="98" t="s">
        <v>52</v>
      </c>
      <c r="L9" s="98" t="s">
        <v>52</v>
      </c>
      <c r="M9" s="98" t="s">
        <v>52</v>
      </c>
      <c r="N9" s="98" t="s">
        <v>52</v>
      </c>
      <c r="O9" s="100">
        <v>20</v>
      </c>
      <c r="P9" s="101">
        <v>2</v>
      </c>
      <c r="Q9" s="94">
        <v>5</v>
      </c>
    </row>
    <row r="10" spans="1:17" ht="17.399999999999999" x14ac:dyDescent="0.25">
      <c r="A10" s="95" t="s">
        <v>132</v>
      </c>
      <c r="B10" s="96" t="s">
        <v>133</v>
      </c>
      <c r="C10" s="97" t="s">
        <v>52</v>
      </c>
      <c r="D10" s="98" t="s">
        <v>52</v>
      </c>
      <c r="E10" s="98" t="s">
        <v>52</v>
      </c>
      <c r="F10" s="98" t="s">
        <v>52</v>
      </c>
      <c r="G10" s="98">
        <v>5</v>
      </c>
      <c r="H10" s="98" t="s">
        <v>52</v>
      </c>
      <c r="I10" s="98" t="s">
        <v>52</v>
      </c>
      <c r="J10" s="98">
        <v>12</v>
      </c>
      <c r="K10" s="98" t="s">
        <v>52</v>
      </c>
      <c r="L10" s="98" t="s">
        <v>52</v>
      </c>
      <c r="M10" s="98" t="s">
        <v>52</v>
      </c>
      <c r="N10" s="98" t="s">
        <v>52</v>
      </c>
      <c r="O10" s="100">
        <v>17</v>
      </c>
      <c r="P10" s="101">
        <v>3</v>
      </c>
      <c r="Q10" s="94">
        <v>6</v>
      </c>
    </row>
    <row r="11" spans="1:17" ht="17.399999999999999" x14ac:dyDescent="0.25">
      <c r="A11" s="95" t="s">
        <v>117</v>
      </c>
      <c r="B11" s="96" t="s">
        <v>118</v>
      </c>
      <c r="C11" s="97" t="s">
        <v>52</v>
      </c>
      <c r="D11" s="98" t="s">
        <v>52</v>
      </c>
      <c r="E11" s="98" t="s">
        <v>52</v>
      </c>
      <c r="F11" s="98">
        <v>9</v>
      </c>
      <c r="G11" s="98" t="s">
        <v>52</v>
      </c>
      <c r="H11" s="98" t="s">
        <v>52</v>
      </c>
      <c r="I11" s="98">
        <v>3</v>
      </c>
      <c r="J11" s="98" t="s">
        <v>52</v>
      </c>
      <c r="K11" s="98" t="s">
        <v>52</v>
      </c>
      <c r="L11" s="98" t="s">
        <v>52</v>
      </c>
      <c r="M11" s="98" t="s">
        <v>52</v>
      </c>
      <c r="N11" s="98" t="s">
        <v>52</v>
      </c>
      <c r="O11" s="100">
        <v>12</v>
      </c>
      <c r="P11" s="101">
        <v>2</v>
      </c>
      <c r="Q11" s="94">
        <v>7</v>
      </c>
    </row>
    <row r="12" spans="1:17" ht="17.399999999999999" x14ac:dyDescent="0.25">
      <c r="A12" s="95" t="s">
        <v>136</v>
      </c>
      <c r="B12" s="96" t="s">
        <v>137</v>
      </c>
      <c r="C12" s="97" t="s">
        <v>52</v>
      </c>
      <c r="D12" s="98" t="s">
        <v>52</v>
      </c>
      <c r="E12" s="98" t="s">
        <v>52</v>
      </c>
      <c r="F12" s="98" t="s">
        <v>52</v>
      </c>
      <c r="G12" s="98" t="s">
        <v>52</v>
      </c>
      <c r="H12" s="98">
        <v>8</v>
      </c>
      <c r="I12" s="98" t="s">
        <v>52</v>
      </c>
      <c r="J12" s="98" t="s">
        <v>52</v>
      </c>
      <c r="K12" s="98" t="s">
        <v>52</v>
      </c>
      <c r="L12" s="98" t="s">
        <v>52</v>
      </c>
      <c r="M12" s="98" t="s">
        <v>52</v>
      </c>
      <c r="N12" s="98" t="s">
        <v>52</v>
      </c>
      <c r="O12" s="100">
        <v>8</v>
      </c>
      <c r="P12" s="101">
        <v>1</v>
      </c>
      <c r="Q12" s="94">
        <v>8</v>
      </c>
    </row>
    <row r="13" spans="1:17" ht="17.399999999999999" x14ac:dyDescent="0.25">
      <c r="A13" s="95" t="s">
        <v>121</v>
      </c>
      <c r="B13" s="96" t="s">
        <v>122</v>
      </c>
      <c r="C13" s="97" t="s">
        <v>52</v>
      </c>
      <c r="D13" s="98" t="s">
        <v>52</v>
      </c>
      <c r="E13" s="98" t="s">
        <v>52</v>
      </c>
      <c r="F13" s="98" t="s">
        <v>52</v>
      </c>
      <c r="G13" s="98" t="s">
        <v>52</v>
      </c>
      <c r="H13" s="98" t="s">
        <v>52</v>
      </c>
      <c r="I13" s="98" t="s">
        <v>52</v>
      </c>
      <c r="J13" s="98">
        <v>4</v>
      </c>
      <c r="K13" s="98" t="s">
        <v>52</v>
      </c>
      <c r="L13" s="98" t="s">
        <v>52</v>
      </c>
      <c r="M13" s="98" t="s">
        <v>52</v>
      </c>
      <c r="N13" s="98" t="s">
        <v>52</v>
      </c>
      <c r="O13" s="100">
        <v>4</v>
      </c>
      <c r="P13" s="101">
        <v>1</v>
      </c>
      <c r="Q13" s="94">
        <v>9</v>
      </c>
    </row>
  </sheetData>
  <mergeCells count="7">
    <mergeCell ref="A1:Q2"/>
    <mergeCell ref="A3:A4"/>
    <mergeCell ref="B3:B4"/>
    <mergeCell ref="C3:N3"/>
    <mergeCell ref="O3:O4"/>
    <mergeCell ref="P3:P4"/>
    <mergeCell ref="Q3:Q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DEB1-B63B-4F01-AC58-66E7EC56BB15}">
  <dimension ref="A1:P11"/>
  <sheetViews>
    <sheetView workbookViewId="0">
      <selection activeCell="V4" sqref="N1:V1048576"/>
    </sheetView>
  </sheetViews>
  <sheetFormatPr defaultRowHeight="13.2" x14ac:dyDescent="0.25"/>
  <cols>
    <col min="1" max="1" width="24.77734375" customWidth="1"/>
    <col min="2" max="2" width="14.109375" customWidth="1"/>
  </cols>
  <sheetData>
    <row r="1" spans="1:16" x14ac:dyDescent="0.25">
      <c r="A1" s="78" t="s">
        <v>142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ht="23.4" thickTop="1" x14ac:dyDescent="0.25">
      <c r="A3" s="58" t="s">
        <v>100</v>
      </c>
      <c r="B3" s="60" t="s">
        <v>51</v>
      </c>
      <c r="C3" s="81" t="s">
        <v>143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54" t="s">
        <v>0</v>
      </c>
      <c r="O3" s="56" t="s">
        <v>47</v>
      </c>
      <c r="P3" s="85" t="s">
        <v>73</v>
      </c>
    </row>
    <row r="4" spans="1:16" ht="13.8" thickBot="1" x14ac:dyDescent="0.3">
      <c r="A4" s="59"/>
      <c r="B4" s="61"/>
      <c r="C4" s="25" t="s">
        <v>144</v>
      </c>
      <c r="D4" s="26" t="s">
        <v>145</v>
      </c>
      <c r="E4" s="26" t="s">
        <v>146</v>
      </c>
      <c r="F4" s="26" t="s">
        <v>147</v>
      </c>
      <c r="G4" s="26" t="s">
        <v>111</v>
      </c>
      <c r="H4" s="26" t="s">
        <v>125</v>
      </c>
      <c r="I4" s="26" t="s">
        <v>148</v>
      </c>
      <c r="J4" s="26" t="s">
        <v>149</v>
      </c>
      <c r="K4" s="26" t="s">
        <v>150</v>
      </c>
      <c r="L4" s="26" t="s">
        <v>151</v>
      </c>
      <c r="M4" s="26" t="s">
        <v>152</v>
      </c>
      <c r="N4" s="55"/>
      <c r="O4" s="57"/>
      <c r="P4" s="88"/>
    </row>
    <row r="5" spans="1:16" ht="17.399999999999999" x14ac:dyDescent="0.25">
      <c r="A5" s="40" t="s">
        <v>115</v>
      </c>
      <c r="B5" s="41" t="s">
        <v>116</v>
      </c>
      <c r="C5" s="89" t="s">
        <v>52</v>
      </c>
      <c r="D5" s="90" t="s">
        <v>52</v>
      </c>
      <c r="E5" s="90" t="s">
        <v>52</v>
      </c>
      <c r="F5" s="90" t="s">
        <v>52</v>
      </c>
      <c r="G5" s="90">
        <v>10</v>
      </c>
      <c r="H5" s="90" t="s">
        <v>52</v>
      </c>
      <c r="I5" s="90">
        <v>18</v>
      </c>
      <c r="J5" s="90">
        <v>9</v>
      </c>
      <c r="K5" s="90" t="s">
        <v>52</v>
      </c>
      <c r="L5" s="90" t="s">
        <v>52</v>
      </c>
      <c r="M5" s="90" t="s">
        <v>52</v>
      </c>
      <c r="N5" s="92">
        <v>37</v>
      </c>
      <c r="O5" s="93">
        <v>4</v>
      </c>
      <c r="P5" s="94">
        <v>1</v>
      </c>
    </row>
    <row r="6" spans="1:16" ht="17.399999999999999" x14ac:dyDescent="0.25">
      <c r="A6" s="95" t="s">
        <v>113</v>
      </c>
      <c r="B6" s="96" t="s">
        <v>114</v>
      </c>
      <c r="C6" s="97" t="s">
        <v>52</v>
      </c>
      <c r="D6" s="98" t="s">
        <v>52</v>
      </c>
      <c r="E6" s="98" t="s">
        <v>52</v>
      </c>
      <c r="F6" s="98" t="s">
        <v>52</v>
      </c>
      <c r="G6" s="98">
        <v>9</v>
      </c>
      <c r="H6" s="98">
        <v>10</v>
      </c>
      <c r="I6" s="98">
        <v>6</v>
      </c>
      <c r="J6" s="98">
        <v>10</v>
      </c>
      <c r="K6" s="98" t="s">
        <v>52</v>
      </c>
      <c r="L6" s="98" t="s">
        <v>52</v>
      </c>
      <c r="M6" s="98" t="s">
        <v>52</v>
      </c>
      <c r="N6" s="100">
        <v>35</v>
      </c>
      <c r="O6" s="101">
        <v>4</v>
      </c>
      <c r="P6" s="94">
        <v>2</v>
      </c>
    </row>
    <row r="7" spans="1:16" ht="17.399999999999999" x14ac:dyDescent="0.25">
      <c r="A7" s="95" t="s">
        <v>127</v>
      </c>
      <c r="B7" s="96" t="s">
        <v>128</v>
      </c>
      <c r="C7" s="97" t="s">
        <v>52</v>
      </c>
      <c r="D7" s="98" t="s">
        <v>52</v>
      </c>
      <c r="E7" s="98" t="s">
        <v>52</v>
      </c>
      <c r="F7" s="98" t="s">
        <v>52</v>
      </c>
      <c r="G7" s="98" t="s">
        <v>52</v>
      </c>
      <c r="H7" s="98" t="s">
        <v>52</v>
      </c>
      <c r="I7" s="98" t="s">
        <v>52</v>
      </c>
      <c r="J7" s="98" t="s">
        <v>52</v>
      </c>
      <c r="K7" s="98" t="s">
        <v>52</v>
      </c>
      <c r="L7" s="98" t="s">
        <v>52</v>
      </c>
      <c r="M7" s="98">
        <v>10</v>
      </c>
      <c r="N7" s="100">
        <v>10</v>
      </c>
      <c r="O7" s="101">
        <v>1</v>
      </c>
      <c r="P7" s="94">
        <v>3</v>
      </c>
    </row>
    <row r="8" spans="1:16" ht="17.399999999999999" x14ac:dyDescent="0.25">
      <c r="A8" s="95" t="s">
        <v>153</v>
      </c>
      <c r="B8" s="96" t="s">
        <v>153</v>
      </c>
      <c r="C8" s="97" t="s">
        <v>52</v>
      </c>
      <c r="D8" s="98" t="s">
        <v>52</v>
      </c>
      <c r="E8" s="98" t="s">
        <v>52</v>
      </c>
      <c r="F8" s="98" t="s">
        <v>52</v>
      </c>
      <c r="G8" s="98" t="s">
        <v>52</v>
      </c>
      <c r="H8" s="98" t="s">
        <v>52</v>
      </c>
      <c r="I8" s="98">
        <v>9</v>
      </c>
      <c r="J8" s="98" t="s">
        <v>52</v>
      </c>
      <c r="K8" s="98" t="s">
        <v>52</v>
      </c>
      <c r="L8" s="98" t="s">
        <v>52</v>
      </c>
      <c r="M8" s="98" t="s">
        <v>52</v>
      </c>
      <c r="N8" s="100">
        <v>9</v>
      </c>
      <c r="O8" s="101">
        <v>1</v>
      </c>
      <c r="P8" s="94">
        <v>4</v>
      </c>
    </row>
    <row r="9" spans="1:16" ht="17.399999999999999" x14ac:dyDescent="0.25">
      <c r="A9" s="95" t="s">
        <v>136</v>
      </c>
      <c r="B9" s="96" t="s">
        <v>137</v>
      </c>
      <c r="C9" s="97" t="s">
        <v>52</v>
      </c>
      <c r="D9" s="98" t="s">
        <v>52</v>
      </c>
      <c r="E9" s="98" t="s">
        <v>52</v>
      </c>
      <c r="F9" s="98" t="s">
        <v>52</v>
      </c>
      <c r="G9" s="98">
        <v>8</v>
      </c>
      <c r="H9" s="98" t="s">
        <v>52</v>
      </c>
      <c r="I9" s="98" t="s">
        <v>52</v>
      </c>
      <c r="J9" s="98" t="s">
        <v>52</v>
      </c>
      <c r="K9" s="98" t="s">
        <v>52</v>
      </c>
      <c r="L9" s="98" t="s">
        <v>52</v>
      </c>
      <c r="M9" s="98" t="s">
        <v>52</v>
      </c>
      <c r="N9" s="100">
        <v>8</v>
      </c>
      <c r="O9" s="101">
        <v>1</v>
      </c>
      <c r="P9" s="94">
        <v>5</v>
      </c>
    </row>
    <row r="10" spans="1:16" ht="17.399999999999999" x14ac:dyDescent="0.25">
      <c r="A10" s="95" t="s">
        <v>121</v>
      </c>
      <c r="B10" s="96" t="s">
        <v>122</v>
      </c>
      <c r="C10" s="97" t="s">
        <v>52</v>
      </c>
      <c r="D10" s="98" t="s">
        <v>52</v>
      </c>
      <c r="E10" s="98" t="s">
        <v>52</v>
      </c>
      <c r="F10" s="98" t="s">
        <v>52</v>
      </c>
      <c r="G10" s="98" t="s">
        <v>52</v>
      </c>
      <c r="H10" s="98" t="s">
        <v>52</v>
      </c>
      <c r="I10" s="98" t="s">
        <v>52</v>
      </c>
      <c r="J10" s="98">
        <v>8</v>
      </c>
      <c r="K10" s="98" t="s">
        <v>52</v>
      </c>
      <c r="L10" s="98" t="s">
        <v>52</v>
      </c>
      <c r="M10" s="98" t="s">
        <v>52</v>
      </c>
      <c r="N10" s="100">
        <v>8</v>
      </c>
      <c r="O10" s="101">
        <v>1</v>
      </c>
      <c r="P10" s="94">
        <v>5</v>
      </c>
    </row>
    <row r="11" spans="1:16" ht="17.399999999999999" x14ac:dyDescent="0.25">
      <c r="A11" s="95" t="s">
        <v>119</v>
      </c>
      <c r="B11" s="96" t="s">
        <v>120</v>
      </c>
      <c r="C11" s="97" t="s">
        <v>52</v>
      </c>
      <c r="D11" s="98" t="s">
        <v>52</v>
      </c>
      <c r="E11" s="98" t="s">
        <v>52</v>
      </c>
      <c r="F11" s="98" t="s">
        <v>52</v>
      </c>
      <c r="G11" s="98" t="s">
        <v>52</v>
      </c>
      <c r="H11" s="98" t="s">
        <v>52</v>
      </c>
      <c r="I11" s="98">
        <v>7</v>
      </c>
      <c r="J11" s="98" t="s">
        <v>52</v>
      </c>
      <c r="K11" s="98" t="s">
        <v>52</v>
      </c>
      <c r="L11" s="98" t="s">
        <v>52</v>
      </c>
      <c r="M11" s="98" t="s">
        <v>52</v>
      </c>
      <c r="N11" s="100">
        <v>7</v>
      </c>
      <c r="O11" s="101">
        <v>1</v>
      </c>
      <c r="P11" s="94">
        <v>7</v>
      </c>
    </row>
  </sheetData>
  <mergeCells count="7">
    <mergeCell ref="A1:P2"/>
    <mergeCell ref="A3:A4"/>
    <mergeCell ref="B3:B4"/>
    <mergeCell ref="C3:M3"/>
    <mergeCell ref="N3:N4"/>
    <mergeCell ref="O3:O4"/>
    <mergeCell ref="P3:P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EB644-8B37-42E9-9137-10042B84662E}">
  <dimension ref="A1:O6"/>
  <sheetViews>
    <sheetView workbookViewId="0">
      <selection activeCell="V4" sqref="M1:V1048576"/>
    </sheetView>
  </sheetViews>
  <sheetFormatPr defaultRowHeight="13.2" x14ac:dyDescent="0.25"/>
  <cols>
    <col min="1" max="1" width="22.6640625" customWidth="1"/>
    <col min="2" max="2" width="11" customWidth="1"/>
  </cols>
  <sheetData>
    <row r="1" spans="1:15" x14ac:dyDescent="0.25">
      <c r="A1" s="78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23.4" thickTop="1" x14ac:dyDescent="0.25">
      <c r="A3" s="58" t="s">
        <v>100</v>
      </c>
      <c r="B3" s="60" t="s">
        <v>51</v>
      </c>
      <c r="C3" s="81" t="s">
        <v>154</v>
      </c>
      <c r="D3" s="82"/>
      <c r="E3" s="82"/>
      <c r="F3" s="82"/>
      <c r="G3" s="82"/>
      <c r="H3" s="82"/>
      <c r="I3" s="82"/>
      <c r="J3" s="82"/>
      <c r="K3" s="82"/>
      <c r="L3" s="82"/>
      <c r="M3" s="54" t="s">
        <v>0</v>
      </c>
      <c r="N3" s="56" t="s">
        <v>47</v>
      </c>
      <c r="O3" s="85" t="s">
        <v>73</v>
      </c>
    </row>
    <row r="4" spans="1:15" ht="13.8" thickBot="1" x14ac:dyDescent="0.3">
      <c r="A4" s="59"/>
      <c r="B4" s="61"/>
      <c r="C4" s="25" t="s">
        <v>104</v>
      </c>
      <c r="D4" s="26" t="s">
        <v>105</v>
      </c>
      <c r="E4" s="26" t="s">
        <v>106</v>
      </c>
      <c r="F4" s="26" t="s">
        <v>107</v>
      </c>
      <c r="G4" s="26" t="s">
        <v>108</v>
      </c>
      <c r="H4" s="26" t="s">
        <v>109</v>
      </c>
      <c r="I4" s="26" t="s">
        <v>110</v>
      </c>
      <c r="J4" s="26" t="s">
        <v>111</v>
      </c>
      <c r="K4" s="26" t="s">
        <v>125</v>
      </c>
      <c r="L4" s="26" t="s">
        <v>126</v>
      </c>
      <c r="M4" s="55"/>
      <c r="N4" s="57"/>
      <c r="O4" s="88"/>
    </row>
    <row r="5" spans="1:15" ht="17.399999999999999" x14ac:dyDescent="0.25">
      <c r="A5" s="40" t="s">
        <v>136</v>
      </c>
      <c r="B5" s="41" t="s">
        <v>137</v>
      </c>
      <c r="C5" s="89" t="s">
        <v>52</v>
      </c>
      <c r="D5" s="90" t="s">
        <v>52</v>
      </c>
      <c r="E5" s="90" t="s">
        <v>52</v>
      </c>
      <c r="F5" s="90">
        <v>10</v>
      </c>
      <c r="G5" s="90" t="s">
        <v>52</v>
      </c>
      <c r="H5" s="90" t="s">
        <v>52</v>
      </c>
      <c r="I5" s="90" t="s">
        <v>52</v>
      </c>
      <c r="J5" s="90" t="s">
        <v>52</v>
      </c>
      <c r="K5" s="90" t="s">
        <v>52</v>
      </c>
      <c r="L5" s="90" t="s">
        <v>52</v>
      </c>
      <c r="M5" s="92">
        <v>10</v>
      </c>
      <c r="N5" s="93">
        <v>1</v>
      </c>
      <c r="O5" s="94">
        <v>1</v>
      </c>
    </row>
    <row r="6" spans="1:15" ht="17.399999999999999" x14ac:dyDescent="0.25">
      <c r="A6" s="95" t="s">
        <v>119</v>
      </c>
      <c r="B6" s="96" t="s">
        <v>120</v>
      </c>
      <c r="C6" s="97" t="s">
        <v>52</v>
      </c>
      <c r="D6" s="98" t="s">
        <v>52</v>
      </c>
      <c r="E6" s="98" t="s">
        <v>52</v>
      </c>
      <c r="F6" s="98">
        <v>9</v>
      </c>
      <c r="G6" s="98" t="s">
        <v>52</v>
      </c>
      <c r="H6" s="98" t="s">
        <v>52</v>
      </c>
      <c r="I6" s="98" t="s">
        <v>52</v>
      </c>
      <c r="J6" s="98" t="s">
        <v>52</v>
      </c>
      <c r="K6" s="98" t="s">
        <v>52</v>
      </c>
      <c r="L6" s="98" t="s">
        <v>52</v>
      </c>
      <c r="M6" s="100">
        <v>9</v>
      </c>
      <c r="N6" s="101">
        <v>1</v>
      </c>
      <c r="O6" s="94">
        <v>2</v>
      </c>
    </row>
  </sheetData>
  <mergeCells count="7">
    <mergeCell ref="A1:O2"/>
    <mergeCell ref="A3:A4"/>
    <mergeCell ref="B3:B4"/>
    <mergeCell ref="C3:L3"/>
    <mergeCell ref="M3:M4"/>
    <mergeCell ref="N3:N4"/>
    <mergeCell ref="O3:O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042F3-4C19-4CDC-80A5-BA44EF03C2EB}">
  <dimension ref="A1:O6"/>
  <sheetViews>
    <sheetView workbookViewId="0">
      <selection activeCell="O16" sqref="O16"/>
    </sheetView>
  </sheetViews>
  <sheetFormatPr defaultRowHeight="13.2" x14ac:dyDescent="0.25"/>
  <cols>
    <col min="1" max="1" width="25.109375" customWidth="1"/>
    <col min="2" max="2" width="10.6640625" customWidth="1"/>
  </cols>
  <sheetData>
    <row r="1" spans="1:15" x14ac:dyDescent="0.25">
      <c r="A1" s="78" t="s">
        <v>155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3.8" thickBo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23.4" thickTop="1" x14ac:dyDescent="0.25">
      <c r="A3" s="58" t="s">
        <v>100</v>
      </c>
      <c r="B3" s="60" t="s">
        <v>51</v>
      </c>
      <c r="C3" s="81" t="s">
        <v>156</v>
      </c>
      <c r="D3" s="82"/>
      <c r="E3" s="82"/>
      <c r="F3" s="82"/>
      <c r="G3" s="82"/>
      <c r="H3" s="82"/>
      <c r="I3" s="82"/>
      <c r="J3" s="82"/>
      <c r="K3" s="82"/>
      <c r="L3" s="82"/>
      <c r="M3" s="54" t="s">
        <v>0</v>
      </c>
      <c r="N3" s="56" t="s">
        <v>47</v>
      </c>
      <c r="O3" s="85" t="s">
        <v>73</v>
      </c>
    </row>
    <row r="4" spans="1:15" ht="13.8" thickBot="1" x14ac:dyDescent="0.3">
      <c r="A4" s="59"/>
      <c r="B4" s="61"/>
      <c r="C4" s="25" t="s">
        <v>105</v>
      </c>
      <c r="D4" s="26" t="s">
        <v>106</v>
      </c>
      <c r="E4" s="26" t="s">
        <v>107</v>
      </c>
      <c r="F4" s="26" t="s">
        <v>108</v>
      </c>
      <c r="G4" s="26" t="s">
        <v>109</v>
      </c>
      <c r="H4" s="26" t="s">
        <v>110</v>
      </c>
      <c r="I4" s="26" t="s">
        <v>111</v>
      </c>
      <c r="J4" s="26" t="s">
        <v>125</v>
      </c>
      <c r="K4" s="26" t="s">
        <v>126</v>
      </c>
      <c r="L4" s="26" t="s">
        <v>130</v>
      </c>
      <c r="M4" s="55"/>
      <c r="N4" s="57"/>
      <c r="O4" s="88"/>
    </row>
    <row r="5" spans="1:15" ht="17.399999999999999" x14ac:dyDescent="0.25">
      <c r="A5" s="40" t="s">
        <v>113</v>
      </c>
      <c r="B5" s="41" t="s">
        <v>114</v>
      </c>
      <c r="C5" s="89" t="s">
        <v>52</v>
      </c>
      <c r="D5" s="90" t="s">
        <v>52</v>
      </c>
      <c r="E5" s="90" t="s">
        <v>52</v>
      </c>
      <c r="F5" s="90" t="s">
        <v>52</v>
      </c>
      <c r="G5" s="90" t="s">
        <v>52</v>
      </c>
      <c r="H5" s="90" t="s">
        <v>52</v>
      </c>
      <c r="I5" s="90">
        <v>10</v>
      </c>
      <c r="J5" s="90" t="s">
        <v>52</v>
      </c>
      <c r="K5" s="90" t="s">
        <v>52</v>
      </c>
      <c r="L5" s="90" t="s">
        <v>52</v>
      </c>
      <c r="M5" s="92">
        <v>10</v>
      </c>
      <c r="N5" s="93">
        <v>1</v>
      </c>
      <c r="O5" s="94">
        <v>1</v>
      </c>
    </row>
    <row r="6" spans="1:15" ht="17.399999999999999" x14ac:dyDescent="0.25">
      <c r="A6" s="95" t="s">
        <v>136</v>
      </c>
      <c r="B6" s="96" t="s">
        <v>137</v>
      </c>
      <c r="C6" s="97" t="s">
        <v>52</v>
      </c>
      <c r="D6" s="98" t="s">
        <v>52</v>
      </c>
      <c r="E6" s="98" t="s">
        <v>52</v>
      </c>
      <c r="F6" s="98" t="s">
        <v>52</v>
      </c>
      <c r="G6" s="98" t="s">
        <v>52</v>
      </c>
      <c r="H6" s="98" t="s">
        <v>52</v>
      </c>
      <c r="I6" s="98">
        <v>9</v>
      </c>
      <c r="J6" s="98" t="s">
        <v>52</v>
      </c>
      <c r="K6" s="98" t="s">
        <v>52</v>
      </c>
      <c r="L6" s="98" t="s">
        <v>52</v>
      </c>
      <c r="M6" s="100">
        <v>9</v>
      </c>
      <c r="N6" s="101">
        <v>1</v>
      </c>
      <c r="O6" s="94">
        <v>2</v>
      </c>
    </row>
  </sheetData>
  <mergeCells count="7">
    <mergeCell ref="A1:O2"/>
    <mergeCell ref="A3:A4"/>
    <mergeCell ref="B3:B4"/>
    <mergeCell ref="C3:L3"/>
    <mergeCell ref="M3:M4"/>
    <mergeCell ref="N3:N4"/>
    <mergeCell ref="O3:O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Celkové výsledky</vt:lpstr>
      <vt:lpstr>Výsledky soutěže</vt:lpstr>
      <vt:lpstr>příp C.</vt:lpstr>
      <vt:lpstr>příp B.</vt:lpstr>
      <vt:lpstr>příp A.</vt:lpstr>
      <vt:lpstr>ml.žáci.</vt:lpstr>
      <vt:lpstr>žáci.</vt:lpstr>
      <vt:lpstr>ž-příp A.</vt:lpstr>
      <vt:lpstr>ž-ml.žákyně</vt:lpstr>
      <vt:lpstr>ž-žákyně.</vt:lpstr>
      <vt:lpstr>'Výsledky soutěže'!Názvy_tisku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Josef Pfeifer</cp:lastModifiedBy>
  <cp:lastPrinted>2023-06-12T08:13:06Z</cp:lastPrinted>
  <dcterms:created xsi:type="dcterms:W3CDTF">2002-01-25T08:40:20Z</dcterms:created>
  <dcterms:modified xsi:type="dcterms:W3CDTF">2023-06-12T08:14:25Z</dcterms:modified>
</cp:coreProperties>
</file>