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codeName="ThisWorkbook"/>
  <mc:AlternateContent xmlns:mc="http://schemas.openxmlformats.org/markup-compatibility/2006">
    <mc:Choice Requires="x15">
      <x15ac:absPath xmlns:x15ac="http://schemas.microsoft.com/office/spreadsheetml/2010/11/ac" url="E:\Čechovice 2022\Tabulky pro soutěže jednotlivců 2021\výsledky\"/>
    </mc:Choice>
  </mc:AlternateContent>
  <xr:revisionPtr revIDLastSave="0" documentId="13_ncr:1_{E78E812C-95FC-43DC-8E4A-1AB0D4A39447}" xr6:coauthVersionLast="47" xr6:coauthVersionMax="47" xr10:uidLastSave="{00000000-0000-0000-0000-000000000000}"/>
  <bookViews>
    <workbookView xWindow="-108" yWindow="-108" windowWidth="23256" windowHeight="12576" tabRatio="751" xr2:uid="{00000000-000D-0000-FFFF-FFFF00000000}"/>
  </bookViews>
  <sheets>
    <sheet name="Pořadí zápasníků" sheetId="3" r:id="rId1"/>
    <sheet name="Vážní listina" sheetId="1" r:id="rId2"/>
    <sheet name="Tabulka kvalifikace" sheetId="4" r:id="rId3"/>
    <sheet name="pořadí" sheetId="18" state="hidden" r:id="rId4"/>
  </sheets>
  <externalReferences>
    <externalReference r:id="rId5"/>
    <externalReference r:id="rId6"/>
    <externalReference r:id="rId7"/>
    <externalReference r:id="rId8"/>
    <externalReference r:id="rId9"/>
  </externalReferences>
  <definedNames>
    <definedName name="_xlnm.Print_Titles" localSheetId="2">'Tabulka kvalifikace'!$6:$6</definedName>
    <definedName name="_xlnm.Print_Area" localSheetId="0">'Pořadí zápasníků'!$A$1:$C$22</definedName>
    <definedName name="_xlnm.Print_Area" localSheetId="2">'Tabulka kvalifikace'!$A$1:$X$79</definedName>
    <definedName name="_xlnm.Print_Area" localSheetId="1">'Vážní listina'!$A$1:$I$36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4" i="18" l="1"/>
  <c r="M54" i="18"/>
  <c r="N53" i="18"/>
  <c r="M53" i="18"/>
  <c r="N52" i="18"/>
  <c r="M52" i="18"/>
  <c r="N51" i="18"/>
  <c r="M51" i="18"/>
  <c r="N50" i="18"/>
  <c r="M50" i="18"/>
  <c r="N49" i="18"/>
  <c r="M49" i="18"/>
  <c r="N48" i="18"/>
  <c r="M48" i="18"/>
  <c r="N47" i="18"/>
  <c r="M47" i="18"/>
  <c r="N46" i="18"/>
  <c r="M46" i="18"/>
  <c r="N45" i="18"/>
  <c r="M45" i="18"/>
  <c r="N44" i="18"/>
  <c r="M44" i="18"/>
  <c r="N43" i="18"/>
  <c r="M43" i="18"/>
  <c r="N42" i="18"/>
  <c r="M42" i="18"/>
  <c r="N41" i="18"/>
  <c r="M41" i="18"/>
  <c r="N40" i="18"/>
  <c r="M40" i="18"/>
  <c r="N39" i="18"/>
  <c r="M39" i="18"/>
  <c r="N38" i="18"/>
  <c r="M38" i="18"/>
  <c r="N37" i="18"/>
  <c r="M37" i="18"/>
  <c r="N36" i="18"/>
  <c r="M36" i="18"/>
  <c r="N35" i="18"/>
  <c r="M35" i="18"/>
  <c r="N34" i="18"/>
  <c r="M34" i="18"/>
  <c r="N33" i="18"/>
  <c r="M33" i="18"/>
  <c r="N32" i="18"/>
  <c r="M32" i="18"/>
  <c r="N31" i="18"/>
  <c r="M31" i="18"/>
  <c r="N30" i="18"/>
  <c r="M30" i="18"/>
  <c r="N29" i="18"/>
  <c r="M29" i="18"/>
  <c r="N28" i="18"/>
  <c r="M28" i="18"/>
  <c r="N27" i="18"/>
  <c r="M27" i="18"/>
  <c r="N26" i="18"/>
  <c r="M26" i="18"/>
  <c r="N25" i="18"/>
  <c r="M25" i="18"/>
  <c r="N24" i="18"/>
  <c r="M24" i="18"/>
  <c r="N23" i="18"/>
  <c r="M23" i="18"/>
  <c r="N22" i="18"/>
  <c r="M22" i="18"/>
  <c r="N21" i="18"/>
  <c r="M21" i="18"/>
  <c r="N20" i="18"/>
  <c r="M20" i="18"/>
  <c r="N19" i="18"/>
  <c r="M19" i="18"/>
  <c r="N18" i="18"/>
  <c r="M18" i="18"/>
  <c r="N17" i="18"/>
  <c r="M17" i="18"/>
  <c r="N16" i="18"/>
  <c r="M16" i="18"/>
  <c r="N15" i="18"/>
  <c r="M15" i="18"/>
  <c r="N14" i="18"/>
  <c r="M14" i="18"/>
  <c r="N13" i="18"/>
  <c r="M13" i="18"/>
  <c r="N12" i="18"/>
  <c r="M12" i="18"/>
  <c r="N11" i="18"/>
  <c r="M11" i="18"/>
  <c r="N10" i="18"/>
  <c r="M10" i="18"/>
  <c r="N9" i="18"/>
  <c r="M9" i="18"/>
  <c r="N8" i="18"/>
  <c r="M8" i="18"/>
  <c r="N7" i="18"/>
  <c r="M7" i="18"/>
  <c r="N6" i="18"/>
  <c r="M6" i="18"/>
  <c r="N5" i="18"/>
  <c r="M5" i="18"/>
  <c r="K54" i="18"/>
  <c r="J54" i="18"/>
  <c r="K53" i="18"/>
  <c r="J53" i="18"/>
  <c r="K52" i="18"/>
  <c r="J52" i="18"/>
  <c r="K51" i="18"/>
  <c r="J51" i="18"/>
  <c r="K50" i="18"/>
  <c r="J50" i="18"/>
  <c r="K49" i="18"/>
  <c r="J49" i="18"/>
  <c r="K48" i="18"/>
  <c r="J48" i="18"/>
  <c r="K47" i="18"/>
  <c r="J47" i="18"/>
  <c r="K46" i="18"/>
  <c r="J46" i="18"/>
  <c r="K45" i="18"/>
  <c r="J45" i="18"/>
  <c r="K44" i="18"/>
  <c r="J44" i="18"/>
  <c r="K43" i="18"/>
  <c r="J43" i="18"/>
  <c r="K42" i="18"/>
  <c r="J42" i="18"/>
  <c r="K41" i="18"/>
  <c r="J41" i="18"/>
  <c r="K40" i="18"/>
  <c r="J40" i="18"/>
  <c r="K39" i="18"/>
  <c r="J39" i="18"/>
  <c r="K38" i="18"/>
  <c r="J38" i="18"/>
  <c r="K37" i="18"/>
  <c r="J37" i="18"/>
  <c r="K36" i="18"/>
  <c r="J36" i="18"/>
  <c r="K35" i="18"/>
  <c r="J35" i="18"/>
  <c r="K34" i="18"/>
  <c r="J34" i="18"/>
  <c r="K33" i="18"/>
  <c r="J33" i="18"/>
  <c r="K32" i="18"/>
  <c r="J32" i="18"/>
  <c r="K31" i="18"/>
  <c r="J31" i="18"/>
  <c r="K30" i="18"/>
  <c r="J30" i="18"/>
  <c r="K29" i="18"/>
  <c r="J29" i="18"/>
  <c r="K28" i="18"/>
  <c r="J28" i="18"/>
  <c r="K27" i="18"/>
  <c r="J27" i="18"/>
  <c r="K26" i="18"/>
  <c r="J26" i="18"/>
  <c r="K25" i="18"/>
  <c r="J25" i="18"/>
  <c r="K24" i="18"/>
  <c r="J24" i="18"/>
  <c r="K23" i="18"/>
  <c r="J23" i="18"/>
  <c r="K22" i="18"/>
  <c r="J22" i="18"/>
  <c r="K21" i="18"/>
  <c r="J21" i="18"/>
  <c r="K20" i="18"/>
  <c r="J20" i="18"/>
  <c r="K19" i="18"/>
  <c r="J19" i="18"/>
  <c r="K18" i="18"/>
  <c r="J18" i="18"/>
  <c r="K17" i="18"/>
  <c r="J17" i="18"/>
  <c r="K16" i="18"/>
  <c r="J16" i="18"/>
  <c r="K15" i="18"/>
  <c r="J15" i="18"/>
  <c r="K14" i="18"/>
  <c r="J14" i="18"/>
  <c r="K13" i="18"/>
  <c r="J13" i="18"/>
  <c r="K12" i="18"/>
  <c r="J12" i="18"/>
  <c r="K11" i="18"/>
  <c r="J11" i="18"/>
  <c r="K10" i="18"/>
  <c r="J10" i="18"/>
  <c r="K9" i="18"/>
  <c r="J9" i="18"/>
  <c r="K8" i="18"/>
  <c r="J8" i="18"/>
  <c r="K7" i="18"/>
  <c r="J7" i="18"/>
  <c r="K6" i="18"/>
  <c r="J6" i="18"/>
  <c r="K5" i="18"/>
  <c r="J5" i="18"/>
  <c r="H54" i="18"/>
  <c r="G54" i="18"/>
  <c r="H53" i="18"/>
  <c r="G53" i="18"/>
  <c r="H52" i="18"/>
  <c r="G52" i="18"/>
  <c r="H51" i="18"/>
  <c r="G51" i="18"/>
  <c r="H50" i="18"/>
  <c r="G50" i="18"/>
  <c r="H49" i="18"/>
  <c r="G49" i="18"/>
  <c r="H48" i="18"/>
  <c r="G48" i="18"/>
  <c r="H47" i="18"/>
  <c r="G47" i="18"/>
  <c r="H46" i="18"/>
  <c r="G46" i="18"/>
  <c r="H45" i="18"/>
  <c r="G45" i="18"/>
  <c r="H44" i="18"/>
  <c r="G44" i="18"/>
  <c r="H43" i="18"/>
  <c r="G43" i="18"/>
  <c r="H42" i="18"/>
  <c r="G42" i="18"/>
  <c r="H41" i="18"/>
  <c r="G41" i="18"/>
  <c r="H40" i="18"/>
  <c r="G40" i="18"/>
  <c r="H39" i="18"/>
  <c r="G39" i="18"/>
  <c r="H38" i="18"/>
  <c r="G38" i="18"/>
  <c r="H37" i="18"/>
  <c r="G37" i="18"/>
  <c r="H36" i="18"/>
  <c r="G36" i="18"/>
  <c r="H35" i="18"/>
  <c r="G35" i="18"/>
  <c r="H34" i="18"/>
  <c r="G34" i="18"/>
  <c r="H33" i="18"/>
  <c r="G33" i="18"/>
  <c r="H32" i="18"/>
  <c r="G32" i="18"/>
  <c r="H31" i="18"/>
  <c r="G31" i="18"/>
  <c r="H30" i="18"/>
  <c r="G30" i="18"/>
  <c r="H29" i="18"/>
  <c r="G29" i="18"/>
  <c r="H28" i="18"/>
  <c r="G28" i="18"/>
  <c r="H27" i="18"/>
  <c r="G27" i="18"/>
  <c r="H26" i="18"/>
  <c r="G26" i="18"/>
  <c r="H25" i="18"/>
  <c r="G25" i="18"/>
  <c r="H24" i="18"/>
  <c r="G24" i="18"/>
  <c r="H23" i="18"/>
  <c r="G23" i="18"/>
  <c r="H22" i="18"/>
  <c r="G22" i="18"/>
  <c r="H21" i="18"/>
  <c r="G21" i="18"/>
  <c r="H20" i="18"/>
  <c r="G20" i="18"/>
  <c r="H19" i="18"/>
  <c r="G19" i="18"/>
  <c r="H18" i="18"/>
  <c r="G18" i="18"/>
  <c r="H17" i="18"/>
  <c r="G17" i="18"/>
  <c r="H16" i="18"/>
  <c r="G16" i="18"/>
  <c r="H15" i="18"/>
  <c r="G15" i="18"/>
  <c r="H14" i="18"/>
  <c r="G14" i="18"/>
  <c r="H13" i="18"/>
  <c r="G13" i="18"/>
  <c r="H12" i="18"/>
  <c r="G12" i="18"/>
  <c r="H11" i="18"/>
  <c r="G11" i="18"/>
  <c r="H10" i="18"/>
  <c r="G10" i="18"/>
  <c r="H9" i="18"/>
  <c r="G9" i="18"/>
  <c r="H8" i="18"/>
  <c r="G8" i="18"/>
  <c r="H7" i="18"/>
  <c r="G7" i="18"/>
  <c r="H6" i="18"/>
  <c r="G6" i="18"/>
  <c r="H5" i="18"/>
  <c r="G5" i="18"/>
  <c r="B1" i="18" l="1"/>
  <c r="D2" i="18"/>
  <c r="A1" i="18"/>
  <c r="B52" i="18" l="1"/>
  <c r="C52" i="18" s="1"/>
  <c r="E52" i="18" s="1"/>
  <c r="A8" i="18"/>
  <c r="B9" i="18"/>
  <c r="C9" i="18" s="1"/>
  <c r="A20" i="18"/>
  <c r="B21" i="18"/>
  <c r="C21" i="18" s="1"/>
  <c r="A28" i="18"/>
  <c r="B29" i="18"/>
  <c r="C29" i="18" s="1"/>
  <c r="B45" i="18"/>
  <c r="C45" i="18" s="1"/>
  <c r="A48" i="18"/>
  <c r="B49" i="18"/>
  <c r="C49" i="18" s="1"/>
  <c r="A5" i="18"/>
  <c r="B6" i="18"/>
  <c r="C6" i="18" s="1"/>
  <c r="B10" i="18"/>
  <c r="C10" i="18" s="1"/>
  <c r="B14" i="18"/>
  <c r="C14" i="18" s="1"/>
  <c r="A29" i="18"/>
  <c r="A37" i="18"/>
  <c r="B38" i="18"/>
  <c r="C38" i="18" s="1"/>
  <c r="A41" i="18"/>
  <c r="B42" i="18"/>
  <c r="C42" i="18" s="1"/>
  <c r="A45" i="18"/>
  <c r="B46" i="18"/>
  <c r="C46" i="18" s="1"/>
  <c r="A53" i="18"/>
  <c r="B54" i="18"/>
  <c r="C54" i="18" s="1"/>
  <c r="A6" i="18"/>
  <c r="B7" i="18"/>
  <c r="C7" i="18" s="1"/>
  <c r="A10" i="18"/>
  <c r="B11" i="18"/>
  <c r="C11" i="18" s="1"/>
  <c r="A14" i="18"/>
  <c r="B15" i="18"/>
  <c r="C15" i="18" s="1"/>
  <c r="A18" i="18"/>
  <c r="B19" i="18"/>
  <c r="C19" i="18" s="1"/>
  <c r="A22" i="18"/>
  <c r="B23" i="18"/>
  <c r="C23" i="18" s="1"/>
  <c r="A26" i="18"/>
  <c r="B27" i="18"/>
  <c r="C27" i="18" s="1"/>
  <c r="A30" i="18"/>
  <c r="B31" i="18"/>
  <c r="C31" i="18" s="1"/>
  <c r="A34" i="18"/>
  <c r="B35" i="18"/>
  <c r="C35" i="18" s="1"/>
  <c r="A38" i="18"/>
  <c r="B39" i="18"/>
  <c r="C39" i="18" s="1"/>
  <c r="A42" i="18"/>
  <c r="B43" i="18"/>
  <c r="C43" i="18" s="1"/>
  <c r="A46" i="18"/>
  <c r="B47" i="18"/>
  <c r="C47" i="18" s="1"/>
  <c r="A50" i="18"/>
  <c r="B51" i="18"/>
  <c r="C51" i="18" s="1"/>
  <c r="A54" i="18"/>
  <c r="B5" i="18"/>
  <c r="C5" i="18" s="1"/>
  <c r="A12" i="18"/>
  <c r="B13" i="18"/>
  <c r="C13" i="18" s="1"/>
  <c r="A16" i="18"/>
  <c r="B17" i="18"/>
  <c r="C17" i="18" s="1"/>
  <c r="A24" i="18"/>
  <c r="B25" i="18"/>
  <c r="C25" i="18" s="1"/>
  <c r="A32" i="18"/>
  <c r="B33" i="18"/>
  <c r="C33" i="18" s="1"/>
  <c r="A36" i="18"/>
  <c r="B37" i="18"/>
  <c r="C37" i="18" s="1"/>
  <c r="A40" i="18"/>
  <c r="B41" i="18"/>
  <c r="C41" i="18" s="1"/>
  <c r="A44" i="18"/>
  <c r="A52" i="18"/>
  <c r="B53" i="18"/>
  <c r="C53" i="18" s="1"/>
  <c r="A9" i="18"/>
  <c r="A13" i="18"/>
  <c r="A17" i="18"/>
  <c r="B18" i="18"/>
  <c r="C18" i="18" s="1"/>
  <c r="A21" i="18"/>
  <c r="B22" i="18"/>
  <c r="C22" i="18" s="1"/>
  <c r="A25" i="18"/>
  <c r="B26" i="18"/>
  <c r="C26" i="18" s="1"/>
  <c r="B30" i="18"/>
  <c r="C30" i="18" s="1"/>
  <c r="A33" i="18"/>
  <c r="B34" i="18"/>
  <c r="C34" i="18" s="1"/>
  <c r="A49" i="18"/>
  <c r="B50" i="18"/>
  <c r="C50" i="18" s="1"/>
  <c r="A7" i="18"/>
  <c r="B8" i="18"/>
  <c r="C8" i="18" s="1"/>
  <c r="A11" i="18"/>
  <c r="B12" i="18"/>
  <c r="C12" i="18" s="1"/>
  <c r="A15" i="18"/>
  <c r="B16" i="18"/>
  <c r="C16" i="18" s="1"/>
  <c r="A19" i="18"/>
  <c r="B20" i="18"/>
  <c r="C20" i="18" s="1"/>
  <c r="A23" i="18"/>
  <c r="B24" i="18"/>
  <c r="C24" i="18" s="1"/>
  <c r="A27" i="18"/>
  <c r="B28" i="18"/>
  <c r="C28" i="18" s="1"/>
  <c r="A31" i="18"/>
  <c r="B32" i="18"/>
  <c r="C32" i="18" s="1"/>
  <c r="A35" i="18"/>
  <c r="B36" i="18"/>
  <c r="C36" i="18" s="1"/>
  <c r="A39" i="18"/>
  <c r="B40" i="18"/>
  <c r="C40" i="18" s="1"/>
  <c r="A43" i="18"/>
  <c r="B44" i="18"/>
  <c r="C44" i="18" s="1"/>
  <c r="A47" i="18"/>
  <c r="B48" i="18"/>
  <c r="C48" i="18" s="1"/>
  <c r="A51" i="18"/>
  <c r="D52" i="18" l="1"/>
  <c r="E44" i="18"/>
  <c r="D44" i="18"/>
  <c r="D20" i="18"/>
  <c r="E20" i="18" s="1"/>
  <c r="D50" i="18"/>
  <c r="E50" i="18"/>
  <c r="D41" i="18"/>
  <c r="E41" i="18" s="1"/>
  <c r="D5" i="18"/>
  <c r="E5" i="18" s="1"/>
  <c r="D39" i="18"/>
  <c r="E39" i="18" s="1"/>
  <c r="D23" i="18"/>
  <c r="E23" i="18" s="1"/>
  <c r="D7" i="18"/>
  <c r="E7" i="18" s="1"/>
  <c r="D38" i="18"/>
  <c r="E38" i="18" s="1"/>
  <c r="D26" i="18"/>
  <c r="E26" i="18" s="1"/>
  <c r="D18" i="18"/>
  <c r="E18" i="18" s="1"/>
  <c r="D53" i="18"/>
  <c r="E53" i="18"/>
  <c r="D6" i="18"/>
  <c r="E6" i="18" s="1"/>
  <c r="D45" i="18"/>
  <c r="E45" i="18"/>
  <c r="D36" i="18"/>
  <c r="E36" i="18" s="1"/>
  <c r="D28" i="18"/>
  <c r="E28" i="18" s="1"/>
  <c r="D12" i="18"/>
  <c r="E12" i="18" s="1"/>
  <c r="D30" i="18"/>
  <c r="E30" i="18" s="1"/>
  <c r="D33" i="18"/>
  <c r="E33" i="18" s="1"/>
  <c r="D17" i="18"/>
  <c r="E17" i="18" s="1"/>
  <c r="E47" i="18"/>
  <c r="D47" i="18"/>
  <c r="D31" i="18"/>
  <c r="E31" i="18" s="1"/>
  <c r="D15" i="18"/>
  <c r="E15" i="18" s="1"/>
  <c r="D46" i="18"/>
  <c r="E46" i="18"/>
  <c r="D10" i="18"/>
  <c r="E10" i="18" s="1"/>
  <c r="D21" i="18"/>
  <c r="E21" i="18" s="1"/>
  <c r="D22" i="18"/>
  <c r="E22" i="18" s="1"/>
  <c r="D14" i="18"/>
  <c r="E14" i="18" s="1"/>
  <c r="E49" i="18"/>
  <c r="D49" i="18"/>
  <c r="D48" i="18"/>
  <c r="E48" i="18"/>
  <c r="D40" i="18"/>
  <c r="E40" i="18" s="1"/>
  <c r="D32" i="18"/>
  <c r="E32" i="18" s="1"/>
  <c r="D24" i="18"/>
  <c r="E24" i="18" s="1"/>
  <c r="D16" i="18"/>
  <c r="E16" i="18" s="1"/>
  <c r="D8" i="18"/>
  <c r="E8" i="18" s="1"/>
  <c r="D34" i="18"/>
  <c r="E34" i="18" s="1"/>
  <c r="D37" i="18"/>
  <c r="E37" i="18" s="1"/>
  <c r="D25" i="18"/>
  <c r="E25" i="18" s="1"/>
  <c r="D13" i="18"/>
  <c r="E13" i="18" s="1"/>
  <c r="E51" i="18"/>
  <c r="D51" i="18"/>
  <c r="D43" i="18"/>
  <c r="E43" i="18" s="1"/>
  <c r="D35" i="18"/>
  <c r="E35" i="18" s="1"/>
  <c r="D27" i="18"/>
  <c r="E27" i="18" s="1"/>
  <c r="D19" i="18"/>
  <c r="E19" i="18" s="1"/>
  <c r="D11" i="18"/>
  <c r="E11" i="18" s="1"/>
  <c r="D54" i="18"/>
  <c r="E54" i="18"/>
  <c r="D42" i="18"/>
  <c r="E42" i="18" s="1"/>
  <c r="D29" i="18"/>
  <c r="E29" i="18" s="1"/>
  <c r="D9" i="18"/>
  <c r="E9" i="18" s="1"/>
  <c r="E2" i="18" l="1"/>
  <c r="AB14" i="1" l="1"/>
  <c r="I4" i="1"/>
  <c r="A1" i="4" l="1"/>
  <c r="A1" i="1"/>
  <c r="Z9" i="4"/>
  <c r="Z7" i="4"/>
  <c r="AB19" i="1"/>
  <c r="AB8" i="4" l="1"/>
  <c r="AC8" i="4" s="1"/>
  <c r="W7" i="4" s="1"/>
  <c r="A6" i="1"/>
  <c r="D4" i="1"/>
  <c r="B66" i="4"/>
  <c r="P66" i="4"/>
  <c r="E70" i="4"/>
  <c r="N70" i="4"/>
  <c r="E72" i="4"/>
  <c r="N72" i="4"/>
  <c r="E74" i="4"/>
  <c r="N74" i="4"/>
  <c r="E76" i="4"/>
  <c r="A79" i="4"/>
  <c r="T74" i="4"/>
  <c r="W9" i="4" l="1"/>
  <c r="T72" i="4"/>
  <c r="T70" i="4"/>
  <c r="S74" i="4" l="1"/>
  <c r="S72" i="4"/>
  <c r="S70" i="4"/>
  <c r="T4" i="4"/>
  <c r="Q6" i="4"/>
  <c r="V15" i="4" l="1"/>
  <c r="U15" i="4"/>
  <c r="T15" i="4"/>
  <c r="V13" i="4"/>
  <c r="U13" i="4"/>
  <c r="T13" i="4"/>
  <c r="V11" i="4"/>
  <c r="U11" i="4"/>
  <c r="T11" i="4"/>
  <c r="V9" i="4"/>
  <c r="U9" i="4"/>
  <c r="T9" i="4"/>
  <c r="V7" i="4"/>
  <c r="U7" i="4"/>
  <c r="T7" i="4"/>
  <c r="N6" i="4"/>
  <c r="K6" i="4" l="1"/>
  <c r="T21" i="4" l="1"/>
  <c r="U21" i="4"/>
  <c r="V21" i="4"/>
  <c r="T23" i="4"/>
  <c r="U23" i="4"/>
  <c r="V23" i="4"/>
  <c r="A51" i="4"/>
  <c r="B51" i="4"/>
  <c r="T51" i="4"/>
  <c r="U51" i="4"/>
  <c r="V51" i="4"/>
  <c r="A53" i="4"/>
  <c r="B53" i="4"/>
  <c r="T53" i="4"/>
  <c r="U53" i="4"/>
  <c r="V53" i="4"/>
  <c r="A43" i="4"/>
  <c r="B43" i="4"/>
  <c r="T43" i="4"/>
  <c r="U43" i="4"/>
  <c r="V43" i="4"/>
  <c r="A45" i="4"/>
  <c r="B45" i="4"/>
  <c r="T45" i="4"/>
  <c r="U45" i="4"/>
  <c r="V45" i="4"/>
  <c r="A35" i="4"/>
  <c r="B35" i="4"/>
  <c r="T35" i="4"/>
  <c r="U35" i="4"/>
  <c r="V35" i="4"/>
  <c r="A37" i="4"/>
  <c r="B37" i="4"/>
  <c r="T37" i="4"/>
  <c r="U37" i="4"/>
  <c r="V37" i="4"/>
  <c r="T27" i="4"/>
  <c r="U27" i="4"/>
  <c r="V27" i="4"/>
  <c r="T29" i="4"/>
  <c r="U29" i="4"/>
  <c r="V29" i="4"/>
  <c r="T19" i="4"/>
  <c r="U19" i="4"/>
  <c r="V19" i="4"/>
  <c r="A49" i="4"/>
  <c r="B49" i="4"/>
  <c r="T49" i="4"/>
  <c r="U49" i="4"/>
  <c r="V49" i="4"/>
  <c r="N5" i="1" l="1"/>
  <c r="E16" i="3" l="1"/>
  <c r="E17" i="3"/>
  <c r="E18" i="3"/>
  <c r="E19" i="3"/>
  <c r="A36" i="1"/>
  <c r="A21" i="3" s="1"/>
  <c r="H11" i="3"/>
  <c r="I11" i="3"/>
  <c r="J11" i="3"/>
  <c r="K11" i="3"/>
  <c r="P11" i="3"/>
  <c r="Q11" i="3"/>
  <c r="R11" i="3"/>
  <c r="S11" i="3"/>
  <c r="H12" i="3"/>
  <c r="I12" i="3"/>
  <c r="J12" i="3"/>
  <c r="P12" i="3"/>
  <c r="Q12" i="3"/>
  <c r="R12" i="3"/>
  <c r="H13" i="3"/>
  <c r="I13" i="3"/>
  <c r="J13" i="3"/>
  <c r="P13" i="3"/>
  <c r="Q13" i="3"/>
  <c r="R13" i="3"/>
  <c r="H14" i="3"/>
  <c r="I14" i="3"/>
  <c r="J14" i="3"/>
  <c r="P14" i="3"/>
  <c r="Q14" i="3"/>
  <c r="R14" i="3"/>
  <c r="G15" i="3"/>
  <c r="H15" i="3"/>
  <c r="I15" i="3"/>
  <c r="J15" i="3"/>
  <c r="K15" i="3"/>
  <c r="O15" i="3"/>
  <c r="P15" i="3"/>
  <c r="Q15" i="3"/>
  <c r="R15" i="3"/>
  <c r="S15" i="3"/>
  <c r="G16" i="3"/>
  <c r="H16" i="3"/>
  <c r="I16" i="3"/>
  <c r="J16" i="3"/>
  <c r="K16" i="3"/>
  <c r="M16" i="3"/>
  <c r="O16" i="3"/>
  <c r="P16" i="3"/>
  <c r="Q16" i="3"/>
  <c r="R16" i="3"/>
  <c r="S16" i="3"/>
  <c r="G17" i="3"/>
  <c r="H17" i="3"/>
  <c r="I17" i="3"/>
  <c r="J17" i="3"/>
  <c r="K17" i="3"/>
  <c r="M17" i="3"/>
  <c r="O17" i="3"/>
  <c r="P17" i="3"/>
  <c r="Q17" i="3"/>
  <c r="R17" i="3"/>
  <c r="S17" i="3"/>
  <c r="G18" i="3"/>
  <c r="H18" i="3"/>
  <c r="I18" i="3"/>
  <c r="J18" i="3"/>
  <c r="K18" i="3"/>
  <c r="M18" i="3"/>
  <c r="O18" i="3"/>
  <c r="P18" i="3"/>
  <c r="Q18" i="3"/>
  <c r="R18" i="3"/>
  <c r="S18" i="3"/>
  <c r="G19" i="3"/>
  <c r="H19" i="3"/>
  <c r="I19" i="3"/>
  <c r="J19" i="3"/>
  <c r="K19" i="3"/>
  <c r="M19" i="3"/>
  <c r="O19" i="3"/>
  <c r="P19" i="3"/>
  <c r="Q19" i="3"/>
  <c r="R19" i="3"/>
  <c r="S19" i="3"/>
  <c r="A2" i="1"/>
  <c r="A2" i="4" l="1"/>
  <c r="B3" i="3"/>
  <c r="D9" i="4"/>
  <c r="D7" i="4"/>
  <c r="A4" i="1"/>
  <c r="A3" i="1"/>
  <c r="D39" i="4" l="1"/>
  <c r="D41" i="4" l="1"/>
  <c r="AC6" i="1" l="1"/>
  <c r="Q6" i="1" l="1"/>
  <c r="L19" i="1"/>
  <c r="AC19" i="1" s="1"/>
  <c r="AB20" i="1"/>
  <c r="L20" i="1" s="1"/>
  <c r="AC20" i="1" s="1"/>
  <c r="AB21" i="1"/>
  <c r="L21" i="1" s="1"/>
  <c r="AC21" i="1" s="1"/>
  <c r="AB22" i="1"/>
  <c r="L22" i="1" s="1"/>
  <c r="K17" i="1"/>
  <c r="K18" i="1"/>
  <c r="K19" i="1"/>
  <c r="K20" i="1"/>
  <c r="K21" i="1"/>
  <c r="K22" i="1"/>
  <c r="AB18" i="1"/>
  <c r="L18" i="1" s="1"/>
  <c r="AC18" i="1" s="1"/>
  <c r="AB17" i="1"/>
  <c r="L17" i="1" s="1"/>
  <c r="AB16" i="1"/>
  <c r="L16" i="1" s="1"/>
  <c r="AC16" i="1" s="1"/>
  <c r="AB15" i="1"/>
  <c r="L14" i="1"/>
  <c r="AC14" i="1" s="1"/>
  <c r="AB13" i="1"/>
  <c r="L13" i="1" s="1"/>
  <c r="AC13" i="1" s="1"/>
  <c r="AB12" i="1"/>
  <c r="L12" i="1" s="1"/>
  <c r="AC12" i="1" s="1"/>
  <c r="AB11" i="1"/>
  <c r="L11" i="1" s="1"/>
  <c r="AC11" i="1" s="1"/>
  <c r="AB10" i="1"/>
  <c r="L10" i="1" s="1"/>
  <c r="AC10" i="1" s="1"/>
  <c r="AB9" i="1"/>
  <c r="L9" i="1" s="1"/>
  <c r="AC9" i="1" s="1"/>
  <c r="AB8" i="1"/>
  <c r="L8" i="1" s="1"/>
  <c r="AC8" i="1" s="1"/>
  <c r="AB7" i="1"/>
  <c r="L7" i="1" s="1"/>
  <c r="AC7" i="1" s="1"/>
  <c r="L4" i="1"/>
  <c r="AA17" i="1" l="1"/>
  <c r="AC17" i="1"/>
  <c r="W22" i="1"/>
  <c r="AC22" i="1"/>
  <c r="D59" i="4"/>
  <c r="D61" i="4"/>
  <c r="L15" i="1"/>
  <c r="AC15" i="1" s="1"/>
  <c r="AA22" i="1"/>
  <c r="AA18" i="1"/>
  <c r="AA16" i="1"/>
  <c r="Z22" i="1"/>
  <c r="AA21" i="1"/>
  <c r="AA19" i="1"/>
  <c r="AA20" i="1"/>
  <c r="Z14" i="1"/>
  <c r="Z13" i="1"/>
  <c r="Z12" i="1"/>
  <c r="Z11" i="1"/>
  <c r="Z10" i="1"/>
  <c r="Z9" i="1"/>
  <c r="Z8" i="1"/>
  <c r="Z7" i="1"/>
  <c r="AA10" i="1"/>
  <c r="AA11" i="1"/>
  <c r="AA12" i="1"/>
  <c r="U14" i="1"/>
  <c r="W14" i="1"/>
  <c r="K11" i="1"/>
  <c r="K12" i="1"/>
  <c r="K13" i="1"/>
  <c r="AA13" i="1" s="1"/>
  <c r="K14" i="1"/>
  <c r="AA14" i="1" s="1"/>
  <c r="T33" i="1"/>
  <c r="Z16" i="1"/>
  <c r="Z17" i="1"/>
  <c r="Z18" i="1"/>
  <c r="Z19" i="1"/>
  <c r="Z20" i="1"/>
  <c r="Z21" i="1"/>
  <c r="R6" i="1"/>
  <c r="W21" i="1"/>
  <c r="W20" i="1"/>
  <c r="W12" i="1"/>
  <c r="W13" i="1"/>
  <c r="V8" i="1"/>
  <c r="V9" i="1"/>
  <c r="V10" i="1"/>
  <c r="V11" i="1"/>
  <c r="V12" i="1"/>
  <c r="V13" i="1"/>
  <c r="V14" i="1"/>
  <c r="V16" i="1"/>
  <c r="V17" i="1"/>
  <c r="V18" i="1"/>
  <c r="V19" i="1"/>
  <c r="V20" i="1"/>
  <c r="V21" i="1"/>
  <c r="V7" i="1"/>
  <c r="U9" i="1"/>
  <c r="U8" i="1"/>
  <c r="U7" i="1"/>
  <c r="U10" i="1"/>
  <c r="X23" i="1"/>
  <c r="T32" i="1"/>
  <c r="T31" i="1"/>
  <c r="T27" i="1"/>
  <c r="T28" i="1"/>
  <c r="T29" i="1"/>
  <c r="T30" i="1"/>
  <c r="T23" i="1"/>
  <c r="X10" i="1" s="1"/>
  <c r="U18" i="1"/>
  <c r="U19" i="1"/>
  <c r="U20" i="1"/>
  <c r="U21" i="1"/>
  <c r="U17" i="1"/>
  <c r="U16" i="1"/>
  <c r="U12" i="1"/>
  <c r="U13" i="1"/>
  <c r="U11" i="1"/>
  <c r="T9" i="1"/>
  <c r="R7" i="1" s="1"/>
  <c r="T8" i="1"/>
  <c r="T7" i="1"/>
  <c r="N8" i="1"/>
  <c r="N7" i="1"/>
  <c r="N6" i="1"/>
  <c r="N12" i="1" s="1"/>
  <c r="K6" i="1"/>
  <c r="K16" i="1"/>
  <c r="K15" i="1"/>
  <c r="K10" i="1"/>
  <c r="K9" i="1"/>
  <c r="AA9" i="1" s="1"/>
  <c r="K8" i="1"/>
  <c r="AA8" i="1" s="1"/>
  <c r="K7" i="1"/>
  <c r="AA7" i="1" s="1"/>
  <c r="D3" i="1"/>
  <c r="B3" i="4" s="1"/>
  <c r="C9" i="3"/>
  <c r="B9" i="3"/>
  <c r="A9" i="3"/>
  <c r="A7" i="3"/>
  <c r="A5" i="3"/>
  <c r="A4" i="3"/>
  <c r="A3" i="3"/>
  <c r="A1" i="3"/>
  <c r="W6" i="4"/>
  <c r="T6" i="4"/>
  <c r="H6" i="4"/>
  <c r="G4" i="4"/>
  <c r="E6" i="4"/>
  <c r="D6" i="4"/>
  <c r="B6" i="4"/>
  <c r="A6" i="4"/>
  <c r="A4" i="4"/>
  <c r="A3" i="4"/>
  <c r="H6" i="1"/>
  <c r="G6" i="1"/>
  <c r="F6" i="1"/>
  <c r="E6" i="1"/>
  <c r="D6" i="1"/>
  <c r="H4" i="1"/>
  <c r="E4" i="1"/>
  <c r="K4" i="1" s="1"/>
  <c r="S10" i="3"/>
  <c r="K10" i="3"/>
  <c r="A9" i="4"/>
  <c r="G11" i="3" s="1"/>
  <c r="T55" i="4"/>
  <c r="B61" i="4"/>
  <c r="B59" i="4"/>
  <c r="B57" i="4"/>
  <c r="B55" i="4"/>
  <c r="S12" i="3" s="1"/>
  <c r="A61" i="4"/>
  <c r="A59" i="4"/>
  <c r="A57" i="4"/>
  <c r="A55" i="4"/>
  <c r="K12" i="3" s="1"/>
  <c r="V61" i="4"/>
  <c r="U61" i="4"/>
  <c r="T61" i="4"/>
  <c r="V59" i="4"/>
  <c r="U59" i="4"/>
  <c r="T59" i="4"/>
  <c r="V57" i="4"/>
  <c r="U57" i="4"/>
  <c r="T57" i="4"/>
  <c r="V55" i="4"/>
  <c r="U55" i="4"/>
  <c r="B5" i="3"/>
  <c r="A47" i="4"/>
  <c r="B47" i="4"/>
  <c r="B39" i="4"/>
  <c r="B9" i="4"/>
  <c r="R10" i="3"/>
  <c r="Q10" i="3"/>
  <c r="P10" i="3"/>
  <c r="A39" i="4"/>
  <c r="J10" i="3"/>
  <c r="I10" i="3"/>
  <c r="H10" i="3"/>
  <c r="A7" i="4"/>
  <c r="G14" i="3" s="1"/>
  <c r="B7" i="4"/>
  <c r="O14" i="3" s="1"/>
  <c r="V47" i="4"/>
  <c r="U47" i="4"/>
  <c r="T47" i="4"/>
  <c r="V41" i="4"/>
  <c r="U41" i="4"/>
  <c r="T41" i="4"/>
  <c r="V39" i="4"/>
  <c r="U39" i="4"/>
  <c r="T39" i="4"/>
  <c r="V33" i="4"/>
  <c r="U33" i="4"/>
  <c r="T33" i="4"/>
  <c r="V31" i="4"/>
  <c r="U31" i="4"/>
  <c r="T31" i="4"/>
  <c r="V25" i="4"/>
  <c r="U25" i="4"/>
  <c r="T25" i="4"/>
  <c r="V17" i="4"/>
  <c r="U17" i="4"/>
  <c r="T17" i="4"/>
  <c r="O11" i="3"/>
  <c r="A41" i="4"/>
  <c r="B41" i="4"/>
  <c r="B4" i="3" l="1"/>
  <c r="AA15" i="1"/>
  <c r="AA23" i="1" s="1"/>
  <c r="V15" i="1"/>
  <c r="V23" i="1" s="1"/>
  <c r="U15" i="1"/>
  <c r="U23" i="1" s="1"/>
  <c r="O10" i="3"/>
  <c r="C10" i="3" s="1"/>
  <c r="G10" i="3"/>
  <c r="G12" i="3"/>
  <c r="O12" i="3"/>
  <c r="K14" i="3"/>
  <c r="K13" i="3"/>
  <c r="S14" i="3"/>
  <c r="S13" i="3"/>
  <c r="O13" i="3"/>
  <c r="G13" i="3"/>
  <c r="F16" i="3"/>
  <c r="B16" i="3" s="1"/>
  <c r="F17" i="3"/>
  <c r="B17" i="3" s="1"/>
  <c r="Z15" i="1"/>
  <c r="Z23" i="1" s="1"/>
  <c r="F19" i="3"/>
  <c r="B19" i="3" s="1"/>
  <c r="N19" i="3"/>
  <c r="X8" i="1"/>
  <c r="O8" i="1"/>
  <c r="Y8" i="1" s="1"/>
  <c r="X7" i="1"/>
  <c r="O7" i="1"/>
  <c r="Y7" i="1" s="1"/>
  <c r="B4" i="4"/>
  <c r="W23" i="1"/>
  <c r="T25" i="1"/>
  <c r="K23" i="1" s="1"/>
  <c r="X12" i="1"/>
  <c r="N10" i="1"/>
  <c r="F18" i="3"/>
  <c r="B18" i="3" s="1"/>
  <c r="AA6" i="1" l="1"/>
  <c r="F4" i="1" s="1"/>
  <c r="Y10" i="1"/>
  <c r="Y12" i="1" s="1"/>
  <c r="O10" i="1" s="1"/>
  <c r="N16" i="3"/>
  <c r="N18" i="3"/>
  <c r="N17" i="3"/>
  <c r="B10" i="3"/>
  <c r="B11" i="3"/>
  <c r="C11" i="3"/>
  <c r="U25" i="1"/>
  <c r="L23" i="1" s="1"/>
  <c r="Y23" i="1" l="1"/>
  <c r="Q7" i="1" s="1"/>
  <c r="O12" i="1"/>
  <c r="V4" i="4" s="1"/>
  <c r="J4" i="4"/>
  <c r="AG4" i="4" l="1"/>
  <c r="AH4" i="4"/>
  <c r="B7" i="3"/>
  <c r="AI4" i="4" l="1"/>
  <c r="C6" i="1" l="1"/>
  <c r="I6" i="1"/>
  <c r="B6" i="1"/>
</calcChain>
</file>

<file path=xl/sharedStrings.xml><?xml version="1.0" encoding="utf-8"?>
<sst xmlns="http://schemas.openxmlformats.org/spreadsheetml/2006/main" count="48" uniqueCount="21">
  <si>
    <t>oddíl</t>
  </si>
  <si>
    <t>finále</t>
  </si>
  <si>
    <t>jméno</t>
  </si>
  <si>
    <t>5.-7. místo</t>
  </si>
  <si>
    <t>Pos 19-24</t>
  </si>
  <si>
    <t>Pos 13-18</t>
  </si>
  <si>
    <t>Pos 7-12</t>
  </si>
  <si>
    <t>Pos 1-6</t>
  </si>
  <si>
    <t>Pos 25-28</t>
  </si>
  <si>
    <t>kg</t>
  </si>
  <si>
    <t>jun</t>
  </si>
  <si>
    <t>x</t>
  </si>
  <si>
    <t>suma</t>
  </si>
  <si>
    <t>sense</t>
  </si>
  <si>
    <t>1. kolo</t>
  </si>
  <si>
    <t>kad</t>
  </si>
  <si>
    <t>Drábek Martin</t>
  </si>
  <si>
    <t>Olom.</t>
  </si>
  <si>
    <t>ř.ř.</t>
  </si>
  <si>
    <t>Jelenčič Richard</t>
  </si>
  <si>
    <t>Nesv.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</si>
</sst>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0"/>
      <name val="Arial CE"/>
      <charset val="238"/>
    </font>
    <font>
      <sz val="10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4"/>
      <name val="Arial CE"/>
      <family val="2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sz val="8"/>
      <name val="Arial CE"/>
      <family val="2"/>
      <charset val="238"/>
    </font>
    <font>
      <b/>
      <sz val="24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b/>
      <sz val="14"/>
      <name val="Arial CE"/>
      <charset val="238"/>
    </font>
    <font>
      <b/>
      <sz val="8"/>
      <name val="Arial CE"/>
      <family val="2"/>
      <charset val="238"/>
    </font>
    <font>
      <sz val="12"/>
      <name val="Arial CE"/>
      <charset val="238"/>
    </font>
    <font>
      <b/>
      <sz val="20"/>
      <name val="Arial CE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b/>
      <sz val="8"/>
      <name val="Arial CE"/>
      <charset val="238"/>
    </font>
    <font>
      <b/>
      <sz val="28"/>
      <name val="Arial CE"/>
      <charset val="238"/>
    </font>
  </fonts>
  <fills count="2">
    <fill>
      <patternFill patternType="none"/>
    </fill>
    <fill>
      <patternFill patternType="gray125"/>
    </fill>
  </fills>
  <borders count="85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tted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/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ck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thick">
        <color indexed="64"/>
      </bottom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dotted">
        <color indexed="64"/>
      </right>
      <top style="thick">
        <color indexed="64"/>
      </top>
      <bottom style="mediumDashDot">
        <color indexed="64"/>
      </bottom>
      <diagonal/>
    </border>
    <border>
      <left style="dotted">
        <color indexed="64"/>
      </left>
      <right/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mediumDashDot">
        <color indexed="64"/>
      </bottom>
      <diagonal/>
    </border>
    <border>
      <left style="dotted">
        <color indexed="64"/>
      </left>
      <right/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mediumDashDot">
        <color indexed="64"/>
      </bottom>
      <diagonal/>
    </border>
    <border>
      <left style="thick">
        <color indexed="64"/>
      </left>
      <right style="thin">
        <color indexed="64"/>
      </right>
      <top style="mediumDash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DashDot">
        <color indexed="64"/>
      </bottom>
      <diagonal/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DashDot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DashDot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DashDot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dotted">
        <color indexed="64"/>
      </right>
      <top style="mediumDashDot">
        <color indexed="64"/>
      </top>
      <bottom style="thick">
        <color indexed="64"/>
      </bottom>
      <diagonal/>
    </border>
    <border>
      <left style="dotted">
        <color indexed="64"/>
      </left>
      <right/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mediumDashDot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/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/>
      <diagonal/>
    </border>
    <border>
      <left style="thick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 style="mediumDashDotDot">
        <color indexed="64"/>
      </top>
      <bottom style="mediumDashDotDot">
        <color indexed="64"/>
      </bottom>
      <diagonal/>
    </border>
    <border>
      <left style="thick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DotDot">
        <color indexed="64"/>
      </bottom>
      <diagonal/>
    </border>
    <border>
      <left style="thin">
        <color indexed="64"/>
      </left>
      <right style="thick">
        <color indexed="64"/>
      </right>
      <top/>
      <bottom style="mediumDashDotDot">
        <color indexed="64"/>
      </bottom>
      <diagonal/>
    </border>
  </borders>
  <cellStyleXfs count="1">
    <xf numFmtId="0" fontId="0" fillId="0" borderId="0"/>
  </cellStyleXfs>
  <cellXfs count="22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/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/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0" fillId="0" borderId="19" xfId="0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horizontal="center" vertical="center"/>
      <protection locked="0"/>
    </xf>
    <xf numFmtId="0" fontId="0" fillId="0" borderId="22" xfId="0" applyBorder="1" applyAlignment="1" applyProtection="1">
      <alignment horizontal="center" vertical="center"/>
      <protection locked="0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0" xfId="0" applyBorder="1"/>
    <xf numFmtId="0" fontId="0" fillId="0" borderId="0" xfId="0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/>
    </xf>
    <xf numFmtId="0" fontId="3" fillId="0" borderId="0" xfId="0" applyFont="1" applyAlignment="1"/>
    <xf numFmtId="0" fontId="0" fillId="0" borderId="0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vertical="center"/>
    </xf>
    <xf numFmtId="0" fontId="3" fillId="0" borderId="31" xfId="0" applyFont="1" applyBorder="1" applyAlignment="1">
      <alignment horizontal="center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/>
    <xf numFmtId="49" fontId="3" fillId="0" borderId="0" xfId="0" applyNumberFormat="1" applyFont="1" applyAlignment="1">
      <alignment horizontal="right"/>
    </xf>
    <xf numFmtId="0" fontId="3" fillId="0" borderId="3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/>
    </xf>
    <xf numFmtId="0" fontId="3" fillId="0" borderId="0" xfId="0" applyFont="1" applyBorder="1"/>
    <xf numFmtId="14" fontId="3" fillId="0" borderId="0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47" xfId="0" applyBorder="1" applyAlignment="1">
      <alignment horizontal="left" vertical="center"/>
    </xf>
    <xf numFmtId="0" fontId="0" fillId="0" borderId="47" xfId="0" applyBorder="1" applyAlignment="1">
      <alignment horizontal="center" vertical="center"/>
    </xf>
    <xf numFmtId="0" fontId="0" fillId="0" borderId="46" xfId="0" applyBorder="1" applyAlignment="1">
      <alignment horizontal="left" vertical="center"/>
    </xf>
    <xf numFmtId="0" fontId="0" fillId="0" borderId="46" xfId="0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49" fontId="13" fillId="0" borderId="5" xfId="0" applyNumberFormat="1" applyFont="1" applyBorder="1" applyAlignment="1">
      <alignment horizontal="center" vertical="center" wrapText="1"/>
    </xf>
    <xf numFmtId="3" fontId="11" fillId="0" borderId="5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vertical="center" wrapText="1"/>
    </xf>
    <xf numFmtId="1" fontId="11" fillId="0" borderId="5" xfId="0" applyNumberFormat="1" applyFont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wrapText="1"/>
    </xf>
    <xf numFmtId="1" fontId="10" fillId="0" borderId="11" xfId="0" applyNumberFormat="1" applyFont="1" applyBorder="1" applyAlignment="1">
      <alignment horizontal="center" vertical="center" wrapText="1"/>
    </xf>
    <xf numFmtId="1" fontId="10" fillId="0" borderId="11" xfId="0" applyNumberFormat="1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0" fillId="0" borderId="0" xfId="0" applyAlignment="1"/>
    <xf numFmtId="0" fontId="0" fillId="0" borderId="56" xfId="0" applyBorder="1" applyAlignment="1">
      <alignment horizontal="center" vertical="center"/>
    </xf>
    <xf numFmtId="0" fontId="0" fillId="0" borderId="56" xfId="0" applyBorder="1"/>
    <xf numFmtId="0" fontId="0" fillId="0" borderId="65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1" fillId="0" borderId="55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39" xfId="0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7" xfId="0" applyBorder="1" applyAlignment="1" applyProtection="1">
      <alignment horizontal="center" vertical="center"/>
      <protection locked="0"/>
    </xf>
    <xf numFmtId="0" fontId="2" fillId="0" borderId="71" xfId="0" applyNumberFormat="1" applyFont="1" applyBorder="1" applyAlignment="1">
      <alignment horizontal="center" wrapText="1"/>
    </xf>
    <xf numFmtId="49" fontId="5" fillId="0" borderId="21" xfId="0" applyNumberFormat="1" applyFont="1" applyBorder="1" applyAlignment="1">
      <alignment vertical="center" wrapText="1"/>
    </xf>
    <xf numFmtId="49" fontId="5" fillId="0" borderId="21" xfId="0" applyNumberFormat="1" applyFont="1" applyBorder="1" applyAlignment="1">
      <alignment horizontal="center" vertical="center" wrapText="1"/>
    </xf>
    <xf numFmtId="1" fontId="11" fillId="0" borderId="21" xfId="0" applyNumberFormat="1" applyFont="1" applyBorder="1" applyAlignment="1">
      <alignment horizontal="center" vertical="center" wrapText="1"/>
    </xf>
    <xf numFmtId="164" fontId="5" fillId="0" borderId="28" xfId="0" applyNumberFormat="1" applyFont="1" applyBorder="1" applyAlignment="1">
      <alignment horizontal="center" vertical="center" wrapText="1"/>
    </xf>
    <xf numFmtId="0" fontId="0" fillId="0" borderId="72" xfId="0" applyBorder="1" applyAlignment="1">
      <alignment horizontal="center" vertical="center"/>
    </xf>
    <xf numFmtId="0" fontId="2" fillId="0" borderId="56" xfId="0" applyNumberFormat="1" applyFont="1" applyBorder="1" applyAlignment="1">
      <alignment horizontal="center" wrapText="1"/>
    </xf>
    <xf numFmtId="1" fontId="11" fillId="0" borderId="56" xfId="0" applyNumberFormat="1" applyFont="1" applyBorder="1" applyAlignment="1">
      <alignment horizontal="center" vertical="center" wrapText="1"/>
    </xf>
    <xf numFmtId="49" fontId="5" fillId="0" borderId="56" xfId="0" applyNumberFormat="1" applyFont="1" applyBorder="1" applyAlignment="1">
      <alignment vertical="center" wrapText="1"/>
    </xf>
    <xf numFmtId="49" fontId="5" fillId="0" borderId="56" xfId="0" applyNumberFormat="1" applyFont="1" applyBorder="1" applyAlignment="1">
      <alignment horizontal="center" vertical="center" wrapText="1"/>
    </xf>
    <xf numFmtId="0" fontId="5" fillId="0" borderId="56" xfId="0" applyFont="1" applyBorder="1" applyAlignment="1">
      <alignment horizontal="center" vertical="center" wrapText="1"/>
    </xf>
    <xf numFmtId="164" fontId="5" fillId="0" borderId="56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49" fontId="13" fillId="0" borderId="0" xfId="0" applyNumberFormat="1" applyFont="1" applyBorder="1" applyAlignment="1">
      <alignment horizontal="center" vertical="center" wrapText="1"/>
    </xf>
    <xf numFmtId="3" fontId="11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5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1" fontId="11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Border="1" applyAlignment="1">
      <alignment horizontal="center" vertical="center" wrapText="1"/>
    </xf>
    <xf numFmtId="1" fontId="13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1" fontId="11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3" fontId="0" fillId="0" borderId="0" xfId="0" applyNumberForma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49" fontId="0" fillId="0" borderId="0" xfId="0" applyNumberFormat="1" applyBorder="1"/>
    <xf numFmtId="1" fontId="13" fillId="0" borderId="21" xfId="0" applyNumberFormat="1" applyFont="1" applyBorder="1" applyAlignment="1">
      <alignment horizontal="center" vertical="center" wrapText="1"/>
    </xf>
    <xf numFmtId="49" fontId="13" fillId="0" borderId="56" xfId="0" applyNumberFormat="1" applyFont="1" applyBorder="1" applyAlignment="1">
      <alignment horizontal="center" vertical="center" wrapText="1"/>
    </xf>
    <xf numFmtId="3" fontId="11" fillId="0" borderId="56" xfId="0" applyNumberFormat="1" applyFont="1" applyBorder="1" applyAlignment="1">
      <alignment horizontal="center" vertical="center" wrapText="1"/>
    </xf>
    <xf numFmtId="0" fontId="0" fillId="0" borderId="38" xfId="0" applyBorder="1" applyAlignment="1" applyProtection="1">
      <alignment horizontal="center" vertical="center"/>
      <protection locked="0"/>
    </xf>
    <xf numFmtId="0" fontId="0" fillId="0" borderId="36" xfId="0" applyBorder="1" applyAlignment="1" applyProtection="1">
      <alignment horizontal="center" vertical="center"/>
      <protection locked="0"/>
    </xf>
    <xf numFmtId="0" fontId="0" fillId="0" borderId="30" xfId="0" applyBorder="1"/>
    <xf numFmtId="0" fontId="3" fillId="0" borderId="30" xfId="0" applyFont="1" applyBorder="1"/>
    <xf numFmtId="0" fontId="3" fillId="0" borderId="0" xfId="0" applyFont="1" applyAlignment="1">
      <alignment vertical="center"/>
    </xf>
    <xf numFmtId="0" fontId="0" fillId="0" borderId="54" xfId="0" applyBorder="1" applyAlignment="1" applyProtection="1">
      <alignment horizontal="center" vertical="center"/>
      <protection locked="0"/>
    </xf>
    <xf numFmtId="0" fontId="0" fillId="0" borderId="55" xfId="0" applyBorder="1" applyAlignment="1" applyProtection="1">
      <alignment horizontal="center" vertical="center"/>
      <protection locked="0"/>
    </xf>
    <xf numFmtId="0" fontId="10" fillId="0" borderId="24" xfId="0" applyFont="1" applyBorder="1" applyAlignment="1" applyProtection="1">
      <alignment horizontal="center" vertical="center"/>
      <protection locked="0"/>
    </xf>
    <xf numFmtId="0" fontId="10" fillId="0" borderId="25" xfId="0" applyFont="1" applyBorder="1" applyAlignment="1" applyProtection="1">
      <alignment horizontal="center" vertical="center"/>
      <protection locked="0"/>
    </xf>
    <xf numFmtId="0" fontId="10" fillId="0" borderId="22" xfId="0" applyFont="1" applyBorder="1" applyAlignment="1" applyProtection="1">
      <alignment horizontal="center" vertical="center"/>
      <protection locked="0"/>
    </xf>
    <xf numFmtId="0" fontId="10" fillId="0" borderId="23" xfId="0" applyFont="1" applyBorder="1" applyAlignment="1" applyProtection="1">
      <alignment horizontal="center" vertical="center"/>
      <protection locked="0"/>
    </xf>
    <xf numFmtId="0" fontId="10" fillId="0" borderId="0" xfId="0" applyFont="1"/>
    <xf numFmtId="49" fontId="3" fillId="0" borderId="0" xfId="0" applyNumberFormat="1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3" fontId="0" fillId="0" borderId="48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76" xfId="0" applyFont="1" applyBorder="1" applyAlignment="1" applyProtection="1">
      <alignment horizontal="center" vertical="center"/>
      <protection locked="0"/>
    </xf>
    <xf numFmtId="0" fontId="10" fillId="0" borderId="82" xfId="0" applyFont="1" applyBorder="1" applyAlignment="1" applyProtection="1">
      <alignment horizontal="center" vertical="center"/>
      <protection locked="0"/>
    </xf>
    <xf numFmtId="0" fontId="10" fillId="0" borderId="76" xfId="0" applyFont="1" applyBorder="1" applyAlignment="1">
      <alignment horizontal="center" vertical="center"/>
    </xf>
    <xf numFmtId="0" fontId="10" fillId="0" borderId="82" xfId="0" applyFont="1" applyBorder="1" applyAlignment="1">
      <alignment horizontal="center" vertical="center"/>
    </xf>
    <xf numFmtId="0" fontId="18" fillId="0" borderId="77" xfId="0" applyFont="1" applyBorder="1" applyAlignment="1">
      <alignment horizontal="center" vertical="center"/>
    </xf>
    <xf numFmtId="0" fontId="18" fillId="0" borderId="83" xfId="0" applyFont="1" applyBorder="1" applyAlignment="1">
      <alignment horizontal="center" vertical="center"/>
    </xf>
    <xf numFmtId="0" fontId="10" fillId="0" borderId="78" xfId="0" applyFont="1" applyBorder="1" applyAlignment="1">
      <alignment horizontal="center" vertical="center"/>
    </xf>
    <xf numFmtId="0" fontId="10" fillId="0" borderId="84" xfId="0" applyFont="1" applyBorder="1" applyAlignment="1">
      <alignment horizontal="center" vertical="center"/>
    </xf>
    <xf numFmtId="0" fontId="10" fillId="0" borderId="79" xfId="0" applyFont="1" applyBorder="1" applyAlignment="1">
      <alignment horizontal="center" vertical="center"/>
    </xf>
    <xf numFmtId="0" fontId="18" fillId="0" borderId="80" xfId="0" applyFont="1" applyBorder="1" applyAlignment="1">
      <alignment horizontal="center" vertical="center"/>
    </xf>
    <xf numFmtId="0" fontId="10" fillId="0" borderId="81" xfId="0" applyFont="1" applyBorder="1" applyAlignment="1">
      <alignment horizontal="center" vertical="center"/>
    </xf>
    <xf numFmtId="0" fontId="1" fillId="0" borderId="5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0" fillId="0" borderId="53" xfId="0" applyBorder="1" applyAlignment="1" applyProtection="1">
      <alignment horizontal="center" vertical="center"/>
      <protection locked="0"/>
    </xf>
    <xf numFmtId="0" fontId="0" fillId="0" borderId="50" xfId="0" applyBorder="1" applyAlignment="1" applyProtection="1">
      <alignment horizontal="center" vertical="center"/>
      <protection locked="0"/>
    </xf>
    <xf numFmtId="0" fontId="0" fillId="0" borderId="52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10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0" fillId="0" borderId="51" xfId="0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7" fillId="0" borderId="7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1" fillId="0" borderId="70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0" fillId="0" borderId="57" xfId="0" applyBorder="1" applyAlignment="1">
      <alignment horizontal="left" vertical="center"/>
    </xf>
    <xf numFmtId="0" fontId="0" fillId="0" borderId="61" xfId="0" applyBorder="1" applyAlignment="1">
      <alignment horizontal="left" vertical="center"/>
    </xf>
    <xf numFmtId="0" fontId="0" fillId="0" borderId="58" xfId="0" applyBorder="1" applyAlignment="1">
      <alignment horizontal="left" vertical="center"/>
    </xf>
    <xf numFmtId="0" fontId="0" fillId="0" borderId="62" xfId="0" applyBorder="1" applyAlignment="1">
      <alignment horizontal="left" vertical="center"/>
    </xf>
    <xf numFmtId="0" fontId="3" fillId="0" borderId="59" xfId="0" applyFont="1" applyBorder="1" applyAlignment="1">
      <alignment horizontal="center" vertical="center"/>
    </xf>
    <xf numFmtId="0" fontId="3" fillId="0" borderId="63" xfId="0" applyFont="1" applyBorder="1" applyAlignment="1">
      <alignment horizontal="center" vertical="center"/>
    </xf>
    <xf numFmtId="0" fontId="0" fillId="0" borderId="73" xfId="0" applyBorder="1" applyAlignment="1">
      <alignment horizontal="left" vertical="center"/>
    </xf>
    <xf numFmtId="0" fontId="0" fillId="0" borderId="74" xfId="0" applyBorder="1" applyAlignment="1">
      <alignment horizontal="left" vertical="center"/>
    </xf>
    <xf numFmtId="0" fontId="3" fillId="0" borderId="75" xfId="0" applyFont="1" applyBorder="1" applyAlignment="1">
      <alignment horizontal="center" vertical="center"/>
    </xf>
    <xf numFmtId="0" fontId="0" fillId="0" borderId="44" xfId="0" applyBorder="1" applyAlignment="1" applyProtection="1">
      <alignment horizontal="center" vertical="center"/>
      <protection locked="0"/>
    </xf>
    <xf numFmtId="0" fontId="0" fillId="0" borderId="42" xfId="0" applyBorder="1" applyAlignment="1">
      <alignment horizontal="left" vertical="center"/>
    </xf>
    <xf numFmtId="0" fontId="0" fillId="0" borderId="64" xfId="0" applyBorder="1" applyAlignment="1" applyProtection="1">
      <alignment horizontal="center" vertical="center"/>
      <protection locked="0"/>
    </xf>
    <xf numFmtId="0" fontId="10" fillId="0" borderId="60" xfId="0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7" fillId="0" borderId="69" xfId="0" applyFont="1" applyBorder="1" applyAlignment="1">
      <alignment horizontal="center" vertical="center"/>
    </xf>
    <xf numFmtId="0" fontId="7" fillId="0" borderId="3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7" fillId="0" borderId="4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1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Texty%20-%20z&#225;klad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218;daje%20o%20sout&#283;&#382;i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V&#225;&#382;n&#237;%20listin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Z&#225;loha/Texty%20-%20z&#225;kladn&#237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268;echovice%202022/Tabulky%20pro%20sout&#283;&#382;e%20jednotlivc&#367;%202021/&#344;&#237;zen&#237;%20sout&#283;&#382;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3">
          <cell r="A3" t="str">
            <v>Místo:</v>
          </cell>
          <cell r="B3" t="str">
            <v>číslo</v>
          </cell>
        </row>
        <row r="4">
          <cell r="A4" t="str">
            <v>Datum:</v>
          </cell>
          <cell r="B4" t="str">
            <v>příjmení a jméno</v>
          </cell>
        </row>
        <row r="5">
          <cell r="A5" t="str">
            <v>Hmotnost:</v>
          </cell>
          <cell r="B5" t="str">
            <v>oddíl</v>
          </cell>
        </row>
        <row r="6">
          <cell r="A6" t="str">
            <v>styl:</v>
          </cell>
          <cell r="B6" t="str">
            <v>ročník</v>
          </cell>
        </row>
        <row r="7">
          <cell r="A7" t="str">
            <v>věk. kat.</v>
          </cell>
          <cell r="B7" t="str">
            <v>los</v>
          </cell>
        </row>
        <row r="8">
          <cell r="B8" t="str">
            <v>skut. hmot. kg</v>
          </cell>
        </row>
        <row r="11">
          <cell r="A11" t="str">
            <v>Tabulka kvalifikace</v>
          </cell>
        </row>
        <row r="12">
          <cell r="A12" t="str">
            <v>1. kolo</v>
          </cell>
        </row>
        <row r="13">
          <cell r="A13" t="str">
            <v>2. kolo</v>
          </cell>
        </row>
        <row r="14">
          <cell r="A14" t="str">
            <v>3. kolo</v>
          </cell>
        </row>
        <row r="15">
          <cell r="A15" t="str">
            <v>4. kolo</v>
          </cell>
        </row>
        <row r="16">
          <cell r="A16" t="str">
            <v>5. kolo</v>
          </cell>
        </row>
        <row r="17">
          <cell r="A17" t="str">
            <v>výsledky              B   T   O</v>
          </cell>
        </row>
        <row r="18">
          <cell r="A18" t="str">
            <v>poř.</v>
          </cell>
        </row>
        <row r="27">
          <cell r="A27" t="str">
            <v>výsledky</v>
          </cell>
        </row>
        <row r="47">
          <cell r="A47" t="str">
            <v>žíněnka</v>
          </cell>
        </row>
        <row r="91">
          <cell r="A91" t="str">
            <v>120 sek</v>
          </cell>
        </row>
        <row r="92">
          <cell r="A92" t="str">
            <v>180 sek</v>
          </cell>
        </row>
        <row r="93">
          <cell r="A93" t="str">
            <v xml:space="preserve"> </v>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    </row>
        <row r="98">
          <cell r="A98" t="str">
            <v>pořadí</v>
          </cell>
        </row>
        <row r="104">
          <cell r="A104" t="str">
            <v>chyba</v>
          </cell>
        </row>
        <row r="109">
          <cell r="A109" t="str">
            <v>A příp</v>
          </cell>
          <cell r="B109" t="str">
            <v xml:space="preserve">A přípravka žáci </v>
          </cell>
        </row>
        <row r="110">
          <cell r="A110" t="str">
            <v>ml.ž</v>
          </cell>
          <cell r="B110" t="str">
            <v>mladší žáci</v>
          </cell>
        </row>
        <row r="111">
          <cell r="A111" t="str">
            <v>žák</v>
          </cell>
          <cell r="B111" t="str">
            <v>žáci</v>
          </cell>
        </row>
        <row r="112">
          <cell r="A112" t="str">
            <v>kad</v>
          </cell>
          <cell r="B112" t="str">
            <v>kadeti</v>
          </cell>
        </row>
        <row r="113">
          <cell r="A113" t="str">
            <v>jun</v>
          </cell>
          <cell r="B113" t="str">
            <v>junioři</v>
          </cell>
        </row>
        <row r="114">
          <cell r="A114" t="str">
            <v>sen</v>
          </cell>
          <cell r="B114" t="str">
            <v>senioři</v>
          </cell>
          <cell r="E114" t="str">
            <v>C příp</v>
          </cell>
        </row>
        <row r="116">
          <cell r="A116" t="str">
            <v>ž-A příp</v>
          </cell>
          <cell r="B116" t="str">
            <v>A přípravka žákyně</v>
          </cell>
        </row>
        <row r="117">
          <cell r="A117" t="str">
            <v>ž-ml.ž</v>
          </cell>
          <cell r="B117" t="str">
            <v>mladší žákyně</v>
          </cell>
        </row>
        <row r="118">
          <cell r="A118" t="str">
            <v>ž-žák</v>
          </cell>
          <cell r="B118" t="str">
            <v>žákyně</v>
          </cell>
        </row>
        <row r="119">
          <cell r="A119" t="str">
            <v>ž-kad</v>
          </cell>
          <cell r="B119" t="str">
            <v>kadetky</v>
          </cell>
        </row>
        <row r="120">
          <cell r="A120" t="str">
            <v>ž-jun</v>
          </cell>
          <cell r="B120" t="str">
            <v>juniorky</v>
          </cell>
        </row>
        <row r="121">
          <cell r="A121" t="str">
            <v>ž-sen</v>
          </cell>
          <cell r="B121" t="str">
            <v>seniorky</v>
          </cell>
        </row>
        <row r="122">
          <cell r="A122" t="str">
            <v>B příp</v>
          </cell>
          <cell r="B122" t="str">
            <v>B přípravka žáci</v>
          </cell>
          <cell r="D122" t="str">
            <v>C přípravka žáci</v>
          </cell>
        </row>
        <row r="123">
          <cell r="A123" t="str">
            <v>ž-B příp</v>
          </cell>
          <cell r="B123" t="str">
            <v>B příp. žákyně (8 - 9 let)</v>
          </cell>
          <cell r="C123" t="str">
            <v>ž-C příp</v>
          </cell>
          <cell r="D123" t="str">
            <v>C příp. žákyně (6 - 7 let)</v>
          </cell>
        </row>
        <row r="163">
          <cell r="A163" t="str">
            <v>ř.ř.</v>
          </cell>
        </row>
        <row r="164">
          <cell r="A164" t="str">
            <v>v.s.</v>
          </cell>
        </row>
        <row r="174">
          <cell r="A174" t="str">
            <v>los soupeře</v>
          </cell>
        </row>
        <row r="175">
          <cell r="A175" t="str">
            <v>body</v>
          </cell>
        </row>
        <row r="176">
          <cell r="A176" t="str">
            <v>technické body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1">
          <cell r="A181" t="str">
            <v>napomínání "O"</v>
          </cell>
        </row>
        <row r="182">
          <cell r="A182" t="str">
            <v>součet napomínání "O"</v>
          </cell>
        </row>
        <row r="186">
          <cell r="A186" t="str">
            <v>OK</v>
          </cell>
        </row>
        <row r="190">
          <cell r="A190" t="str">
            <v>zadej styl</v>
          </cell>
        </row>
        <row r="191">
          <cell r="A191" t="str">
            <v>zadej kategorii</v>
          </cell>
        </row>
        <row r="192">
          <cell r="A192" t="str">
            <v>mnoho stylů</v>
          </cell>
        </row>
        <row r="193">
          <cell r="A193" t="str">
            <v>mnoho kategorií</v>
          </cell>
        </row>
        <row r="194">
          <cell r="A194" t="str">
            <v>čas utkání</v>
          </cell>
        </row>
        <row r="195">
          <cell r="A195" t="str">
            <v>přestávka</v>
          </cell>
        </row>
        <row r="196">
          <cell r="A196" t="str">
            <v>ženy</v>
          </cell>
        </row>
        <row r="197">
          <cell r="A197" t="str">
            <v>čas periody</v>
          </cell>
        </row>
        <row r="198">
          <cell r="A198" t="str">
            <v>automatická volba - neměnit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8">
          <cell r="Q58">
            <v>1</v>
          </cell>
        </row>
      </sheetData>
      <sheetData sheetId="1"/>
      <sheetData sheetId="2">
        <row r="3">
          <cell r="B3" t="str">
            <v>XVII. ročník turnaje v zápase řecko-římském O pohár Františka Nesvadbíka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</row>
      </sheetData>
      <sheetData sheetId="3"/>
      <sheetData sheetId="4"/>
      <sheetData sheetId="5"/>
      <sheetData sheetId="6"/>
      <sheetData sheetId="7"/>
      <sheetData sheetId="8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strace"/>
      <sheetName val="Vážení FILA"/>
      <sheetName val="Vážní listina"/>
      <sheetName val="Rozdělení do hmotností"/>
      <sheetName val="Počty v hmotnostech"/>
      <sheetName val="Jeden závodník"/>
      <sheetName val="Počty podle oddílů"/>
      <sheetName val="Počty podle oddílů a stylů"/>
      <sheetName val="Čísla závodníků"/>
      <sheetName val="Tiskopis"/>
      <sheetName val="Export"/>
    </sheetNames>
    <sheetDataSet>
      <sheetData sheetId="0"/>
      <sheetData sheetId="1"/>
      <sheetData sheetId="2"/>
      <sheetData sheetId="3">
        <row r="69">
          <cell r="B69" t="str">
            <v>A příp</v>
          </cell>
          <cell r="C69">
            <v>31</v>
          </cell>
          <cell r="I69" t="str">
            <v>ř.ř.</v>
          </cell>
        </row>
      </sheetData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173">
          <cell r="A173" t="str">
            <v>Vysvětlení</v>
          </cell>
        </row>
        <row r="178">
          <cell r="A178" t="str">
            <v>součet bodu</v>
          </cell>
        </row>
        <row r="179">
          <cell r="A179" t="str">
            <v>součet technických bodů</v>
          </cell>
        </row>
        <row r="180">
          <cell r="A180" t="str">
            <v>součet vítězství</v>
          </cell>
        </row>
      </sheetData>
      <sheetData sheetId="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rategie"/>
      <sheetName val="Žíněnka 1"/>
      <sheetName val="Žíněnka 2"/>
      <sheetName val="Žíněnka 3"/>
      <sheetName val="Žíněnka 4"/>
      <sheetName val="Bez boje"/>
      <sheetName val="Čísla pro žíněnku 1"/>
      <sheetName val="Čísla pro žíněnku 2"/>
      <sheetName val="Čísla pro žíněnku 3"/>
      <sheetName val="Čísla pro žíněnku 4"/>
      <sheetName val="Žín. 1 - čísla pro trenéry"/>
      <sheetName val="Žín. 2 - čísla pro trenéry"/>
      <sheetName val="Žín. 3 - čísla pro trenéry"/>
      <sheetName val="Žín. 4 - čísla pro trenéry"/>
      <sheetName val="Počty utkání v kolech"/>
      <sheetName val="Tabule 1"/>
      <sheetName val="Tabule 2"/>
      <sheetName val="Tabule 3"/>
    </sheetNames>
    <sheetDataSet>
      <sheetData sheetId="0">
        <row r="3">
          <cell r="B3"/>
          <cell r="H3">
            <v>0</v>
          </cell>
        </row>
        <row r="4">
          <cell r="B4" t="str">
            <v>kategorie      a styl</v>
          </cell>
          <cell r="H4"/>
        </row>
        <row r="5">
          <cell r="B5" t="str">
            <v>A příp</v>
          </cell>
          <cell r="H5" t="str">
            <v/>
          </cell>
        </row>
        <row r="6">
          <cell r="B6" t="str">
            <v>A příp</v>
          </cell>
          <cell r="H6" t="str">
            <v/>
          </cell>
        </row>
        <row r="7">
          <cell r="B7" t="str">
            <v>A příp</v>
          </cell>
          <cell r="H7" t="str">
            <v/>
          </cell>
        </row>
        <row r="8">
          <cell r="B8" t="str">
            <v>A příp</v>
          </cell>
          <cell r="H8" t="str">
            <v/>
          </cell>
        </row>
        <row r="9">
          <cell r="B9" t="str">
            <v>A příp</v>
          </cell>
          <cell r="H9" t="str">
            <v/>
          </cell>
        </row>
        <row r="10">
          <cell r="B10" t="str">
            <v>A příp</v>
          </cell>
          <cell r="H10" t="str">
            <v/>
          </cell>
        </row>
        <row r="11">
          <cell r="B11" t="str">
            <v>A příp</v>
          </cell>
          <cell r="H11" t="str">
            <v/>
          </cell>
        </row>
        <row r="12">
          <cell r="B12" t="str">
            <v>A příp</v>
          </cell>
          <cell r="H12" t="str">
            <v/>
          </cell>
        </row>
        <row r="13">
          <cell r="B13" t="str">
            <v>A příp</v>
          </cell>
          <cell r="H13" t="str">
            <v/>
          </cell>
        </row>
        <row r="14">
          <cell r="B14" t="str">
            <v>ml.ž</v>
          </cell>
          <cell r="H14" t="str">
            <v/>
          </cell>
        </row>
        <row r="15">
          <cell r="B15" t="str">
            <v>ml.ž</v>
          </cell>
          <cell r="H15" t="str">
            <v/>
          </cell>
        </row>
        <row r="16">
          <cell r="B16" t="str">
            <v>ml.ž</v>
          </cell>
          <cell r="H16" t="str">
            <v/>
          </cell>
        </row>
        <row r="17">
          <cell r="B17" t="str">
            <v>ml.ž</v>
          </cell>
          <cell r="H17" t="str">
            <v/>
          </cell>
        </row>
        <row r="18">
          <cell r="B18" t="str">
            <v>ml.ž</v>
          </cell>
          <cell r="H18" t="str">
            <v/>
          </cell>
        </row>
        <row r="19">
          <cell r="B19" t="str">
            <v>ml.ž</v>
          </cell>
          <cell r="H19" t="str">
            <v/>
          </cell>
        </row>
        <row r="20">
          <cell r="B20" t="str">
            <v>ml.ž</v>
          </cell>
          <cell r="H20" t="str">
            <v/>
          </cell>
        </row>
        <row r="21">
          <cell r="B21" t="str">
            <v>žák</v>
          </cell>
          <cell r="H21" t="str">
            <v/>
          </cell>
        </row>
        <row r="22">
          <cell r="B22" t="str">
            <v>žák</v>
          </cell>
          <cell r="H22" t="str">
            <v/>
          </cell>
        </row>
        <row r="23">
          <cell r="B23" t="str">
            <v>žák</v>
          </cell>
          <cell r="H23" t="str">
            <v/>
          </cell>
        </row>
        <row r="24">
          <cell r="B24" t="str">
            <v>žák</v>
          </cell>
          <cell r="H24" t="str">
            <v/>
          </cell>
        </row>
        <row r="25">
          <cell r="B25" t="str">
            <v>kad</v>
          </cell>
          <cell r="H25" t="str">
            <v/>
          </cell>
        </row>
        <row r="26">
          <cell r="B26" t="str">
            <v>kad</v>
          </cell>
          <cell r="H26" t="str">
            <v/>
          </cell>
        </row>
        <row r="27">
          <cell r="B27" t="str">
            <v>ž-žák</v>
          </cell>
          <cell r="H27" t="str">
            <v/>
          </cell>
        </row>
        <row r="28">
          <cell r="B28" t="str">
            <v/>
          </cell>
          <cell r="H28" t="str">
            <v/>
          </cell>
        </row>
        <row r="29">
          <cell r="B29" t="str">
            <v/>
          </cell>
          <cell r="H29" t="str">
            <v/>
          </cell>
        </row>
        <row r="30">
          <cell r="B30" t="str">
            <v/>
          </cell>
          <cell r="H30" t="str">
            <v/>
          </cell>
        </row>
        <row r="31">
          <cell r="B31" t="str">
            <v/>
          </cell>
          <cell r="H31" t="str">
            <v/>
          </cell>
        </row>
        <row r="32">
          <cell r="B32" t="str">
            <v/>
          </cell>
          <cell r="H32" t="str">
            <v/>
          </cell>
        </row>
        <row r="33">
          <cell r="B33" t="str">
            <v/>
          </cell>
          <cell r="H33" t="str">
            <v/>
          </cell>
        </row>
        <row r="34">
          <cell r="B34" t="str">
            <v/>
          </cell>
          <cell r="H34" t="str">
            <v/>
          </cell>
        </row>
        <row r="35">
          <cell r="B35" t="str">
            <v/>
          </cell>
          <cell r="H35" t="str">
            <v/>
          </cell>
        </row>
        <row r="36">
          <cell r="B36" t="str">
            <v/>
          </cell>
          <cell r="H36" t="str">
            <v/>
          </cell>
        </row>
        <row r="37">
          <cell r="B37" t="str">
            <v/>
          </cell>
          <cell r="H37" t="str">
            <v/>
          </cell>
        </row>
        <row r="38">
          <cell r="B38" t="str">
            <v/>
          </cell>
          <cell r="H38" t="str">
            <v/>
          </cell>
        </row>
        <row r="39">
          <cell r="B39" t="str">
            <v/>
          </cell>
          <cell r="H39" t="str">
            <v/>
          </cell>
        </row>
        <row r="40">
          <cell r="B40" t="str">
            <v/>
          </cell>
          <cell r="H40" t="str">
            <v/>
          </cell>
        </row>
        <row r="41">
          <cell r="B41" t="str">
            <v/>
          </cell>
          <cell r="H41" t="str">
            <v/>
          </cell>
        </row>
        <row r="42">
          <cell r="B42" t="str">
            <v/>
          </cell>
          <cell r="H42" t="str">
            <v/>
          </cell>
        </row>
        <row r="43">
          <cell r="B43" t="str">
            <v/>
          </cell>
          <cell r="H43" t="str">
            <v/>
          </cell>
        </row>
        <row r="44">
          <cell r="B44" t="str">
            <v/>
          </cell>
          <cell r="H44" t="str">
            <v/>
          </cell>
        </row>
        <row r="45">
          <cell r="B45" t="str">
            <v/>
          </cell>
          <cell r="H45" t="str">
            <v/>
          </cell>
        </row>
        <row r="46">
          <cell r="B46" t="str">
            <v/>
          </cell>
          <cell r="H46" t="str">
            <v/>
          </cell>
        </row>
        <row r="47">
          <cell r="B47" t="str">
            <v/>
          </cell>
          <cell r="H47" t="str">
            <v/>
          </cell>
        </row>
        <row r="48">
          <cell r="B48" t="str">
            <v/>
          </cell>
          <cell r="H48" t="str">
            <v/>
          </cell>
        </row>
        <row r="49">
          <cell r="B49" t="str">
            <v/>
          </cell>
          <cell r="H49" t="str">
            <v/>
          </cell>
        </row>
        <row r="50">
          <cell r="B50" t="str">
            <v/>
          </cell>
          <cell r="H50" t="str">
            <v/>
          </cell>
        </row>
        <row r="51">
          <cell r="B51" t="str">
            <v/>
          </cell>
          <cell r="H51" t="str">
            <v/>
          </cell>
        </row>
        <row r="52">
          <cell r="B52" t="str">
            <v/>
          </cell>
          <cell r="H52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7"/>
  <dimension ref="A1:S21"/>
  <sheetViews>
    <sheetView tabSelected="1" workbookViewId="0">
      <selection activeCell="B25" sqref="B25"/>
    </sheetView>
  </sheetViews>
  <sheetFormatPr defaultRowHeight="13.2" x14ac:dyDescent="0.25"/>
  <cols>
    <col min="1" max="1" width="12.44140625" customWidth="1"/>
    <col min="2" max="2" width="41.33203125" customWidth="1"/>
    <col min="3" max="3" width="22.109375" customWidth="1"/>
    <col min="4" max="4" width="9.109375" hidden="1" customWidth="1"/>
    <col min="5" max="5" width="11.44140625" hidden="1" customWidth="1"/>
    <col min="6" max="19" width="9.109375" hidden="1" customWidth="1"/>
  </cols>
  <sheetData>
    <row r="1" spans="1:19" ht="30" x14ac:dyDescent="0.5">
      <c r="A1" s="159" t="str">
        <f>CONCATENATE([1]List1!$A$96)</f>
        <v>Výsledky v soutěži jednotlivců</v>
      </c>
      <c r="B1" s="159"/>
      <c r="C1" s="159"/>
    </row>
    <row r="3" spans="1:19" ht="15.6" x14ac:dyDescent="0.3">
      <c r="A3" s="16" t="str">
        <f>CONCATENATE([1]List1!$A$97)</f>
        <v>Soutěž:</v>
      </c>
      <c r="B3" s="17" t="str">
        <f>CONCATENATE('Vážní listina'!A2)</f>
        <v>XVII. ročník turnaje v zápase řecko-římském O pohár Františka Nesvadbíka</v>
      </c>
    </row>
    <row r="4" spans="1:19" ht="15.6" x14ac:dyDescent="0.3">
      <c r="A4" s="16" t="str">
        <f>CONCATENATE([1]List1!$A$3)</f>
        <v>Místo:</v>
      </c>
      <c r="B4" s="17" t="str">
        <f>CONCATENATE('Vážní listina'!D3)</f>
        <v>Čechovice</v>
      </c>
    </row>
    <row r="5" spans="1:19" ht="15.6" x14ac:dyDescent="0.3">
      <c r="A5" s="16" t="str">
        <f>CONCATENATE([1]List1!$A$4)</f>
        <v>Datum:</v>
      </c>
      <c r="B5" s="17" t="str">
        <f>CONCATENATE('Vážní listina'!D4)</f>
        <v xml:space="preserve"> 3.12.2022 </v>
      </c>
    </row>
    <row r="6" spans="1:19" ht="15.6" x14ac:dyDescent="0.3">
      <c r="A6" s="17"/>
      <c r="B6" s="17"/>
    </row>
    <row r="7" spans="1:19" ht="15.6" x14ac:dyDescent="0.3">
      <c r="A7" s="16" t="str">
        <f>CONCATENATE([1]List1!$A$5)</f>
        <v>Hmotnost:</v>
      </c>
      <c r="B7" s="17" t="str">
        <f>CONCATENATE(('Vážní listina'!F4)," ",'Vážní listina'!I4)</f>
        <v>kad 80 kg ř.ř.</v>
      </c>
    </row>
    <row r="8" spans="1:19" ht="13.8" thickBot="1" x14ac:dyDescent="0.3"/>
    <row r="9" spans="1:19" ht="20.100000000000001" customHeight="1" thickBot="1" x14ac:dyDescent="0.3">
      <c r="A9" s="23" t="str">
        <f>CONCATENATE([1]List1!$A$98)</f>
        <v>pořadí</v>
      </c>
      <c r="B9" s="13" t="str">
        <f>CONCATENATE([1]List1!$B$4)</f>
        <v>příjmení a jméno</v>
      </c>
      <c r="C9" s="24" t="str">
        <f>CONCATENATE([1]List1!$B$5)</f>
        <v>oddíl</v>
      </c>
      <c r="E9" s="1" t="s">
        <v>1</v>
      </c>
      <c r="F9" s="1" t="s">
        <v>3</v>
      </c>
      <c r="G9" s="1" t="s">
        <v>7</v>
      </c>
      <c r="H9" s="1" t="s">
        <v>6</v>
      </c>
      <c r="I9" s="1" t="s">
        <v>5</v>
      </c>
      <c r="J9" s="1" t="s">
        <v>4</v>
      </c>
      <c r="K9" s="1" t="s">
        <v>8</v>
      </c>
      <c r="M9" s="1" t="s">
        <v>1</v>
      </c>
      <c r="N9" s="1" t="s">
        <v>3</v>
      </c>
      <c r="O9" s="1" t="s">
        <v>7</v>
      </c>
      <c r="P9" s="1" t="s">
        <v>6</v>
      </c>
      <c r="Q9" s="1" t="s">
        <v>5</v>
      </c>
      <c r="R9" s="1" t="s">
        <v>4</v>
      </c>
      <c r="S9" s="1" t="s">
        <v>8</v>
      </c>
    </row>
    <row r="10" spans="1:19" ht="39.9" customHeight="1" x14ac:dyDescent="0.25">
      <c r="A10" s="20">
        <v>1</v>
      </c>
      <c r="B10" s="21" t="str">
        <f>CONCATENATE(E10,F10,G10,H10,I10,J10,K10)</f>
        <v>Drábek Martin</v>
      </c>
      <c r="C10" s="22" t="str">
        <f>CONCATENATE(M10,N10,O10,P10,Q10,R10,S10)</f>
        <v>Olom.</v>
      </c>
      <c r="D10" s="15" t="s">
        <v>2</v>
      </c>
      <c r="G10" t="str">
        <f>IF($A10='Tabulka kvalifikace'!$W$7,'Tabulka kvalifikace'!$A$7,IF($A10='Tabulka kvalifikace'!$W$9,'Tabulka kvalifikace'!$A$9,IF($A10='Tabulka kvalifikace'!$W$11,'Tabulka kvalifikace'!$A$11,IF($A10='Tabulka kvalifikace'!$W$13,'Tabulka kvalifikace'!$A$13,IF($A10='Tabulka kvalifikace'!$W$15,'Tabulka kvalifikace'!$A$15,IF($A10='Tabulka kvalifikace'!$W$17,'Tabulka kvalifikace'!$A$17,""))))))</f>
        <v>Drábek Martin</v>
      </c>
      <c r="H10" t="str">
        <f>IF($A10='Tabulka kvalifikace'!$W$19,'Tabulka kvalifikace'!$A$19,IF($A10='Tabulka kvalifikace'!$W$21,'Tabulka kvalifikace'!$A$21,IF($A10='Tabulka kvalifikace'!$W$23,'Tabulka kvalifikace'!$A$23,IF($A10='Tabulka kvalifikace'!$W$25,'Tabulka kvalifikace'!$A$25,IF($A10='Tabulka kvalifikace'!$W$27,'Tabulka kvalifikace'!$A$27,IF($A10='Tabulka kvalifikace'!$W$29,'Tabulka kvalifikace'!$A$29,""))))))</f>
        <v/>
      </c>
      <c r="I10" t="str">
        <f>IF($A10='Tabulka kvalifikace'!$W$31,'Tabulka kvalifikace'!$A$31,IF($A10='Tabulka kvalifikace'!$W$33,'Tabulka kvalifikace'!$A$33,IF($A10='Tabulka kvalifikace'!$W$35,'Tabulka kvalifikace'!$A$35,IF($A10='Tabulka kvalifikace'!$W$37,'Tabulka kvalifikace'!$A$37,IF($A10='Tabulka kvalifikace'!$W$39,'Tabulka kvalifikace'!$A$39,IF($A10='Tabulka kvalifikace'!$W$41,'Tabulka kvalifikace'!$A$41,""))))))</f>
        <v/>
      </c>
      <c r="J10" t="str">
        <f>IF($A10='Tabulka kvalifikace'!$W$43,'Tabulka kvalifikace'!$A$43,IF($A10='Tabulka kvalifikace'!$W$45,'Tabulka kvalifikace'!$A$45,IF($A10='Tabulka kvalifikace'!$W$47,'Tabulka kvalifikace'!$A$47,IF($A10='Tabulka kvalifikace'!$W$49,'Tabulka kvalifikace'!$A$49,IF($A10='Tabulka kvalifikace'!$W$51,'Tabulka kvalifikace'!$A$51,IF($A10='Tabulka kvalifikace'!$W$53,'Tabulka kvalifikace'!$A$53,""))))))</f>
        <v/>
      </c>
      <c r="K10" t="str">
        <f>IF(A10='Tabulka kvalifikace'!$W$55,'Tabulka kvalifikace'!$A$55,IF(A10='Tabulka kvalifikace'!$W$57,'Tabulka kvalifikace'!$A$57,IF(A10='Tabulka kvalifikace'!$W$59,'Tabulka kvalifikace'!$A$59,IF(A10='Tabulka kvalifikace'!$W$61,'Tabulka kvalifikace'!$A$61,""))))</f>
        <v/>
      </c>
      <c r="L10" s="15" t="s">
        <v>0</v>
      </c>
      <c r="O10" t="str">
        <f>IF($A10='Tabulka kvalifikace'!$W$7,'Tabulka kvalifikace'!$B$7,IF($A10='Tabulka kvalifikace'!$W$9,'Tabulka kvalifikace'!$B$9,IF($A10='Tabulka kvalifikace'!$W$11,'Tabulka kvalifikace'!$B$11,IF($A10='Tabulka kvalifikace'!$W$13,'Tabulka kvalifikace'!$B$13,IF($A10='Tabulka kvalifikace'!$W$15,'Tabulka kvalifikace'!$B$15,IF($A10='Tabulka kvalifikace'!$W$17,'Tabulka kvalifikace'!$B$17,""))))))</f>
        <v>Olom.</v>
      </c>
      <c r="P10" t="str">
        <f>IF($A10='Tabulka kvalifikace'!$W$19,'Tabulka kvalifikace'!$B$19,IF($A10='Tabulka kvalifikace'!$W$21,'Tabulka kvalifikace'!$B$21,IF($A10='Tabulka kvalifikace'!$W$23,'Tabulka kvalifikace'!$B$23,IF($A10='Tabulka kvalifikace'!$W$25,'Tabulka kvalifikace'!$B$25,IF($A10='Tabulka kvalifikace'!$W$27,'Tabulka kvalifikace'!$B$27,IF($A10='Tabulka kvalifikace'!$W$29,'Tabulka kvalifikace'!$B$29,""))))))</f>
        <v/>
      </c>
      <c r="Q10" t="str">
        <f>IF($A10='Tabulka kvalifikace'!$W$31,'Tabulka kvalifikace'!$B$31,IF($A10='Tabulka kvalifikace'!$W$33,'Tabulka kvalifikace'!$B$33,IF($A10='Tabulka kvalifikace'!$W$35,'Tabulka kvalifikace'!$B$35,IF($A10='Tabulka kvalifikace'!$W$37,'Tabulka kvalifikace'!$B$37,IF($A10='Tabulka kvalifikace'!$W$39,'Tabulka kvalifikace'!$B$39,IF($A10='Tabulka kvalifikace'!$W$41,'Tabulka kvalifikace'!$B$41,""))))))</f>
        <v/>
      </c>
      <c r="R10" t="str">
        <f>IF($A10='Tabulka kvalifikace'!$W$43,'Tabulka kvalifikace'!$B$43,IF($A10='Tabulka kvalifikace'!$W$45,'Tabulka kvalifikace'!$B$45,IF($A10='Tabulka kvalifikace'!$W$47,'Tabulka kvalifikace'!$B$47,IF($A10='Tabulka kvalifikace'!$W$49,'Tabulka kvalifikace'!$B$49,IF($A10='Tabulka kvalifikace'!$W$51,'Tabulka kvalifikace'!$B$51,IF($A10='Tabulka kvalifikace'!$W$53,'Tabulka kvalifikace'!$B$53,""))))))</f>
        <v/>
      </c>
      <c r="S10" t="str">
        <f>IF(A10='Tabulka kvalifikace'!$W$55,'Tabulka kvalifikace'!$B$55,IF(A10='Tabulka kvalifikace'!$W$57,'Tabulka kvalifikace'!$B$57,IF(A10='Tabulka kvalifikace'!$W$59,'Tabulka kvalifikace'!$B$59,IF(A10='Tabulka kvalifikace'!$W$61,'Tabulka kvalifikace'!$B$61,""))))</f>
        <v/>
      </c>
    </row>
    <row r="11" spans="1:19" ht="39.9" customHeight="1" thickBot="1" x14ac:dyDescent="0.3">
      <c r="A11" s="18">
        <v>2</v>
      </c>
      <c r="B11" s="21" t="str">
        <f t="shared" ref="B11:B19" si="0">CONCATENATE(E11,F11,G11,H11,I11,J11,K11)</f>
        <v>Jelenčič Richard</v>
      </c>
      <c r="C11" s="22" t="str">
        <f t="shared" ref="C11" si="1">CONCATENATE(M11,N11,O11,P11,Q11,R11,S11)</f>
        <v>Nesv.</v>
      </c>
      <c r="D11" s="15" t="s">
        <v>2</v>
      </c>
      <c r="G11" t="str">
        <f>IF($A11='Tabulka kvalifikace'!$W$7,'Tabulka kvalifikace'!$A$7,IF($A11='Tabulka kvalifikace'!$W$9,'Tabulka kvalifikace'!$A$9,IF($A11='Tabulka kvalifikace'!$W$11,'Tabulka kvalifikace'!$A$11,IF($A11='Tabulka kvalifikace'!$W$13,'Tabulka kvalifikace'!$A$13,IF($A11='Tabulka kvalifikace'!$W$15,'Tabulka kvalifikace'!$A$15,IF($A11='Tabulka kvalifikace'!$W$17,'Tabulka kvalifikace'!$A$17,""))))))</f>
        <v>Jelenčič Richard</v>
      </c>
      <c r="H11" t="str">
        <f>IF($A11='Tabulka kvalifikace'!$W$19,'Tabulka kvalifikace'!$A$19,IF($A11='Tabulka kvalifikace'!$W$21,'Tabulka kvalifikace'!$A$21,IF($A11='Tabulka kvalifikace'!$W$23,'Tabulka kvalifikace'!$A$23,IF($A11='Tabulka kvalifikace'!$W$25,'Tabulka kvalifikace'!$A$25,IF($A11='Tabulka kvalifikace'!$W$27,'Tabulka kvalifikace'!$A$27,IF($A11='Tabulka kvalifikace'!$W$29,'Tabulka kvalifikace'!$A$29,""))))))</f>
        <v/>
      </c>
      <c r="I11" t="str">
        <f>IF($A11='Tabulka kvalifikace'!$W$31,'Tabulka kvalifikace'!$A$31,IF($A11='Tabulka kvalifikace'!$W$33,'Tabulka kvalifikace'!$A$33,IF($A11='Tabulka kvalifikace'!$W$35,'Tabulka kvalifikace'!$A$35,IF($A11='Tabulka kvalifikace'!$W$37,'Tabulka kvalifikace'!$A$37,IF($A11='Tabulka kvalifikace'!$W$39,'Tabulka kvalifikace'!$A$39,IF($A11='Tabulka kvalifikace'!$W$41,'Tabulka kvalifikace'!$A$41,""))))))</f>
        <v/>
      </c>
      <c r="J11" t="str">
        <f>IF($A11='Tabulka kvalifikace'!$W$43,'Tabulka kvalifikace'!$A$43,IF($A11='Tabulka kvalifikace'!$W$45,'Tabulka kvalifikace'!$A$45,IF($A11='Tabulka kvalifikace'!$W$47,'Tabulka kvalifikace'!$A$47,IF($A11='Tabulka kvalifikace'!$W$49,'Tabulka kvalifikace'!$A$49,IF($A11='Tabulka kvalifikace'!$W$51,'Tabulka kvalifikace'!$A$51,IF($A11='Tabulka kvalifikace'!$W$53,'Tabulka kvalifikace'!$A$53,""))))))</f>
        <v/>
      </c>
      <c r="K11" t="str">
        <f>IF(A11='Tabulka kvalifikace'!$W$55,'Tabulka kvalifikace'!$A$55,IF(A11='Tabulka kvalifikace'!$W$57,'Tabulka kvalifikace'!$A$57,IF(A11='Tabulka kvalifikace'!$W$59,'Tabulka kvalifikace'!$A$59,IF(A11='Tabulka kvalifikace'!$W$61,'Tabulka kvalifikace'!$A$61,""))))</f>
        <v/>
      </c>
      <c r="L11" s="15" t="s">
        <v>0</v>
      </c>
      <c r="O11" t="str">
        <f>IF($A11='Tabulka kvalifikace'!$W$7,'Tabulka kvalifikace'!$B$7,IF($A11='Tabulka kvalifikace'!$W$9,'Tabulka kvalifikace'!$B$9,IF($A11='Tabulka kvalifikace'!$W$11,'Tabulka kvalifikace'!$B$11,IF($A11='Tabulka kvalifikace'!$W$13,'Tabulka kvalifikace'!$B$13,IF($A11='Tabulka kvalifikace'!$W$15,'Tabulka kvalifikace'!$B$15,IF($A11='Tabulka kvalifikace'!$W$17,'Tabulka kvalifikace'!$B$17,""))))))</f>
        <v>Nesv.</v>
      </c>
      <c r="P11" t="str">
        <f>IF($A11='Tabulka kvalifikace'!$W$19,'Tabulka kvalifikace'!$B$19,IF($A11='Tabulka kvalifikace'!$W$21,'Tabulka kvalifikace'!$B$21,IF($A11='Tabulka kvalifikace'!$W$23,'Tabulka kvalifikace'!$B$23,IF($A11='Tabulka kvalifikace'!$W$25,'Tabulka kvalifikace'!$B$25,IF($A11='Tabulka kvalifikace'!$W$27,'Tabulka kvalifikace'!$B$27,IF($A11='Tabulka kvalifikace'!$W$29,'Tabulka kvalifikace'!$B$29,""))))))</f>
        <v/>
      </c>
      <c r="Q11" t="str">
        <f>IF($A11='Tabulka kvalifikace'!$W$31,'Tabulka kvalifikace'!$B$31,IF($A11='Tabulka kvalifikace'!$W$33,'Tabulka kvalifikace'!$B$33,IF($A11='Tabulka kvalifikace'!$W$35,'Tabulka kvalifikace'!$B$35,IF($A11='Tabulka kvalifikace'!$W$37,'Tabulka kvalifikace'!$B$37,IF($A11='Tabulka kvalifikace'!$W$39,'Tabulka kvalifikace'!$B$39,IF($A11='Tabulka kvalifikace'!$W$41,'Tabulka kvalifikace'!$B$41,""))))))</f>
        <v/>
      </c>
      <c r="R11" t="str">
        <f>IF($A11='Tabulka kvalifikace'!$W$43,'Tabulka kvalifikace'!$B$43,IF($A11='Tabulka kvalifikace'!$W$45,'Tabulka kvalifikace'!$B$45,IF($A11='Tabulka kvalifikace'!$W$47,'Tabulka kvalifikace'!$B$47,IF($A11='Tabulka kvalifikace'!$W$49,'Tabulka kvalifikace'!$B$49,IF($A11='Tabulka kvalifikace'!$W$51,'Tabulka kvalifikace'!$B$51,IF($A11='Tabulka kvalifikace'!$W$53,'Tabulka kvalifikace'!$B$53,""))))))</f>
        <v/>
      </c>
      <c r="S11" t="str">
        <f>IF(A11='Tabulka kvalifikace'!$W$55,'Tabulka kvalifikace'!$B$55,IF(A11='Tabulka kvalifikace'!$W$57,'Tabulka kvalifikace'!$B$57,IF(A11='Tabulka kvalifikace'!$W$59,'Tabulka kvalifikace'!$B$59,IF(A11='Tabulka kvalifikace'!$W$61,'Tabulka kvalifikace'!$B$61,""))))</f>
        <v/>
      </c>
    </row>
    <row r="12" spans="1:19" ht="39.9" hidden="1" customHeight="1" x14ac:dyDescent="0.25">
      <c r="A12" s="18"/>
      <c r="B12" s="21"/>
      <c r="C12" s="22">
        <v>0</v>
      </c>
      <c r="D12" s="15" t="s">
        <v>2</v>
      </c>
      <c r="G12">
        <f>IF($A12='Tabulka kvalifikace'!$W$7,'Tabulka kvalifikace'!$A$7,IF($A12='Tabulka kvalifikace'!$W$9,'Tabulka kvalifikace'!$A$9,IF($A12='Tabulka kvalifikace'!$W$11,'Tabulka kvalifikace'!$A$11,IF($A12='Tabulka kvalifikace'!$W$13,'Tabulka kvalifikace'!$A$13,IF($A12='Tabulka kvalifikace'!$W$15,'Tabulka kvalifikace'!$A$15,IF($A12='Tabulka kvalifikace'!$W$17,'Tabulka kvalifikace'!$A$17,""))))))</f>
        <v>0</v>
      </c>
      <c r="H12">
        <f>IF($A12='Tabulka kvalifikace'!$W$19,'Tabulka kvalifikace'!$A$19,IF($A12='Tabulka kvalifikace'!$W$21,'Tabulka kvalifikace'!$A$21,IF($A12='Tabulka kvalifikace'!$W$23,'Tabulka kvalifikace'!$A$23,IF($A12='Tabulka kvalifikace'!$W$25,'Tabulka kvalifikace'!$A$25,IF($A12='Tabulka kvalifikace'!$W$27,'Tabulka kvalifikace'!$A$27,IF($A12='Tabulka kvalifikace'!$W$29,'Tabulka kvalifikace'!$A$29,""))))))</f>
        <v>0</v>
      </c>
      <c r="I12">
        <f>IF($A12='Tabulka kvalifikace'!$W$31,'Tabulka kvalifikace'!$A$31,IF($A12='Tabulka kvalifikace'!$W$33,'Tabulka kvalifikace'!$A$33,IF($A12='Tabulka kvalifikace'!$W$35,'Tabulka kvalifikace'!$A$35,IF($A12='Tabulka kvalifikace'!$W$37,'Tabulka kvalifikace'!$A$37,IF($A12='Tabulka kvalifikace'!$W$39,'Tabulka kvalifikace'!$A$39,IF($A12='Tabulka kvalifikace'!$W$41,'Tabulka kvalifikace'!$A$41,""))))))</f>
        <v>0</v>
      </c>
      <c r="J12" t="str">
        <f>IF($A12='Tabulka kvalifikace'!$W$43,'Tabulka kvalifikace'!$A$43,IF($A12='Tabulka kvalifikace'!$W$45,'Tabulka kvalifikace'!$A$45,IF($A12='Tabulka kvalifikace'!$W$47,'Tabulka kvalifikace'!$A$47,IF($A12='Tabulka kvalifikace'!$W$49,'Tabulka kvalifikace'!$A$49,IF($A12='Tabulka kvalifikace'!$W$51,'Tabulka kvalifikace'!$A$51,IF($A12='Tabulka kvalifikace'!$W$53,'Tabulka kvalifikace'!$A$53,""))))))</f>
        <v/>
      </c>
      <c r="K12" t="str">
        <f>IF(A12='Tabulka kvalifikace'!$W$55,'Tabulka kvalifikace'!$A$55,IF(A12='Tabulka kvalifikace'!$W$57,'Tabulka kvalifikace'!$A$57,IF(A12='Tabulka kvalifikace'!$W$59,'Tabulka kvalifikace'!$A$59,IF(A12='Tabulka kvalifikace'!$W$61,'Tabulka kvalifikace'!$A$61,""))))</f>
        <v/>
      </c>
      <c r="L12" s="15" t="s">
        <v>0</v>
      </c>
      <c r="O12">
        <f>IF($A12='Tabulka kvalifikace'!$W$7,'Tabulka kvalifikace'!$B$7,IF($A12='Tabulka kvalifikace'!$W$9,'Tabulka kvalifikace'!$B$9,IF($A12='Tabulka kvalifikace'!$W$11,'Tabulka kvalifikace'!$B$11,IF($A12='Tabulka kvalifikace'!$W$13,'Tabulka kvalifikace'!$B$13,IF($A12='Tabulka kvalifikace'!$W$15,'Tabulka kvalifikace'!$B$15,IF($A12='Tabulka kvalifikace'!$W$17,'Tabulka kvalifikace'!$B$17,""))))))</f>
        <v>0</v>
      </c>
      <c r="P12">
        <f>IF($A12='Tabulka kvalifikace'!$W$19,'Tabulka kvalifikace'!$B$19,IF($A12='Tabulka kvalifikace'!$W$21,'Tabulka kvalifikace'!$B$21,IF($A12='Tabulka kvalifikace'!$W$23,'Tabulka kvalifikace'!$B$23,IF($A12='Tabulka kvalifikace'!$W$25,'Tabulka kvalifikace'!$B$25,IF($A12='Tabulka kvalifikace'!$W$27,'Tabulka kvalifikace'!$B$27,IF($A12='Tabulka kvalifikace'!$W$29,'Tabulka kvalifikace'!$B$29,""))))))</f>
        <v>0</v>
      </c>
      <c r="Q12">
        <f>IF($A12='Tabulka kvalifikace'!$W$31,'Tabulka kvalifikace'!$B$31,IF($A12='Tabulka kvalifikace'!$W$33,'Tabulka kvalifikace'!$B$33,IF($A12='Tabulka kvalifikace'!$W$35,'Tabulka kvalifikace'!$B$35,IF($A12='Tabulka kvalifikace'!$W$37,'Tabulka kvalifikace'!$B$37,IF($A12='Tabulka kvalifikace'!$W$39,'Tabulka kvalifikace'!$B$39,IF($A12='Tabulka kvalifikace'!$W$41,'Tabulka kvalifikace'!$B$41,""))))))</f>
        <v>0</v>
      </c>
      <c r="R12" t="str">
        <f>IF($A12='Tabulka kvalifikace'!$W$43,'Tabulka kvalifikace'!$B$43,IF($A12='Tabulka kvalifikace'!$W$45,'Tabulka kvalifikace'!$B$45,IF($A12='Tabulka kvalifikace'!$W$47,'Tabulka kvalifikace'!$B$47,IF($A12='Tabulka kvalifikace'!$W$49,'Tabulka kvalifikace'!$B$49,IF($A12='Tabulka kvalifikace'!$W$51,'Tabulka kvalifikace'!$B$51,IF($A12='Tabulka kvalifikace'!$W$53,'Tabulka kvalifikace'!$B$53,""))))))</f>
        <v/>
      </c>
      <c r="S12" t="str">
        <f>IF(A12='Tabulka kvalifikace'!$W$55,'Tabulka kvalifikace'!$B$55,IF(A12='Tabulka kvalifikace'!$W$57,'Tabulka kvalifikace'!$B$57,IF(A12='Tabulka kvalifikace'!$W$59,'Tabulka kvalifikace'!$B$59,IF(A12='Tabulka kvalifikace'!$W$61,'Tabulka kvalifikace'!$B$61,""))))</f>
        <v/>
      </c>
    </row>
    <row r="13" spans="1:19" ht="39.9" hidden="1" customHeight="1" x14ac:dyDescent="0.25">
      <c r="A13" s="18"/>
      <c r="B13" s="21"/>
      <c r="C13" s="22">
        <v>0</v>
      </c>
      <c r="D13" s="15" t="s">
        <v>2</v>
      </c>
      <c r="G13">
        <f>IF($A13='Tabulka kvalifikace'!$W$7,'Tabulka kvalifikace'!$A$7,IF($A13='Tabulka kvalifikace'!$W$9,'Tabulka kvalifikace'!$A$9,IF($A13='Tabulka kvalifikace'!$W$11,'Tabulka kvalifikace'!$A$11,IF($A13='Tabulka kvalifikace'!$W$13,'Tabulka kvalifikace'!$A$13,IF($A13='Tabulka kvalifikace'!$W$15,'Tabulka kvalifikace'!$A$15,IF($A13='Tabulka kvalifikace'!$W$17,'Tabulka kvalifikace'!$A$17,""))))))</f>
        <v>0</v>
      </c>
      <c r="H13">
        <f>IF($A13='Tabulka kvalifikace'!$W$19,'Tabulka kvalifikace'!$A$19,IF($A13='Tabulka kvalifikace'!$W$21,'Tabulka kvalifikace'!$A$21,IF($A13='Tabulka kvalifikace'!$W$23,'Tabulka kvalifikace'!$A$23,IF($A13='Tabulka kvalifikace'!$W$25,'Tabulka kvalifikace'!$A$25,IF($A13='Tabulka kvalifikace'!$W$27,'Tabulka kvalifikace'!$A$27,IF($A13='Tabulka kvalifikace'!$W$29,'Tabulka kvalifikace'!$A$29,""))))))</f>
        <v>0</v>
      </c>
      <c r="I13">
        <f>IF($A13='Tabulka kvalifikace'!$W$31,'Tabulka kvalifikace'!$A$31,IF($A13='Tabulka kvalifikace'!$W$33,'Tabulka kvalifikace'!$A$33,IF($A13='Tabulka kvalifikace'!$W$35,'Tabulka kvalifikace'!$A$35,IF($A13='Tabulka kvalifikace'!$W$37,'Tabulka kvalifikace'!$A$37,IF($A13='Tabulka kvalifikace'!$W$39,'Tabulka kvalifikace'!$A$39,IF($A13='Tabulka kvalifikace'!$W$41,'Tabulka kvalifikace'!$A$41,""))))))</f>
        <v>0</v>
      </c>
      <c r="J13" t="str">
        <f>IF($A13='Tabulka kvalifikace'!$W$43,'Tabulka kvalifikace'!$A$43,IF($A13='Tabulka kvalifikace'!$W$45,'Tabulka kvalifikace'!$A$45,IF($A13='Tabulka kvalifikace'!$W$47,'Tabulka kvalifikace'!$A$47,IF($A13='Tabulka kvalifikace'!$W$49,'Tabulka kvalifikace'!$A$49,IF($A13='Tabulka kvalifikace'!$W$51,'Tabulka kvalifikace'!$A$51,IF($A13='Tabulka kvalifikace'!$W$53,'Tabulka kvalifikace'!$A$53,""))))))</f>
        <v/>
      </c>
      <c r="K13" t="str">
        <f>IF(A13='Tabulka kvalifikace'!$W$55,'Tabulka kvalifikace'!$A$55,IF(A13='Tabulka kvalifikace'!$W$57,'Tabulka kvalifikace'!$A$57,IF(A13='Tabulka kvalifikace'!$W$59,'Tabulka kvalifikace'!$A$59,IF(A13='Tabulka kvalifikace'!$W$61,'Tabulka kvalifikace'!$A$61,""))))</f>
        <v/>
      </c>
      <c r="L13" s="15" t="s">
        <v>0</v>
      </c>
      <c r="O13">
        <f>IF($A13='Tabulka kvalifikace'!$W$7,'Tabulka kvalifikace'!$B$7,IF($A13='Tabulka kvalifikace'!$W$9,'Tabulka kvalifikace'!$B$9,IF($A13='Tabulka kvalifikace'!$W$11,'Tabulka kvalifikace'!$B$11,IF($A13='Tabulka kvalifikace'!$W$13,'Tabulka kvalifikace'!$B$13,IF($A13='Tabulka kvalifikace'!$W$15,'Tabulka kvalifikace'!$B$15,IF($A13='Tabulka kvalifikace'!$W$17,'Tabulka kvalifikace'!$B$17,""))))))</f>
        <v>0</v>
      </c>
      <c r="P13">
        <f>IF($A13='Tabulka kvalifikace'!$W$19,'Tabulka kvalifikace'!$B$19,IF($A13='Tabulka kvalifikace'!$W$21,'Tabulka kvalifikace'!$B$21,IF($A13='Tabulka kvalifikace'!$W$23,'Tabulka kvalifikace'!$B$23,IF($A13='Tabulka kvalifikace'!$W$25,'Tabulka kvalifikace'!$B$25,IF($A13='Tabulka kvalifikace'!$W$27,'Tabulka kvalifikace'!$B$27,IF($A13='Tabulka kvalifikace'!$W$29,'Tabulka kvalifikace'!$B$29,""))))))</f>
        <v>0</v>
      </c>
      <c r="Q13">
        <f>IF($A13='Tabulka kvalifikace'!$W$31,'Tabulka kvalifikace'!$B$31,IF($A13='Tabulka kvalifikace'!$W$33,'Tabulka kvalifikace'!$B$33,IF($A13='Tabulka kvalifikace'!$W$35,'Tabulka kvalifikace'!$B$35,IF($A13='Tabulka kvalifikace'!$W$37,'Tabulka kvalifikace'!$B$37,IF($A13='Tabulka kvalifikace'!$W$39,'Tabulka kvalifikace'!$B$39,IF($A13='Tabulka kvalifikace'!$W$41,'Tabulka kvalifikace'!$B$41,""))))))</f>
        <v>0</v>
      </c>
      <c r="R13" t="str">
        <f>IF($A13='Tabulka kvalifikace'!$W$43,'Tabulka kvalifikace'!$B$43,IF($A13='Tabulka kvalifikace'!$W$45,'Tabulka kvalifikace'!$B$45,IF($A13='Tabulka kvalifikace'!$W$47,'Tabulka kvalifikace'!$B$47,IF($A13='Tabulka kvalifikace'!$W$49,'Tabulka kvalifikace'!$B$49,IF($A13='Tabulka kvalifikace'!$W$51,'Tabulka kvalifikace'!$B$51,IF($A13='Tabulka kvalifikace'!$W$53,'Tabulka kvalifikace'!$B$53,""))))))</f>
        <v/>
      </c>
      <c r="S13" t="str">
        <f>IF(A13='Tabulka kvalifikace'!$W$55,'Tabulka kvalifikace'!$B$55,IF(A13='Tabulka kvalifikace'!$W$57,'Tabulka kvalifikace'!$B$57,IF(A13='Tabulka kvalifikace'!$W$59,'Tabulka kvalifikace'!$B$59,IF(A13='Tabulka kvalifikace'!$W$61,'Tabulka kvalifikace'!$B$61,""))))</f>
        <v/>
      </c>
    </row>
    <row r="14" spans="1:19" ht="39.9" hidden="1" customHeight="1" x14ac:dyDescent="0.25">
      <c r="A14" s="18"/>
      <c r="B14" s="21"/>
      <c r="C14" s="22">
        <v>0</v>
      </c>
      <c r="D14" s="15" t="s">
        <v>2</v>
      </c>
      <c r="G14">
        <f>IF($A14='Tabulka kvalifikace'!$W$7,'Tabulka kvalifikace'!$A$7,IF($A14='Tabulka kvalifikace'!$W$9,'Tabulka kvalifikace'!$A$9,IF($A14='Tabulka kvalifikace'!$W$11,'Tabulka kvalifikace'!$A$11,IF($A14='Tabulka kvalifikace'!$W$13,'Tabulka kvalifikace'!$A$13,IF($A14='Tabulka kvalifikace'!$W$15,'Tabulka kvalifikace'!$A$15,IF($A14='Tabulka kvalifikace'!$W$17,'Tabulka kvalifikace'!$A$17,""))))))</f>
        <v>0</v>
      </c>
      <c r="H14">
        <f>IF($A14='Tabulka kvalifikace'!$W$19,'Tabulka kvalifikace'!$A$19,IF($A14='Tabulka kvalifikace'!$W$21,'Tabulka kvalifikace'!$A$21,IF($A14='Tabulka kvalifikace'!$W$23,'Tabulka kvalifikace'!$A$23,IF($A14='Tabulka kvalifikace'!$W$25,'Tabulka kvalifikace'!$A$25,IF($A14='Tabulka kvalifikace'!$W$27,'Tabulka kvalifikace'!$A$27,IF($A14='Tabulka kvalifikace'!$W$29,'Tabulka kvalifikace'!$A$29,""))))))</f>
        <v>0</v>
      </c>
      <c r="I14">
        <f>IF($A14='Tabulka kvalifikace'!$W$31,'Tabulka kvalifikace'!$A$31,IF($A14='Tabulka kvalifikace'!$W$33,'Tabulka kvalifikace'!$A$33,IF($A14='Tabulka kvalifikace'!$W$35,'Tabulka kvalifikace'!$A$35,IF($A14='Tabulka kvalifikace'!$W$37,'Tabulka kvalifikace'!$A$37,IF($A14='Tabulka kvalifikace'!$W$39,'Tabulka kvalifikace'!$A$39,IF($A14='Tabulka kvalifikace'!$W$41,'Tabulka kvalifikace'!$A$41,""))))))</f>
        <v>0</v>
      </c>
      <c r="J14" t="str">
        <f>IF($A14='Tabulka kvalifikace'!$W$43,'Tabulka kvalifikace'!$A$43,IF($A14='Tabulka kvalifikace'!$W$45,'Tabulka kvalifikace'!$A$45,IF($A14='Tabulka kvalifikace'!$W$47,'Tabulka kvalifikace'!$A$47,IF($A14='Tabulka kvalifikace'!$W$49,'Tabulka kvalifikace'!$A$49,IF($A14='Tabulka kvalifikace'!$W$51,'Tabulka kvalifikace'!$A$51,IF($A14='Tabulka kvalifikace'!$W$53,'Tabulka kvalifikace'!$A$53,""))))))</f>
        <v/>
      </c>
      <c r="K14" t="str">
        <f>IF(A14='Tabulka kvalifikace'!$W$55,'Tabulka kvalifikace'!$A$55,IF(A14='Tabulka kvalifikace'!$W$57,'Tabulka kvalifikace'!$A$57,IF(A14='Tabulka kvalifikace'!$W$59,'Tabulka kvalifikace'!$A$59,IF(A14='Tabulka kvalifikace'!$W$61,'Tabulka kvalifikace'!$A$61,""))))</f>
        <v/>
      </c>
      <c r="L14" s="15" t="s">
        <v>0</v>
      </c>
      <c r="O14">
        <f>IF($A14='Tabulka kvalifikace'!$W$7,'Tabulka kvalifikace'!$B$7,IF($A14='Tabulka kvalifikace'!$W$9,'Tabulka kvalifikace'!$B$9,IF($A14='Tabulka kvalifikace'!$W$11,'Tabulka kvalifikace'!$B$11,IF($A14='Tabulka kvalifikace'!$W$13,'Tabulka kvalifikace'!$B$13,IF($A14='Tabulka kvalifikace'!$W$15,'Tabulka kvalifikace'!$B$15,IF($A14='Tabulka kvalifikace'!$W$17,'Tabulka kvalifikace'!$B$17,""))))))</f>
        <v>0</v>
      </c>
      <c r="P14">
        <f>IF($A14='Tabulka kvalifikace'!$W$19,'Tabulka kvalifikace'!$B$19,IF($A14='Tabulka kvalifikace'!$W$21,'Tabulka kvalifikace'!$B$21,IF($A14='Tabulka kvalifikace'!$W$23,'Tabulka kvalifikace'!$B$23,IF($A14='Tabulka kvalifikace'!$W$25,'Tabulka kvalifikace'!$B$25,IF($A14='Tabulka kvalifikace'!$W$27,'Tabulka kvalifikace'!$B$27,IF($A14='Tabulka kvalifikace'!$W$29,'Tabulka kvalifikace'!$B$29,""))))))</f>
        <v>0</v>
      </c>
      <c r="Q14">
        <f>IF($A14='Tabulka kvalifikace'!$W$31,'Tabulka kvalifikace'!$B$31,IF($A14='Tabulka kvalifikace'!$W$33,'Tabulka kvalifikace'!$B$33,IF($A14='Tabulka kvalifikace'!$W$35,'Tabulka kvalifikace'!$B$35,IF($A14='Tabulka kvalifikace'!$W$37,'Tabulka kvalifikace'!$B$37,IF($A14='Tabulka kvalifikace'!$W$39,'Tabulka kvalifikace'!$B$39,IF($A14='Tabulka kvalifikace'!$W$41,'Tabulka kvalifikace'!$B$41,""))))))</f>
        <v>0</v>
      </c>
      <c r="R14" t="str">
        <f>IF($A14='Tabulka kvalifikace'!$W$43,'Tabulka kvalifikace'!$B$43,IF($A14='Tabulka kvalifikace'!$W$45,'Tabulka kvalifikace'!$B$45,IF($A14='Tabulka kvalifikace'!$W$47,'Tabulka kvalifikace'!$B$47,IF($A14='Tabulka kvalifikace'!$W$49,'Tabulka kvalifikace'!$B$49,IF($A14='Tabulka kvalifikace'!$W$51,'Tabulka kvalifikace'!$B$51,IF($A14='Tabulka kvalifikace'!$W$53,'Tabulka kvalifikace'!$B$53,""))))))</f>
        <v/>
      </c>
      <c r="S14" t="str">
        <f>IF(A14='Tabulka kvalifikace'!$W$55,'Tabulka kvalifikace'!$B$55,IF(A14='Tabulka kvalifikace'!$W$57,'Tabulka kvalifikace'!$B$57,IF(A14='Tabulka kvalifikace'!$W$59,'Tabulka kvalifikace'!$B$59,IF(A14='Tabulka kvalifikace'!$W$61,'Tabulka kvalifikace'!$B$61,""))))</f>
        <v/>
      </c>
    </row>
    <row r="15" spans="1:19" ht="39.9" hidden="1" customHeight="1" x14ac:dyDescent="0.25">
      <c r="A15" s="18">
        <v>6</v>
      </c>
      <c r="B15" s="21"/>
      <c r="C15" s="22">
        <v>0</v>
      </c>
      <c r="D15" s="15" t="s">
        <v>2</v>
      </c>
      <c r="G15" t="str">
        <f>IF($A15='Tabulka kvalifikace'!$W$7,'Tabulka kvalifikace'!$A$7,IF($A15='Tabulka kvalifikace'!$W$9,'Tabulka kvalifikace'!$A$9,IF($A15='Tabulka kvalifikace'!$W$11,'Tabulka kvalifikace'!$A$11,IF($A15='Tabulka kvalifikace'!$W$13,'Tabulka kvalifikace'!$A$13,IF($A15='Tabulka kvalifikace'!$W$15,'Tabulka kvalifikace'!$A$15,IF($A15='Tabulka kvalifikace'!$W$17,'Tabulka kvalifikace'!$A$17,""))))))</f>
        <v/>
      </c>
      <c r="H15" t="str">
        <f>IF($A15='Tabulka kvalifikace'!$W$19,'Tabulka kvalifikace'!$A$19,IF($A15='Tabulka kvalifikace'!$W$21,'Tabulka kvalifikace'!$A$21,IF($A15='Tabulka kvalifikace'!$W$23,'Tabulka kvalifikace'!$A$23,IF($A15='Tabulka kvalifikace'!$W$25,'Tabulka kvalifikace'!$A$25,IF($A15='Tabulka kvalifikace'!$W$27,'Tabulka kvalifikace'!$A$27,IF($A15='Tabulka kvalifikace'!$W$29,'Tabulka kvalifikace'!$A$29,""))))))</f>
        <v/>
      </c>
      <c r="I15" t="str">
        <f>IF($A15='Tabulka kvalifikace'!$W$31,'Tabulka kvalifikace'!$A$31,IF($A15='Tabulka kvalifikace'!$W$33,'Tabulka kvalifikace'!$A$33,IF($A15='Tabulka kvalifikace'!$W$35,'Tabulka kvalifikace'!$A$35,IF($A15='Tabulka kvalifikace'!$W$37,'Tabulka kvalifikace'!$A$37,IF($A15='Tabulka kvalifikace'!$W$39,'Tabulka kvalifikace'!$A$39,IF($A15='Tabulka kvalifikace'!$W$41,'Tabulka kvalifikace'!$A$41,""))))))</f>
        <v/>
      </c>
      <c r="J15" t="str">
        <f>IF($A15='Tabulka kvalifikace'!$W$43,'Tabulka kvalifikace'!$A$43,IF($A15='Tabulka kvalifikace'!$W$45,'Tabulka kvalifikace'!$A$45,IF($A15='Tabulka kvalifikace'!$W$47,'Tabulka kvalifikace'!$A$47,IF($A15='Tabulka kvalifikace'!$W$49,'Tabulka kvalifikace'!$A$49,IF($A15='Tabulka kvalifikace'!$W$51,'Tabulka kvalifikace'!$A$51,IF($A15='Tabulka kvalifikace'!$W$53,'Tabulka kvalifikace'!$A$53,""))))))</f>
        <v/>
      </c>
      <c r="K15" t="str">
        <f>IF(A15='Tabulka kvalifikace'!$W$55,'Tabulka kvalifikace'!$A$55,IF(A15='Tabulka kvalifikace'!$W$57,'Tabulka kvalifikace'!$A$57,IF(A15='Tabulka kvalifikace'!$W$59,'Tabulka kvalifikace'!$A$59,IF(A15='Tabulka kvalifikace'!$W$61,'Tabulka kvalifikace'!$A$61,""))))</f>
        <v/>
      </c>
      <c r="L15" s="15" t="s">
        <v>0</v>
      </c>
      <c r="O15" t="str">
        <f>IF($A15='Tabulka kvalifikace'!$W$7,'Tabulka kvalifikace'!$B$7,IF($A15='Tabulka kvalifikace'!$W$9,'Tabulka kvalifikace'!$B$9,IF($A15='Tabulka kvalifikace'!$W$11,'Tabulka kvalifikace'!$B$11,IF($A15='Tabulka kvalifikace'!$W$13,'Tabulka kvalifikace'!$B$13,IF($A15='Tabulka kvalifikace'!$W$15,'Tabulka kvalifikace'!$B$15,IF($A15='Tabulka kvalifikace'!$W$17,'Tabulka kvalifikace'!$B$17,""))))))</f>
        <v/>
      </c>
      <c r="P15" t="str">
        <f>IF($A15='Tabulka kvalifikace'!$W$19,'Tabulka kvalifikace'!$B$19,IF($A15='Tabulka kvalifikace'!$W$21,'Tabulka kvalifikace'!$B$21,IF($A15='Tabulka kvalifikace'!$W$23,'Tabulka kvalifikace'!$B$23,IF($A15='Tabulka kvalifikace'!$W$25,'Tabulka kvalifikace'!$B$25,IF($A15='Tabulka kvalifikace'!$W$27,'Tabulka kvalifikace'!$B$27,IF($A15='Tabulka kvalifikace'!$W$29,'Tabulka kvalifikace'!$B$29,""))))))</f>
        <v/>
      </c>
      <c r="Q15" t="str">
        <f>IF($A15='Tabulka kvalifikace'!$W$31,'Tabulka kvalifikace'!$B$31,IF($A15='Tabulka kvalifikace'!$W$33,'Tabulka kvalifikace'!$B$33,IF($A15='Tabulka kvalifikace'!$W$35,'Tabulka kvalifikace'!$B$35,IF($A15='Tabulka kvalifikace'!$W$37,'Tabulka kvalifikace'!$B$37,IF($A15='Tabulka kvalifikace'!$W$39,'Tabulka kvalifikace'!$B$39,IF($A15='Tabulka kvalifikace'!$W$41,'Tabulka kvalifikace'!$B$41,""))))))</f>
        <v/>
      </c>
      <c r="R15" t="str">
        <f>IF($A15='Tabulka kvalifikace'!$W$43,'Tabulka kvalifikace'!$B$43,IF($A15='Tabulka kvalifikace'!$W$45,'Tabulka kvalifikace'!$B$45,IF($A15='Tabulka kvalifikace'!$W$47,'Tabulka kvalifikace'!$B$47,IF($A15='Tabulka kvalifikace'!$W$49,'Tabulka kvalifikace'!$B$49,IF($A15='Tabulka kvalifikace'!$W$51,'Tabulka kvalifikace'!$B$51,IF($A15='Tabulka kvalifikace'!$W$53,'Tabulka kvalifikace'!$B$53,""))))))</f>
        <v/>
      </c>
      <c r="S15" t="str">
        <f>IF(A15='Tabulka kvalifikace'!$W$55,'Tabulka kvalifikace'!$B$55,IF(A15='Tabulka kvalifikace'!$W$57,'Tabulka kvalifikace'!$B$57,IF(A15='Tabulka kvalifikace'!$W$59,'Tabulka kvalifikace'!$B$59,IF(A15='Tabulka kvalifikace'!$W$61,'Tabulka kvalifikace'!$B$61,""))))</f>
        <v/>
      </c>
    </row>
    <row r="16" spans="1:19" ht="39.9" hidden="1" customHeight="1" x14ac:dyDescent="0.25">
      <c r="A16" s="18">
        <v>7</v>
      </c>
      <c r="B16" s="21" t="e">
        <f t="shared" si="0"/>
        <v>#REF!</v>
      </c>
      <c r="C16" s="22">
        <v>0</v>
      </c>
      <c r="D16" s="15" t="s">
        <v>2</v>
      </c>
      <c r="E16" t="e">
        <f>IF($A16=#REF!,#REF!,IF($A16=#REF!,#REF!,IF($A16=#REF!,#REF!,IF($A16=#REF!,#REF!,""))))</f>
        <v>#REF!</v>
      </c>
      <c r="F16" t="e">
        <f>IF($A16=#REF!,#REF!,IF($A16=#REF!,#REF!,IF($A16=#REF!,#REF!,IF($A16=#REF!,#REF!,IF($A16=#REF!,#REF!,IF($A16=#REF!,#REF!,IF($A16=#REF!,#REF!,IF($A16=#REF!,#REF!,""))))))))</f>
        <v>#REF!</v>
      </c>
      <c r="G16" t="str">
        <f>IF($A16='Tabulka kvalifikace'!$W$7,'Tabulka kvalifikace'!$A$7,IF($A16='Tabulka kvalifikace'!$W$9,'Tabulka kvalifikace'!$A$9,IF($A16='Tabulka kvalifikace'!$W$11,'Tabulka kvalifikace'!$A$11,IF($A16='Tabulka kvalifikace'!$W$13,'Tabulka kvalifikace'!$A$13,IF($A16='Tabulka kvalifikace'!$W$15,'Tabulka kvalifikace'!$A$15,IF($A16='Tabulka kvalifikace'!$W$17,'Tabulka kvalifikace'!$A$17,""))))))</f>
        <v/>
      </c>
      <c r="H16" t="str">
        <f>IF($A16='Tabulka kvalifikace'!$W$19,'Tabulka kvalifikace'!$A$19,IF($A16='Tabulka kvalifikace'!$W$21,'Tabulka kvalifikace'!$A$21,IF($A16='Tabulka kvalifikace'!$W$23,'Tabulka kvalifikace'!$A$23,IF($A16='Tabulka kvalifikace'!$W$25,'Tabulka kvalifikace'!$A$25,IF($A16='Tabulka kvalifikace'!$W$27,'Tabulka kvalifikace'!$A$27,IF($A16='Tabulka kvalifikace'!$W$29,'Tabulka kvalifikace'!$A$29,""))))))</f>
        <v/>
      </c>
      <c r="I16" t="str">
        <f>IF($A16='Tabulka kvalifikace'!$W$31,'Tabulka kvalifikace'!$A$31,IF($A16='Tabulka kvalifikace'!$W$33,'Tabulka kvalifikace'!$A$33,IF($A16='Tabulka kvalifikace'!$W$35,'Tabulka kvalifikace'!$A$35,IF($A16='Tabulka kvalifikace'!$W$37,'Tabulka kvalifikace'!$A$37,IF($A16='Tabulka kvalifikace'!$W$39,'Tabulka kvalifikace'!$A$39,IF($A16='Tabulka kvalifikace'!$W$41,'Tabulka kvalifikace'!$A$41,""))))))</f>
        <v/>
      </c>
      <c r="J16" t="str">
        <f>IF($A16='Tabulka kvalifikace'!$W$43,'Tabulka kvalifikace'!$A$43,IF($A16='Tabulka kvalifikace'!$W$45,'Tabulka kvalifikace'!$A$45,IF($A16='Tabulka kvalifikace'!$W$47,'Tabulka kvalifikace'!$A$47,IF($A16='Tabulka kvalifikace'!$W$49,'Tabulka kvalifikace'!$A$49,IF($A16='Tabulka kvalifikace'!$W$51,'Tabulka kvalifikace'!$A$51,IF($A16='Tabulka kvalifikace'!$W$53,'Tabulka kvalifikace'!$A$53,""))))))</f>
        <v/>
      </c>
      <c r="K16" t="str">
        <f>IF(A16='Tabulka kvalifikace'!$W$55,'Tabulka kvalifikace'!$A$55,IF(A16='Tabulka kvalifikace'!$W$57,'Tabulka kvalifikace'!$A$57,IF(A16='Tabulka kvalifikace'!$W$59,'Tabulka kvalifikace'!$A$59,IF(A16='Tabulka kvalifikace'!$W$61,'Tabulka kvalifikace'!$A$61,""))))</f>
        <v/>
      </c>
      <c r="L16" s="15" t="s">
        <v>0</v>
      </c>
      <c r="M16" t="e">
        <f>IF($A16=#REF!,#REF!,IF($A16=#REF!,#REF!,IF($A16=#REF!,#REF!,IF($A16=#REF!,#REF!,""))))</f>
        <v>#REF!</v>
      </c>
      <c r="N16" t="e">
        <f>IF($A16=#REF!,#REF!,IF($A16=#REF!,#REF!,IF($A16=#REF!,#REF!,IF($A16=#REF!,#REF!,IF($A16=#REF!,#REF!,IF($A16=#REF!,#REF!,IF($A16=#REF!,#REF!,IF($A16=#REF!,#REF!,""))))))))</f>
        <v>#REF!</v>
      </c>
      <c r="O16" t="str">
        <f>IF($A16='Tabulka kvalifikace'!$W$7,'Tabulka kvalifikace'!$B$7,IF($A16='Tabulka kvalifikace'!$W$9,'Tabulka kvalifikace'!$B$9,IF($A16='Tabulka kvalifikace'!$W$11,'Tabulka kvalifikace'!$B$11,IF($A16='Tabulka kvalifikace'!$W$13,'Tabulka kvalifikace'!$B$13,IF($A16='Tabulka kvalifikace'!$W$15,'Tabulka kvalifikace'!$B$15,IF($A16='Tabulka kvalifikace'!$W$17,'Tabulka kvalifikace'!$B$17,""))))))</f>
        <v/>
      </c>
      <c r="P16" t="str">
        <f>IF($A16='Tabulka kvalifikace'!$W$19,'Tabulka kvalifikace'!$B$19,IF($A16='Tabulka kvalifikace'!$W$21,'Tabulka kvalifikace'!$B$21,IF($A16='Tabulka kvalifikace'!$W$23,'Tabulka kvalifikace'!$B$23,IF($A16='Tabulka kvalifikace'!$W$25,'Tabulka kvalifikace'!$B$25,IF($A16='Tabulka kvalifikace'!$W$27,'Tabulka kvalifikace'!$B$27,IF($A16='Tabulka kvalifikace'!$W$29,'Tabulka kvalifikace'!$B$29,""))))))</f>
        <v/>
      </c>
      <c r="Q16" t="str">
        <f>IF($A16='Tabulka kvalifikace'!$W$31,'Tabulka kvalifikace'!$B$31,IF($A16='Tabulka kvalifikace'!$W$33,'Tabulka kvalifikace'!$B$33,IF($A16='Tabulka kvalifikace'!$W$35,'Tabulka kvalifikace'!$B$35,IF($A16='Tabulka kvalifikace'!$W$37,'Tabulka kvalifikace'!$B$37,IF($A16='Tabulka kvalifikace'!$W$39,'Tabulka kvalifikace'!$B$39,IF($A16='Tabulka kvalifikace'!$W$41,'Tabulka kvalifikace'!$B$41,""))))))</f>
        <v/>
      </c>
      <c r="R16" t="str">
        <f>IF($A16='Tabulka kvalifikace'!$W$43,'Tabulka kvalifikace'!$B$43,IF($A16='Tabulka kvalifikace'!$W$45,'Tabulka kvalifikace'!$B$45,IF($A16='Tabulka kvalifikace'!$W$47,'Tabulka kvalifikace'!$B$47,IF($A16='Tabulka kvalifikace'!$W$49,'Tabulka kvalifikace'!$B$49,IF($A16='Tabulka kvalifikace'!$W$51,'Tabulka kvalifikace'!$B$51,IF($A16='Tabulka kvalifikace'!$W$53,'Tabulka kvalifikace'!$B$53,""))))))</f>
        <v/>
      </c>
      <c r="S16" t="str">
        <f>IF(A16='Tabulka kvalifikace'!$W$55,'Tabulka kvalifikace'!$B$55,IF(A16='Tabulka kvalifikace'!$W$57,'Tabulka kvalifikace'!$B$57,IF(A16='Tabulka kvalifikace'!$W$59,'Tabulka kvalifikace'!$B$59,IF(A16='Tabulka kvalifikace'!$W$61,'Tabulka kvalifikace'!$B$61,""))))</f>
        <v/>
      </c>
    </row>
    <row r="17" spans="1:19" ht="39.9" hidden="1" customHeight="1" x14ac:dyDescent="0.25">
      <c r="A17" s="18">
        <v>8</v>
      </c>
      <c r="B17" s="21" t="e">
        <f t="shared" si="0"/>
        <v>#REF!</v>
      </c>
      <c r="C17" s="22">
        <v>0</v>
      </c>
      <c r="D17" s="15" t="s">
        <v>2</v>
      </c>
      <c r="E17" t="e">
        <f>IF($A17=#REF!,#REF!,IF($A17=#REF!,#REF!,IF($A17=#REF!,#REF!,IF($A17=#REF!,#REF!,""))))</f>
        <v>#REF!</v>
      </c>
      <c r="F17" t="e">
        <f>IF($A17=#REF!,#REF!,IF($A17=#REF!,#REF!,IF($A17=#REF!,#REF!,IF($A17=#REF!,#REF!,IF($A17=#REF!,#REF!,IF($A17=#REF!,#REF!,IF($A17=#REF!,#REF!,IF($A17=#REF!,#REF!,""))))))))</f>
        <v>#REF!</v>
      </c>
      <c r="G17" t="str">
        <f>IF($A17='Tabulka kvalifikace'!$W$7,'Tabulka kvalifikace'!$A$7,IF($A17='Tabulka kvalifikace'!$W$9,'Tabulka kvalifikace'!$A$9,IF($A17='Tabulka kvalifikace'!$W$11,'Tabulka kvalifikace'!$A$11,IF($A17='Tabulka kvalifikace'!$W$13,'Tabulka kvalifikace'!$A$13,IF($A17='Tabulka kvalifikace'!$W$15,'Tabulka kvalifikace'!$A$15,IF($A17='Tabulka kvalifikace'!$W$17,'Tabulka kvalifikace'!$A$17,""))))))</f>
        <v/>
      </c>
      <c r="H17" t="str">
        <f>IF($A17='Tabulka kvalifikace'!$W$19,'Tabulka kvalifikace'!$A$19,IF($A17='Tabulka kvalifikace'!$W$21,'Tabulka kvalifikace'!$A$21,IF($A17='Tabulka kvalifikace'!$W$23,'Tabulka kvalifikace'!$A$23,IF($A17='Tabulka kvalifikace'!$W$25,'Tabulka kvalifikace'!$A$25,IF($A17='Tabulka kvalifikace'!$W$27,'Tabulka kvalifikace'!$A$27,IF($A17='Tabulka kvalifikace'!$W$29,'Tabulka kvalifikace'!$A$29,""))))))</f>
        <v/>
      </c>
      <c r="I17" t="str">
        <f>IF($A17='Tabulka kvalifikace'!$W$31,'Tabulka kvalifikace'!$A$31,IF($A17='Tabulka kvalifikace'!$W$33,'Tabulka kvalifikace'!$A$33,IF($A17='Tabulka kvalifikace'!$W$35,'Tabulka kvalifikace'!$A$35,IF($A17='Tabulka kvalifikace'!$W$37,'Tabulka kvalifikace'!$A$37,IF($A17='Tabulka kvalifikace'!$W$39,'Tabulka kvalifikace'!$A$39,IF($A17='Tabulka kvalifikace'!$W$41,'Tabulka kvalifikace'!$A$41,""))))))</f>
        <v/>
      </c>
      <c r="J17" t="str">
        <f>IF($A17='Tabulka kvalifikace'!$W$43,'Tabulka kvalifikace'!$A$43,IF($A17='Tabulka kvalifikace'!$W$45,'Tabulka kvalifikace'!$A$45,IF($A17='Tabulka kvalifikace'!$W$47,'Tabulka kvalifikace'!$A$47,IF($A17='Tabulka kvalifikace'!$W$49,'Tabulka kvalifikace'!$A$49,IF($A17='Tabulka kvalifikace'!$W$51,'Tabulka kvalifikace'!$A$51,IF($A17='Tabulka kvalifikace'!$W$53,'Tabulka kvalifikace'!$A$53,""))))))</f>
        <v/>
      </c>
      <c r="K17" t="str">
        <f>IF(A17='Tabulka kvalifikace'!$W$55,'Tabulka kvalifikace'!$A$55,IF(A17='Tabulka kvalifikace'!$W$57,'Tabulka kvalifikace'!$A$57,IF(A17='Tabulka kvalifikace'!$W$59,'Tabulka kvalifikace'!$A$59,IF(A17='Tabulka kvalifikace'!$W$61,'Tabulka kvalifikace'!$A$61,""))))</f>
        <v/>
      </c>
      <c r="L17" s="15" t="s">
        <v>0</v>
      </c>
      <c r="M17" t="e">
        <f>IF($A17=#REF!,#REF!,IF($A17=#REF!,#REF!,IF($A17=#REF!,#REF!,IF($A17=#REF!,#REF!,""))))</f>
        <v>#REF!</v>
      </c>
      <c r="N17" t="e">
        <f>IF($A17=#REF!,#REF!,IF($A17=#REF!,#REF!,IF($A17=#REF!,#REF!,IF($A17=#REF!,#REF!,IF($A17=#REF!,#REF!,IF($A17=#REF!,#REF!,IF($A17=#REF!,#REF!,IF($A17=#REF!,#REF!,""))))))))</f>
        <v>#REF!</v>
      </c>
      <c r="O17" t="str">
        <f>IF($A17='Tabulka kvalifikace'!$W$7,'Tabulka kvalifikace'!$B$7,IF($A17='Tabulka kvalifikace'!$W$9,'Tabulka kvalifikace'!$B$9,IF($A17='Tabulka kvalifikace'!$W$11,'Tabulka kvalifikace'!$B$11,IF($A17='Tabulka kvalifikace'!$W$13,'Tabulka kvalifikace'!$B$13,IF($A17='Tabulka kvalifikace'!$W$15,'Tabulka kvalifikace'!$B$15,IF($A17='Tabulka kvalifikace'!$W$17,'Tabulka kvalifikace'!$B$17,""))))))</f>
        <v/>
      </c>
      <c r="P17" t="str">
        <f>IF($A17='Tabulka kvalifikace'!$W$19,'Tabulka kvalifikace'!$B$19,IF($A17='Tabulka kvalifikace'!$W$21,'Tabulka kvalifikace'!$B$21,IF($A17='Tabulka kvalifikace'!$W$23,'Tabulka kvalifikace'!$B$23,IF($A17='Tabulka kvalifikace'!$W$25,'Tabulka kvalifikace'!$B$25,IF($A17='Tabulka kvalifikace'!$W$27,'Tabulka kvalifikace'!$B$27,IF($A17='Tabulka kvalifikace'!$W$29,'Tabulka kvalifikace'!$B$29,""))))))</f>
        <v/>
      </c>
      <c r="Q17" t="str">
        <f>IF($A17='Tabulka kvalifikace'!$W$31,'Tabulka kvalifikace'!$B$31,IF($A17='Tabulka kvalifikace'!$W$33,'Tabulka kvalifikace'!$B$33,IF($A17='Tabulka kvalifikace'!$W$35,'Tabulka kvalifikace'!$B$35,IF($A17='Tabulka kvalifikace'!$W$37,'Tabulka kvalifikace'!$B$37,IF($A17='Tabulka kvalifikace'!$W$39,'Tabulka kvalifikace'!$B$39,IF($A17='Tabulka kvalifikace'!$W$41,'Tabulka kvalifikace'!$B$41,""))))))</f>
        <v/>
      </c>
      <c r="R17" t="str">
        <f>IF($A17='Tabulka kvalifikace'!$W$43,'Tabulka kvalifikace'!$B$43,IF($A17='Tabulka kvalifikace'!$W$45,'Tabulka kvalifikace'!$B$45,IF($A17='Tabulka kvalifikace'!$W$47,'Tabulka kvalifikace'!$B$47,IF($A17='Tabulka kvalifikace'!$W$49,'Tabulka kvalifikace'!$B$49,IF($A17='Tabulka kvalifikace'!$W$51,'Tabulka kvalifikace'!$B$51,IF($A17='Tabulka kvalifikace'!$W$53,'Tabulka kvalifikace'!$B$53,""))))))</f>
        <v/>
      </c>
      <c r="S17" t="str">
        <f>IF(A17='Tabulka kvalifikace'!$W$55,'Tabulka kvalifikace'!$B$55,IF(A17='Tabulka kvalifikace'!$W$57,'Tabulka kvalifikace'!$B$57,IF(A17='Tabulka kvalifikace'!$W$59,'Tabulka kvalifikace'!$B$59,IF(A17='Tabulka kvalifikace'!$W$61,'Tabulka kvalifikace'!$B$61,""))))</f>
        <v/>
      </c>
    </row>
    <row r="18" spans="1:19" ht="39.9" hidden="1" customHeight="1" x14ac:dyDescent="0.25">
      <c r="A18" s="18">
        <v>9</v>
      </c>
      <c r="B18" s="21" t="e">
        <f t="shared" si="0"/>
        <v>#REF!</v>
      </c>
      <c r="C18" s="22">
        <v>0</v>
      </c>
      <c r="D18" s="15" t="s">
        <v>2</v>
      </c>
      <c r="E18" t="e">
        <f>IF($A18=#REF!,#REF!,IF($A18=#REF!,#REF!,IF($A18=#REF!,#REF!,IF($A18=#REF!,#REF!,""))))</f>
        <v>#REF!</v>
      </c>
      <c r="F18" t="e">
        <f>IF($A18=#REF!,#REF!,IF($A18=#REF!,#REF!,IF($A18=#REF!,#REF!,IF($A18=#REF!,#REF!,IF($A18=#REF!,#REF!,IF($A18=#REF!,#REF!,IF($A18=#REF!,#REF!,IF($A18=#REF!,#REF!,""))))))))</f>
        <v>#REF!</v>
      </c>
      <c r="G18" t="str">
        <f>IF($A18='Tabulka kvalifikace'!$W$7,'Tabulka kvalifikace'!$A$7,IF($A18='Tabulka kvalifikace'!$W$9,'Tabulka kvalifikace'!$A$9,IF($A18='Tabulka kvalifikace'!$W$11,'Tabulka kvalifikace'!$A$11,IF($A18='Tabulka kvalifikace'!$W$13,'Tabulka kvalifikace'!$A$13,IF($A18='Tabulka kvalifikace'!$W$15,'Tabulka kvalifikace'!$A$15,IF($A18='Tabulka kvalifikace'!$W$17,'Tabulka kvalifikace'!$A$17,""))))))</f>
        <v/>
      </c>
      <c r="H18" t="str">
        <f>IF($A18='Tabulka kvalifikace'!$W$19,'Tabulka kvalifikace'!$A$19,IF($A18='Tabulka kvalifikace'!$W$21,'Tabulka kvalifikace'!$A$21,IF($A18='Tabulka kvalifikace'!$W$23,'Tabulka kvalifikace'!$A$23,IF($A18='Tabulka kvalifikace'!$W$25,'Tabulka kvalifikace'!$A$25,IF($A18='Tabulka kvalifikace'!$W$27,'Tabulka kvalifikace'!$A$27,IF($A18='Tabulka kvalifikace'!$W$29,'Tabulka kvalifikace'!$A$29,""))))))</f>
        <v/>
      </c>
      <c r="I18" t="str">
        <f>IF($A18='Tabulka kvalifikace'!$W$31,'Tabulka kvalifikace'!$A$31,IF($A18='Tabulka kvalifikace'!$W$33,'Tabulka kvalifikace'!$A$33,IF($A18='Tabulka kvalifikace'!$W$35,'Tabulka kvalifikace'!$A$35,IF($A18='Tabulka kvalifikace'!$W$37,'Tabulka kvalifikace'!$A$37,IF($A18='Tabulka kvalifikace'!$W$39,'Tabulka kvalifikace'!$A$39,IF($A18='Tabulka kvalifikace'!$W$41,'Tabulka kvalifikace'!$A$41,""))))))</f>
        <v/>
      </c>
      <c r="J18" t="str">
        <f>IF($A18='Tabulka kvalifikace'!$W$43,'Tabulka kvalifikace'!$A$43,IF($A18='Tabulka kvalifikace'!$W$45,'Tabulka kvalifikace'!$A$45,IF($A18='Tabulka kvalifikace'!$W$47,'Tabulka kvalifikace'!$A$47,IF($A18='Tabulka kvalifikace'!$W$49,'Tabulka kvalifikace'!$A$49,IF($A18='Tabulka kvalifikace'!$W$51,'Tabulka kvalifikace'!$A$51,IF($A18='Tabulka kvalifikace'!$W$53,'Tabulka kvalifikace'!$A$53,""))))))</f>
        <v/>
      </c>
      <c r="K18" t="str">
        <f>IF(A18='Tabulka kvalifikace'!$W$55,'Tabulka kvalifikace'!$A$55,IF(A18='Tabulka kvalifikace'!$W$57,'Tabulka kvalifikace'!$A$57,IF(A18='Tabulka kvalifikace'!$W$59,'Tabulka kvalifikace'!$A$59,IF(A18='Tabulka kvalifikace'!$W$61,'Tabulka kvalifikace'!$A$61,""))))</f>
        <v/>
      </c>
      <c r="L18" s="15" t="s">
        <v>0</v>
      </c>
      <c r="M18" t="e">
        <f>IF($A18=#REF!,#REF!,IF($A18=#REF!,#REF!,IF($A18=#REF!,#REF!,IF($A18=#REF!,#REF!,""))))</f>
        <v>#REF!</v>
      </c>
      <c r="N18" t="e">
        <f>IF($A18=#REF!,#REF!,IF($A18=#REF!,#REF!,IF($A18=#REF!,#REF!,IF($A18=#REF!,#REF!,IF($A18=#REF!,#REF!,IF($A18=#REF!,#REF!,IF($A18=#REF!,#REF!,IF($A18=#REF!,#REF!,""))))))))</f>
        <v>#REF!</v>
      </c>
      <c r="O18" t="str">
        <f>IF($A18='Tabulka kvalifikace'!$W$7,'Tabulka kvalifikace'!$B$7,IF($A18='Tabulka kvalifikace'!$W$9,'Tabulka kvalifikace'!$B$9,IF($A18='Tabulka kvalifikace'!$W$11,'Tabulka kvalifikace'!$B$11,IF($A18='Tabulka kvalifikace'!$W$13,'Tabulka kvalifikace'!$B$13,IF($A18='Tabulka kvalifikace'!$W$15,'Tabulka kvalifikace'!$B$15,IF($A18='Tabulka kvalifikace'!$W$17,'Tabulka kvalifikace'!$B$17,""))))))</f>
        <v/>
      </c>
      <c r="P18" t="str">
        <f>IF($A18='Tabulka kvalifikace'!$W$19,'Tabulka kvalifikace'!$B$19,IF($A18='Tabulka kvalifikace'!$W$21,'Tabulka kvalifikace'!$B$21,IF($A18='Tabulka kvalifikace'!$W$23,'Tabulka kvalifikace'!$B$23,IF($A18='Tabulka kvalifikace'!$W$25,'Tabulka kvalifikace'!$B$25,IF($A18='Tabulka kvalifikace'!$W$27,'Tabulka kvalifikace'!$B$27,IF($A18='Tabulka kvalifikace'!$W$29,'Tabulka kvalifikace'!$B$29,""))))))</f>
        <v/>
      </c>
      <c r="Q18" t="str">
        <f>IF($A18='Tabulka kvalifikace'!$W$31,'Tabulka kvalifikace'!$B$31,IF($A18='Tabulka kvalifikace'!$W$33,'Tabulka kvalifikace'!$B$33,IF($A18='Tabulka kvalifikace'!$W$35,'Tabulka kvalifikace'!$B$35,IF($A18='Tabulka kvalifikace'!$W$37,'Tabulka kvalifikace'!$B$37,IF($A18='Tabulka kvalifikace'!$W$39,'Tabulka kvalifikace'!$B$39,IF($A18='Tabulka kvalifikace'!$W$41,'Tabulka kvalifikace'!$B$41,""))))))</f>
        <v/>
      </c>
      <c r="R18" t="str">
        <f>IF($A18='Tabulka kvalifikace'!$W$43,'Tabulka kvalifikace'!$B$43,IF($A18='Tabulka kvalifikace'!$W$45,'Tabulka kvalifikace'!$B$45,IF($A18='Tabulka kvalifikace'!$W$47,'Tabulka kvalifikace'!$B$47,IF($A18='Tabulka kvalifikace'!$W$49,'Tabulka kvalifikace'!$B$49,IF($A18='Tabulka kvalifikace'!$W$51,'Tabulka kvalifikace'!$B$51,IF($A18='Tabulka kvalifikace'!$W$53,'Tabulka kvalifikace'!$B$53,""))))))</f>
        <v/>
      </c>
      <c r="S18" t="str">
        <f>IF(A18='Tabulka kvalifikace'!$W$55,'Tabulka kvalifikace'!$B$55,IF(A18='Tabulka kvalifikace'!$W$57,'Tabulka kvalifikace'!$B$57,IF(A18='Tabulka kvalifikace'!$W$59,'Tabulka kvalifikace'!$B$59,IF(A18='Tabulka kvalifikace'!$W$61,'Tabulka kvalifikace'!$B$61,""))))</f>
        <v/>
      </c>
    </row>
    <row r="19" spans="1:19" ht="39.9" hidden="1" customHeight="1" thickBot="1" x14ac:dyDescent="0.3">
      <c r="A19" s="19">
        <v>10</v>
      </c>
      <c r="B19" s="44" t="e">
        <f t="shared" si="0"/>
        <v>#REF!</v>
      </c>
      <c r="C19" s="45">
        <v>0</v>
      </c>
      <c r="D19" s="15" t="s">
        <v>2</v>
      </c>
      <c r="E19" t="e">
        <f>IF($A19=#REF!,#REF!,IF($A19=#REF!,#REF!,IF($A19=#REF!,#REF!,IF($A19=#REF!,#REF!,""))))</f>
        <v>#REF!</v>
      </c>
      <c r="F19" t="e">
        <f>IF($A19=#REF!,#REF!,IF($A19=#REF!,#REF!,IF($A19=#REF!,#REF!,IF($A19=#REF!,#REF!,IF($A19=#REF!,#REF!,IF($A19=#REF!,#REF!,IF($A19=#REF!,#REF!,IF($A19=#REF!,#REF!,""))))))))</f>
        <v>#REF!</v>
      </c>
      <c r="G19" t="str">
        <f>IF($A19='Tabulka kvalifikace'!$W$7,'Tabulka kvalifikace'!$A$7,IF($A19='Tabulka kvalifikace'!$W$9,'Tabulka kvalifikace'!$A$9,IF($A19='Tabulka kvalifikace'!$W$11,'Tabulka kvalifikace'!$A$11,IF($A19='Tabulka kvalifikace'!$W$13,'Tabulka kvalifikace'!$A$13,IF($A19='Tabulka kvalifikace'!$W$15,'Tabulka kvalifikace'!$A$15,IF($A19='Tabulka kvalifikace'!$W$17,'Tabulka kvalifikace'!$A$17,""))))))</f>
        <v/>
      </c>
      <c r="H19" t="str">
        <f>IF($A19='Tabulka kvalifikace'!$W$19,'Tabulka kvalifikace'!$A$19,IF($A19='Tabulka kvalifikace'!$W$21,'Tabulka kvalifikace'!$A$21,IF($A19='Tabulka kvalifikace'!$W$23,'Tabulka kvalifikace'!$A$23,IF($A19='Tabulka kvalifikace'!$W$25,'Tabulka kvalifikace'!$A$25,IF($A19='Tabulka kvalifikace'!$W$27,'Tabulka kvalifikace'!$A$27,IF($A19='Tabulka kvalifikace'!$W$29,'Tabulka kvalifikace'!$A$29,""))))))</f>
        <v/>
      </c>
      <c r="I19" t="str">
        <f>IF($A19='Tabulka kvalifikace'!$W$31,'Tabulka kvalifikace'!$A$31,IF($A19='Tabulka kvalifikace'!$W$33,'Tabulka kvalifikace'!$A$33,IF($A19='Tabulka kvalifikace'!$W$35,'Tabulka kvalifikace'!$A$35,IF($A19='Tabulka kvalifikace'!$W$37,'Tabulka kvalifikace'!$A$37,IF($A19='Tabulka kvalifikace'!$W$39,'Tabulka kvalifikace'!$A$39,IF($A19='Tabulka kvalifikace'!$W$41,'Tabulka kvalifikace'!$A$41,""))))))</f>
        <v/>
      </c>
      <c r="J19" t="str">
        <f>IF($A19='Tabulka kvalifikace'!$W$43,'Tabulka kvalifikace'!$A$43,IF($A19='Tabulka kvalifikace'!$W$45,'Tabulka kvalifikace'!$A$45,IF($A19='Tabulka kvalifikace'!$W$47,'Tabulka kvalifikace'!$A$47,IF($A19='Tabulka kvalifikace'!$W$49,'Tabulka kvalifikace'!$A$49,IF($A19='Tabulka kvalifikace'!$W$51,'Tabulka kvalifikace'!$A$51,IF($A19='Tabulka kvalifikace'!$W$53,'Tabulka kvalifikace'!$A$53,""))))))</f>
        <v/>
      </c>
      <c r="K19" t="str">
        <f>IF(A19='Tabulka kvalifikace'!$W$55,'Tabulka kvalifikace'!$A$55,IF(A19='Tabulka kvalifikace'!$W$57,'Tabulka kvalifikace'!$A$57,IF(A19='Tabulka kvalifikace'!$W$59,'Tabulka kvalifikace'!$A$59,IF(A19='Tabulka kvalifikace'!$W$61,'Tabulka kvalifikace'!$A$61,""))))</f>
        <v/>
      </c>
      <c r="L19" s="15" t="s">
        <v>0</v>
      </c>
      <c r="M19" t="e">
        <f>IF($A19=#REF!,#REF!,IF($A19=#REF!,#REF!,IF($A19=#REF!,#REF!,IF($A19=#REF!,#REF!,""))))</f>
        <v>#REF!</v>
      </c>
      <c r="N19" t="e">
        <f>IF($A19=#REF!,#REF!,IF($A19=#REF!,#REF!,IF($A19=#REF!,#REF!,IF($A19=#REF!,#REF!,IF($A19=#REF!,#REF!,IF($A19=#REF!,#REF!,IF($A19=#REF!,#REF!,IF($A19=#REF!,#REF!,""))))))))</f>
        <v>#REF!</v>
      </c>
      <c r="O19" t="str">
        <f>IF($A19='Tabulka kvalifikace'!$W$7,'Tabulka kvalifikace'!$B$7,IF($A19='Tabulka kvalifikace'!$W$9,'Tabulka kvalifikace'!$B$9,IF($A19='Tabulka kvalifikace'!$W$11,'Tabulka kvalifikace'!$B$11,IF($A19='Tabulka kvalifikace'!$W$13,'Tabulka kvalifikace'!$B$13,IF($A19='Tabulka kvalifikace'!$W$15,'Tabulka kvalifikace'!$B$15,IF($A19='Tabulka kvalifikace'!$W$17,'Tabulka kvalifikace'!$B$17,""))))))</f>
        <v/>
      </c>
      <c r="P19" t="str">
        <f>IF($A19='Tabulka kvalifikace'!$W$19,'Tabulka kvalifikace'!$B$19,IF($A19='Tabulka kvalifikace'!$W$21,'Tabulka kvalifikace'!$B$21,IF($A19='Tabulka kvalifikace'!$W$23,'Tabulka kvalifikace'!$B$23,IF($A19='Tabulka kvalifikace'!$W$25,'Tabulka kvalifikace'!$B$25,IF($A19='Tabulka kvalifikace'!$W$27,'Tabulka kvalifikace'!$B$27,IF($A19='Tabulka kvalifikace'!$W$29,'Tabulka kvalifikace'!$B$29,""))))))</f>
        <v/>
      </c>
      <c r="Q19" t="str">
        <f>IF($A19='Tabulka kvalifikace'!$W$31,'Tabulka kvalifikace'!$B$31,IF($A19='Tabulka kvalifikace'!$W$33,'Tabulka kvalifikace'!$B$33,IF($A19='Tabulka kvalifikace'!$W$35,'Tabulka kvalifikace'!$B$35,IF($A19='Tabulka kvalifikace'!$W$37,'Tabulka kvalifikace'!$B$37,IF($A19='Tabulka kvalifikace'!$W$39,'Tabulka kvalifikace'!$B$39,IF($A19='Tabulka kvalifikace'!$W$41,'Tabulka kvalifikace'!$B$41,""))))))</f>
        <v/>
      </c>
      <c r="R19" t="str">
        <f>IF($A19='Tabulka kvalifikace'!$W$43,'Tabulka kvalifikace'!$B$43,IF($A19='Tabulka kvalifikace'!$W$45,'Tabulka kvalifikace'!$B$45,IF($A19='Tabulka kvalifikace'!$W$47,'Tabulka kvalifikace'!$B$47,IF($A19='Tabulka kvalifikace'!$W$49,'Tabulka kvalifikace'!$B$49,IF($A19='Tabulka kvalifikace'!$W$51,'Tabulka kvalifikace'!$B$51,IF($A19='Tabulka kvalifikace'!$W$53,'Tabulka kvalifikace'!$B$53,""))))))</f>
        <v/>
      </c>
      <c r="S19" t="str">
        <f>IF(A19='Tabulka kvalifikace'!$W$55,'Tabulka kvalifikace'!$B$55,IF(A19='Tabulka kvalifikace'!$W$57,'Tabulka kvalifikace'!$B$57,IF(A19='Tabulka kvalifikace'!$W$59,'Tabulka kvalifikace'!$B$59,IF(A19='Tabulka kvalifikace'!$W$61,'Tabulka kvalifikace'!$B$61,""))))</f>
        <v/>
      </c>
    </row>
    <row r="20" spans="1:19" x14ac:dyDescent="0.25">
      <c r="A20" s="90"/>
      <c r="B20" s="90"/>
      <c r="C20" s="90"/>
    </row>
    <row r="21" spans="1:19" x14ac:dyDescent="0.25">
      <c r="A21" t="str">
        <f>'Vážní listina'!A36</f>
        <v xml:space="preserve">Čechovice,  3.12.2022 </v>
      </c>
    </row>
  </sheetData>
  <mergeCells count="1">
    <mergeCell ref="A1:C1"/>
  </mergeCells>
  <phoneticPr fontId="0" type="noConversion"/>
  <printOptions horizontalCentered="1" verticalCentered="1"/>
  <pageMargins left="0.39370078740157483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AC37"/>
  <sheetViews>
    <sheetView workbookViewId="0">
      <selection activeCell="A7" sqref="A7:I8"/>
    </sheetView>
  </sheetViews>
  <sheetFormatPr defaultRowHeight="13.2" x14ac:dyDescent="0.25"/>
  <cols>
    <col min="1" max="1" width="9.109375" style="1" customWidth="1"/>
    <col min="2" max="2" width="9.88671875" style="61" hidden="1" customWidth="1"/>
    <col min="3" max="3" width="5.5546875" style="60" hidden="1" customWidth="1"/>
    <col min="4" max="4" width="27.88671875" customWidth="1"/>
    <col min="5" max="5" width="10.33203125" style="48" customWidth="1"/>
    <col min="6" max="6" width="8" customWidth="1"/>
    <col min="7" max="7" width="6.109375" customWidth="1"/>
    <col min="8" max="8" width="9.5546875" customWidth="1"/>
    <col min="9" max="9" width="9.44140625" customWidth="1"/>
    <col min="11" max="11" width="17" style="56" hidden="1" customWidth="1"/>
    <col min="12" max="12" width="5.6640625" style="35" hidden="1" customWidth="1"/>
    <col min="13" max="14" width="9.109375" style="56" hidden="1" customWidth="1"/>
    <col min="15" max="15" width="5.33203125" style="1" hidden="1" customWidth="1"/>
    <col min="16" max="19" width="9.109375" hidden="1" customWidth="1"/>
    <col min="20" max="20" width="9.109375" style="55" hidden="1" customWidth="1"/>
    <col min="21" max="22" width="9.109375" style="35" hidden="1" customWidth="1"/>
    <col min="23" max="23" width="9.109375" style="58" hidden="1" customWidth="1"/>
    <col min="24" max="24" width="10.109375" style="55" hidden="1" customWidth="1"/>
    <col min="25" max="25" width="9.109375" style="35" hidden="1" customWidth="1"/>
    <col min="26" max="26" width="9.109375" style="1" hidden="1" customWidth="1"/>
    <col min="27" max="27" width="9.109375" hidden="1" customWidth="1"/>
    <col min="28" max="28" width="11" style="55" hidden="1" customWidth="1"/>
    <col min="29" max="29" width="9.109375" hidden="1" customWidth="1"/>
    <col min="30" max="52" width="0" hidden="1" customWidth="1"/>
  </cols>
  <sheetData>
    <row r="1" spans="1:29" ht="54.9" customHeight="1" x14ac:dyDescent="0.25">
      <c r="A1" s="160" t="str">
        <f>[1]List1!$A$2</f>
        <v>Vážní listina</v>
      </c>
      <c r="B1" s="160"/>
      <c r="C1" s="160"/>
      <c r="D1" s="160"/>
      <c r="E1" s="160"/>
      <c r="F1" s="160"/>
      <c r="G1" s="160"/>
      <c r="H1" s="160"/>
      <c r="I1" s="160"/>
      <c r="L1" s="155"/>
      <c r="U1" s="155"/>
      <c r="V1" s="155"/>
      <c r="W1" s="155"/>
      <c r="Y1" s="155"/>
    </row>
    <row r="2" spans="1:29" ht="23.25" customHeight="1" x14ac:dyDescent="0.25">
      <c r="A2" s="165" t="str">
        <f>'[2]Základní údaje'!$B$3</f>
        <v>XVII. ročník turnaje v zápase řecko-římském O pohár Františka Nesvadbíka</v>
      </c>
      <c r="B2" s="165"/>
      <c r="C2" s="165"/>
      <c r="D2" s="165"/>
      <c r="E2" s="165"/>
      <c r="F2" s="165"/>
      <c r="G2" s="165"/>
      <c r="H2" s="165"/>
      <c r="I2" s="165"/>
    </row>
    <row r="3" spans="1:29" x14ac:dyDescent="0.25">
      <c r="A3" s="76" t="str">
        <f>CONCATENATE([1]List1!$A$3)</f>
        <v>Místo:</v>
      </c>
      <c r="D3" s="2" t="str">
        <f>'[2]Základní údaje'!$D$3</f>
        <v>Čechovice</v>
      </c>
      <c r="E3" s="49"/>
      <c r="F3" s="164"/>
      <c r="G3" s="164"/>
      <c r="H3" s="1"/>
      <c r="I3" s="1"/>
    </row>
    <row r="4" spans="1:29" s="55" customFormat="1" ht="28.5" customHeight="1" x14ac:dyDescent="0.25">
      <c r="A4" s="70" t="str">
        <f>CONCATENATE([1]List1!$A$4)</f>
        <v>Datum:</v>
      </c>
      <c r="B4" s="61"/>
      <c r="C4" s="60"/>
      <c r="D4" s="152" t="str">
        <f>'[2]Základní údaje'!$B$4</f>
        <v xml:space="preserve"> 3.12.2022 </v>
      </c>
      <c r="E4" s="69" t="str">
        <f>CONCATENATE([1]List1!$A$5)</f>
        <v>Hmotnost:</v>
      </c>
      <c r="F4" s="163" t="str">
        <f>IF(Z23=1,(CONCATENATE(AA6," ",L4," kg")),T27)</f>
        <v>kad 80 kg</v>
      </c>
      <c r="G4" s="163"/>
      <c r="H4" s="68" t="str">
        <f>CONCATENATE([1]List1!$A$6)</f>
        <v>styl:</v>
      </c>
      <c r="I4" s="156" t="str">
        <f>I7</f>
        <v>ř.ř.</v>
      </c>
      <c r="K4" s="56" t="str">
        <f>$E$4</f>
        <v>Hmotnost:</v>
      </c>
      <c r="L4" s="73">
        <f>C7</f>
        <v>80</v>
      </c>
      <c r="M4" s="56" t="s">
        <v>9</v>
      </c>
      <c r="N4" s="56"/>
      <c r="O4" s="60"/>
      <c r="U4" s="60"/>
      <c r="V4" s="60"/>
      <c r="W4" s="60"/>
      <c r="Y4" s="60"/>
      <c r="Z4" s="60"/>
    </row>
    <row r="5" spans="1:29" s="34" customFormat="1" ht="13.8" thickBot="1" x14ac:dyDescent="0.3">
      <c r="A5" s="57"/>
      <c r="B5" s="46"/>
      <c r="C5" s="46"/>
      <c r="D5" s="53"/>
      <c r="E5" s="54"/>
      <c r="F5" s="43"/>
      <c r="G5" s="43"/>
      <c r="H5" s="51"/>
      <c r="I5" s="41"/>
      <c r="K5" s="42"/>
      <c r="L5" s="46"/>
      <c r="M5" s="42"/>
      <c r="N5" s="166" t="str">
        <f>[1]List1!$A$198</f>
        <v>automatická volba - neměnit</v>
      </c>
      <c r="O5" s="166"/>
      <c r="P5" s="166"/>
      <c r="Q5" s="166"/>
      <c r="R5" s="166"/>
      <c r="T5" s="39"/>
      <c r="U5" s="46"/>
      <c r="V5" s="46"/>
      <c r="W5" s="46"/>
      <c r="X5" s="39"/>
      <c r="Y5" s="46"/>
      <c r="Z5" s="57"/>
      <c r="AB5" s="39"/>
    </row>
    <row r="6" spans="1:29" ht="27" thickBot="1" x14ac:dyDescent="0.3">
      <c r="A6" s="153" t="str">
        <f>[1]List1!$B$3</f>
        <v>číslo</v>
      </c>
      <c r="B6" s="85" t="str">
        <f>'[3]Rozdělení do hmotností'!$B$69</f>
        <v>A příp</v>
      </c>
      <c r="C6" s="86">
        <f>'[3]Rozdělení do hmotností'!$C$69</f>
        <v>31</v>
      </c>
      <c r="D6" s="87" t="str">
        <f>CONCATENATE([1]List1!$B$4)</f>
        <v>příjmení a jméno</v>
      </c>
      <c r="E6" s="50" t="str">
        <f>CONCATENATE([1]List1!$B$5)</f>
        <v>oddíl</v>
      </c>
      <c r="F6" s="11" t="str">
        <f>CONCATENATE([1]List1!$B$6)</f>
        <v>ročník</v>
      </c>
      <c r="G6" s="12" t="str">
        <f>CONCATENATE([1]List1!$B$7)</f>
        <v>los</v>
      </c>
      <c r="H6" s="13" t="str">
        <f>CONCATENATE([1]List1!$B$8)</f>
        <v>skut. hmot. kg</v>
      </c>
      <c r="I6" s="14" t="str">
        <f>'[3]Rozdělení do hmotností'!$I$69</f>
        <v>ř.ř.</v>
      </c>
      <c r="K6" s="161" t="str">
        <f>[1]List1!$A$7</f>
        <v>věk. kat.</v>
      </c>
      <c r="L6" s="161"/>
      <c r="M6" s="35"/>
      <c r="N6" s="162" t="str">
        <f>[1]List1!$A$6</f>
        <v>styl:</v>
      </c>
      <c r="O6" s="162"/>
      <c r="Q6" s="47" t="str">
        <f>[1]List1!$A$197</f>
        <v>čas periody</v>
      </c>
      <c r="R6" s="35" t="str">
        <f>[1]List1!$A$195</f>
        <v>přestávka</v>
      </c>
      <c r="AA6" t="str">
        <f>CONCATENATE(AC7,AC8,AC9,AC10,AC11,AC12,AC13,AC14,AC15,AC16,AC17,AC18,AC19,AC20,AC21,AC22)</f>
        <v>kad</v>
      </c>
      <c r="AC6" t="str">
        <f>CONCATENATE(AE7,AE8,AE9,AE10,AE11,AE12,AE13,AE14,AE15,AE16,AE17,AE18,AE19,AE20,AE21,AE12)</f>
        <v/>
      </c>
    </row>
    <row r="7" spans="1:29" ht="15.9" customHeight="1" thickTop="1" x14ac:dyDescent="0.3">
      <c r="A7" s="84">
        <v>1</v>
      </c>
      <c r="B7" s="79" t="s">
        <v>15</v>
      </c>
      <c r="C7" s="80">
        <v>80</v>
      </c>
      <c r="D7" s="81" t="s">
        <v>16</v>
      </c>
      <c r="E7" s="10" t="s">
        <v>17</v>
      </c>
      <c r="F7" s="9">
        <v>2005</v>
      </c>
      <c r="G7" s="82">
        <v>68</v>
      </c>
      <c r="H7" s="83">
        <v>78.8</v>
      </c>
      <c r="I7" s="157" t="s">
        <v>18</v>
      </c>
      <c r="K7" s="72" t="str">
        <f>[1]List1!$B$114</f>
        <v>senioři</v>
      </c>
      <c r="L7" s="62" t="str">
        <f t="shared" ref="L7:L22" si="0">IF($B$7=AB7,"x","")</f>
        <v/>
      </c>
      <c r="N7" s="56" t="str">
        <f>[1]List1!$A$163</f>
        <v>ř.ř.</v>
      </c>
      <c r="O7" s="74" t="str">
        <f>IF(I7=N7,"x","")</f>
        <v>x</v>
      </c>
      <c r="Q7" s="58" t="str">
        <f>Y23</f>
        <v>120 sek</v>
      </c>
      <c r="R7" s="58" t="str">
        <f>T9</f>
        <v xml:space="preserve"> </v>
      </c>
      <c r="T7" s="55" t="str">
        <f>[1]List1!$A$91</f>
        <v>120 sek</v>
      </c>
      <c r="U7" s="58" t="str">
        <f>IF(L7="x",1,"")</f>
        <v/>
      </c>
      <c r="V7" s="58" t="str">
        <f t="shared" ref="V7:V21" si="1">IF(L7="x",1,"")</f>
        <v/>
      </c>
      <c r="X7" s="55" t="str">
        <f>$N$7</f>
        <v>ř.ř.</v>
      </c>
      <c r="Y7" s="35">
        <f>IF(O7="",0,1)</f>
        <v>1</v>
      </c>
      <c r="Z7" s="1">
        <f>IF(L7="x",1,0)</f>
        <v>0</v>
      </c>
      <c r="AA7" t="str">
        <f>IF(L7="x",K7,"")</f>
        <v/>
      </c>
      <c r="AB7" s="55" t="str">
        <f>[1]List1!$A$114</f>
        <v>sen</v>
      </c>
      <c r="AC7" t="str">
        <f>IF(L7="x",AB7,"")</f>
        <v/>
      </c>
    </row>
    <row r="8" spans="1:29" ht="15.9" customHeight="1" thickBot="1" x14ac:dyDescent="0.35">
      <c r="A8" s="105">
        <v>2</v>
      </c>
      <c r="B8" s="137" t="s">
        <v>15</v>
      </c>
      <c r="C8" s="108">
        <v>80</v>
      </c>
      <c r="D8" s="106" t="s">
        <v>19</v>
      </c>
      <c r="E8" s="107" t="s">
        <v>20</v>
      </c>
      <c r="F8" s="36">
        <v>2006</v>
      </c>
      <c r="G8" s="108">
        <v>98</v>
      </c>
      <c r="H8" s="109">
        <v>75.900000000000006</v>
      </c>
      <c r="I8" s="110" t="s">
        <v>18</v>
      </c>
      <c r="K8" s="56" t="str">
        <f>[1]List1!$B$113</f>
        <v>junioři</v>
      </c>
      <c r="L8" s="46" t="str">
        <f t="shared" si="0"/>
        <v/>
      </c>
      <c r="N8" s="56" t="str">
        <f>[1]List1!$A$164</f>
        <v>v.s.</v>
      </c>
      <c r="O8" s="74" t="str">
        <f>IF(I7=N8,"x","")</f>
        <v/>
      </c>
      <c r="T8" s="55" t="str">
        <f>[1]List1!$A$92</f>
        <v>180 sek</v>
      </c>
      <c r="U8" s="58" t="str">
        <f>IF(L8="x",1,"")</f>
        <v/>
      </c>
      <c r="V8" s="58" t="str">
        <f t="shared" si="1"/>
        <v/>
      </c>
      <c r="X8" s="55" t="str">
        <f>$N$8</f>
        <v>v.s.</v>
      </c>
      <c r="Y8" s="35">
        <f>IF(O8="",0,1)</f>
        <v>0</v>
      </c>
      <c r="Z8" s="1">
        <f t="shared" ref="Z8:Z14" si="2">IF(L8="x",1,0)</f>
        <v>0</v>
      </c>
      <c r="AA8" t="str">
        <f t="shared" ref="AA8:AA14" si="3">IF(L8="x",K8,"")</f>
        <v/>
      </c>
      <c r="AB8" s="55" t="str">
        <f>[1]List1!$A$113</f>
        <v>jun</v>
      </c>
      <c r="AC8" t="str">
        <f t="shared" ref="AC8:AC22" si="4">IF(L8="x",AB8,"")</f>
        <v/>
      </c>
    </row>
    <row r="9" spans="1:29" ht="15.9" customHeight="1" x14ac:dyDescent="0.3">
      <c r="A9" s="111"/>
      <c r="B9" s="138"/>
      <c r="C9" s="139"/>
      <c r="D9" s="113"/>
      <c r="E9" s="114"/>
      <c r="F9" s="115"/>
      <c r="G9" s="112"/>
      <c r="H9" s="116"/>
      <c r="I9" s="89"/>
      <c r="K9" s="56" t="str">
        <f>[1]List1!$B$112</f>
        <v>kadeti</v>
      </c>
      <c r="L9" s="46" t="str">
        <f t="shared" si="0"/>
        <v>x</v>
      </c>
      <c r="T9" s="55" t="str">
        <f>[1]List1!$A$93</f>
        <v xml:space="preserve"> </v>
      </c>
      <c r="U9" s="58">
        <f>IF(L9="x",1,"")</f>
        <v>1</v>
      </c>
      <c r="V9" s="58">
        <f t="shared" si="1"/>
        <v>1</v>
      </c>
      <c r="Z9" s="1">
        <f t="shared" si="2"/>
        <v>1</v>
      </c>
      <c r="AA9" t="str">
        <f t="shared" si="3"/>
        <v>kadeti</v>
      </c>
      <c r="AB9" s="55" t="str">
        <f>[1]List1!$A$112</f>
        <v>kad</v>
      </c>
      <c r="AC9" t="str">
        <f t="shared" si="4"/>
        <v>kad</v>
      </c>
    </row>
    <row r="10" spans="1:29" ht="15.9" hidden="1" customHeight="1" x14ac:dyDescent="0.3">
      <c r="A10" s="117"/>
      <c r="B10" s="125"/>
      <c r="C10" s="123"/>
      <c r="D10" s="120"/>
      <c r="E10" s="121"/>
      <c r="F10" s="122"/>
      <c r="G10" s="123"/>
      <c r="H10" s="124"/>
      <c r="I10" s="46"/>
      <c r="K10" s="64" t="str">
        <f>[1]List1!$B$111</f>
        <v>žáci</v>
      </c>
      <c r="L10" s="65" t="str">
        <f t="shared" si="0"/>
        <v/>
      </c>
      <c r="N10" s="56" t="str">
        <f>X10</f>
        <v>výsledky</v>
      </c>
      <c r="O10" s="56" t="str">
        <f>IF(AA23&gt;0,$T$33,(Y12))</f>
        <v>OK</v>
      </c>
      <c r="U10" s="58" t="str">
        <f>IF(L10="x",1,"")</f>
        <v/>
      </c>
      <c r="V10" s="58" t="str">
        <f t="shared" si="1"/>
        <v/>
      </c>
      <c r="X10" s="55" t="str">
        <f>$T$23</f>
        <v>výsledky</v>
      </c>
      <c r="Y10" s="35">
        <f>Y7+Y8</f>
        <v>1</v>
      </c>
      <c r="Z10" s="1">
        <f t="shared" si="2"/>
        <v>0</v>
      </c>
      <c r="AA10" t="str">
        <f t="shared" si="3"/>
        <v/>
      </c>
      <c r="AB10" s="55" t="str">
        <f>[1]List1!$A$111</f>
        <v>žák</v>
      </c>
      <c r="AC10" t="str">
        <f t="shared" si="4"/>
        <v/>
      </c>
    </row>
    <row r="11" spans="1:29" ht="15.9" hidden="1" customHeight="1" x14ac:dyDescent="0.3">
      <c r="A11" s="117"/>
      <c r="B11" s="118"/>
      <c r="C11" s="119"/>
      <c r="D11" s="120"/>
      <c r="E11" s="121"/>
      <c r="F11" s="122"/>
      <c r="G11" s="123"/>
      <c r="H11" s="124"/>
      <c r="I11" s="46"/>
      <c r="K11" s="66" t="str">
        <f>[1]List1!$B$110</f>
        <v>mladší žáci</v>
      </c>
      <c r="L11" s="67" t="str">
        <f t="shared" si="0"/>
        <v/>
      </c>
      <c r="U11" s="35" t="str">
        <f>IF(L11="x",20,"")</f>
        <v/>
      </c>
      <c r="V11" s="58" t="str">
        <f t="shared" si="1"/>
        <v/>
      </c>
      <c r="Z11" s="1">
        <f t="shared" si="2"/>
        <v>0</v>
      </c>
      <c r="AA11" t="str">
        <f t="shared" si="3"/>
        <v/>
      </c>
      <c r="AB11" s="55" t="str">
        <f>[1]List1!$A$110</f>
        <v>ml.ž</v>
      </c>
      <c r="AC11" t="str">
        <f t="shared" si="4"/>
        <v/>
      </c>
    </row>
    <row r="12" spans="1:29" ht="15.9" hidden="1" customHeight="1" x14ac:dyDescent="0.3">
      <c r="A12" s="117"/>
      <c r="B12" s="125"/>
      <c r="C12" s="123"/>
      <c r="D12" s="120"/>
      <c r="E12" s="121"/>
      <c r="F12" s="122"/>
      <c r="G12" s="123"/>
      <c r="H12" s="124"/>
      <c r="I12" s="46"/>
      <c r="K12" s="56" t="str">
        <f>[1]List1!$B$109</f>
        <v xml:space="preserve">A přípravka žáci </v>
      </c>
      <c r="L12" s="46" t="str">
        <f t="shared" si="0"/>
        <v/>
      </c>
      <c r="N12" s="56" t="str">
        <f>N6</f>
        <v>styl:</v>
      </c>
      <c r="O12" s="56" t="str">
        <f>IF(Y10=0,$T$29,(IF(AA23=0,(IF(Y10=2,$T$31,(IF(O7="x",N7,IF(O8="x",N8,""))))),$N$8)))</f>
        <v>ř.ř.</v>
      </c>
      <c r="U12" s="35" t="str">
        <f t="shared" ref="U12:U14" si="5">IF(L12="x",20,"")</f>
        <v/>
      </c>
      <c r="V12" s="58" t="str">
        <f t="shared" si="1"/>
        <v/>
      </c>
      <c r="W12" s="58">
        <f t="shared" ref="W12:W13" si="6">IF(L12="x",1,0)</f>
        <v>0</v>
      </c>
      <c r="X12" s="55" t="str">
        <f>$T$23</f>
        <v>výsledky</v>
      </c>
      <c r="Y12" s="35" t="str">
        <f>IF(Y10=0,$T$29,(IF(Y10&lt;1,$T$28,IF(Y10&gt;1,$T$31,$T$28))))</f>
        <v>OK</v>
      </c>
      <c r="Z12" s="1">
        <f t="shared" si="2"/>
        <v>0</v>
      </c>
      <c r="AA12" t="str">
        <f t="shared" si="3"/>
        <v/>
      </c>
      <c r="AB12" s="55" t="str">
        <f>[1]List1!$A$109</f>
        <v>A příp</v>
      </c>
      <c r="AC12" t="str">
        <f t="shared" si="4"/>
        <v/>
      </c>
    </row>
    <row r="13" spans="1:29" ht="15.9" hidden="1" customHeight="1" x14ac:dyDescent="0.3">
      <c r="A13" s="117"/>
      <c r="B13" s="118"/>
      <c r="C13" s="119"/>
      <c r="D13" s="120"/>
      <c r="E13" s="121"/>
      <c r="F13" s="122"/>
      <c r="G13" s="123"/>
      <c r="H13" s="124"/>
      <c r="I13" s="46"/>
      <c r="K13" s="56" t="str">
        <f>[1]List1!$B$122</f>
        <v>B přípravka žáci</v>
      </c>
      <c r="L13" s="46" t="str">
        <f t="shared" si="0"/>
        <v/>
      </c>
      <c r="U13" s="35" t="str">
        <f t="shared" si="5"/>
        <v/>
      </c>
      <c r="V13" s="58" t="str">
        <f t="shared" si="1"/>
        <v/>
      </c>
      <c r="W13" s="58">
        <f t="shared" si="6"/>
        <v>0</v>
      </c>
      <c r="Z13" s="1">
        <f t="shared" si="2"/>
        <v>0</v>
      </c>
      <c r="AA13" t="str">
        <f t="shared" si="3"/>
        <v/>
      </c>
      <c r="AB13" s="55" t="str">
        <f>[1]List1!$A$122</f>
        <v>B příp</v>
      </c>
      <c r="AC13" t="str">
        <f t="shared" si="4"/>
        <v/>
      </c>
    </row>
    <row r="14" spans="1:29" ht="15.9" hidden="1" customHeight="1" thickBot="1" x14ac:dyDescent="0.35">
      <c r="A14" s="117"/>
      <c r="B14" s="118"/>
      <c r="C14" s="119"/>
      <c r="D14" s="120"/>
      <c r="E14" s="121"/>
      <c r="F14" s="122"/>
      <c r="G14" s="123"/>
      <c r="H14" s="124"/>
      <c r="I14" s="46"/>
      <c r="K14" s="71" t="str">
        <f>[1]List1!$D$122</f>
        <v>C přípravka žáci</v>
      </c>
      <c r="L14" s="63" t="str">
        <f t="shared" si="0"/>
        <v/>
      </c>
      <c r="U14" s="60" t="str">
        <f t="shared" si="5"/>
        <v/>
      </c>
      <c r="V14" s="58" t="str">
        <f t="shared" si="1"/>
        <v/>
      </c>
      <c r="W14" s="60">
        <f>IF(L14="x",1,0)</f>
        <v>0</v>
      </c>
      <c r="Z14" s="1">
        <f t="shared" si="2"/>
        <v>0</v>
      </c>
      <c r="AA14" t="str">
        <f t="shared" si="3"/>
        <v/>
      </c>
      <c r="AB14" s="55" t="str">
        <f>[1]List1!$E$114</f>
        <v>C příp</v>
      </c>
      <c r="AC14" t="str">
        <f t="shared" si="4"/>
        <v/>
      </c>
    </row>
    <row r="15" spans="1:29" ht="15.9" hidden="1" customHeight="1" thickTop="1" x14ac:dyDescent="0.3">
      <c r="A15" s="117"/>
      <c r="B15" s="125"/>
      <c r="C15" s="123"/>
      <c r="D15" s="120"/>
      <c r="E15" s="121"/>
      <c r="F15" s="122"/>
      <c r="G15" s="123"/>
      <c r="H15" s="124"/>
      <c r="I15" s="46"/>
      <c r="K15" s="72" t="str">
        <f>[1]List1!$B$121</f>
        <v>seniorky</v>
      </c>
      <c r="L15" s="62" t="str">
        <f t="shared" si="0"/>
        <v/>
      </c>
      <c r="U15" s="35" t="str">
        <f>IF(L15="x",20,"")</f>
        <v/>
      </c>
      <c r="V15" s="58" t="str">
        <f t="shared" si="1"/>
        <v/>
      </c>
      <c r="Z15" s="1">
        <f>IF(L15="x",1,0)</f>
        <v>0</v>
      </c>
      <c r="AA15" s="1">
        <f>IF(L15="x",1,0)</f>
        <v>0</v>
      </c>
      <c r="AB15" s="55" t="str">
        <f>[1]List1!$A$121</f>
        <v>ž-sen</v>
      </c>
      <c r="AC15" t="str">
        <f t="shared" si="4"/>
        <v/>
      </c>
    </row>
    <row r="16" spans="1:29" ht="15.9" hidden="1" customHeight="1" x14ac:dyDescent="0.3">
      <c r="A16" s="117"/>
      <c r="B16" s="125"/>
      <c r="C16" s="123"/>
      <c r="D16" s="120"/>
      <c r="E16" s="121"/>
      <c r="F16" s="122"/>
      <c r="G16" s="123"/>
      <c r="H16" s="124"/>
      <c r="I16" s="46"/>
      <c r="K16" s="56" t="str">
        <f>[1]List1!$B$120</f>
        <v>juniorky</v>
      </c>
      <c r="L16" s="46" t="str">
        <f t="shared" si="0"/>
        <v/>
      </c>
      <c r="U16" s="35" t="str">
        <f t="shared" ref="U16:U21" si="7">IF(L16="x",20,"")</f>
        <v/>
      </c>
      <c r="V16" s="58" t="str">
        <f t="shared" si="1"/>
        <v/>
      </c>
      <c r="Z16" s="1">
        <f t="shared" ref="Z16:Z22" si="8">IF(L16="x",1,0)</f>
        <v>0</v>
      </c>
      <c r="AA16" s="1">
        <f t="shared" ref="AA16:AA22" si="9">IF(L16="x",1,0)</f>
        <v>0</v>
      </c>
      <c r="AB16" s="55" t="str">
        <f>[1]List1!$A$120</f>
        <v>ž-jun</v>
      </c>
      <c r="AC16" t="str">
        <f t="shared" si="4"/>
        <v/>
      </c>
    </row>
    <row r="17" spans="1:29" ht="15.9" hidden="1" customHeight="1" x14ac:dyDescent="0.3">
      <c r="A17" s="117"/>
      <c r="B17" s="118"/>
      <c r="C17" s="119"/>
      <c r="D17" s="120"/>
      <c r="E17" s="121"/>
      <c r="F17" s="122"/>
      <c r="G17" s="123"/>
      <c r="H17" s="124"/>
      <c r="I17" s="46"/>
      <c r="K17" s="56" t="str">
        <f>[1]List1!$B$119</f>
        <v>kadetky</v>
      </c>
      <c r="L17" s="46" t="str">
        <f t="shared" si="0"/>
        <v/>
      </c>
      <c r="U17" s="35" t="str">
        <f t="shared" si="7"/>
        <v/>
      </c>
      <c r="V17" s="58" t="str">
        <f t="shared" si="1"/>
        <v/>
      </c>
      <c r="Z17" s="1">
        <f t="shared" si="8"/>
        <v>0</v>
      </c>
      <c r="AA17" s="1">
        <f t="shared" si="9"/>
        <v>0</v>
      </c>
      <c r="AB17" s="55" t="str">
        <f>[1]List1!$A$119</f>
        <v>ž-kad</v>
      </c>
      <c r="AC17" t="str">
        <f t="shared" si="4"/>
        <v/>
      </c>
    </row>
    <row r="18" spans="1:29" ht="15.9" hidden="1" customHeight="1" x14ac:dyDescent="0.3">
      <c r="A18" s="117"/>
      <c r="B18" s="118"/>
      <c r="C18" s="119"/>
      <c r="D18" s="120"/>
      <c r="E18" s="121"/>
      <c r="F18" s="122"/>
      <c r="G18" s="123"/>
      <c r="H18" s="124"/>
      <c r="I18" s="46"/>
      <c r="K18" s="56" t="str">
        <f>[1]List1!$B$118</f>
        <v>žákyně</v>
      </c>
      <c r="L18" s="46" t="str">
        <f t="shared" si="0"/>
        <v/>
      </c>
      <c r="U18" s="35" t="str">
        <f t="shared" si="7"/>
        <v/>
      </c>
      <c r="V18" s="58" t="str">
        <f t="shared" si="1"/>
        <v/>
      </c>
      <c r="Z18" s="1">
        <f t="shared" si="8"/>
        <v>0</v>
      </c>
      <c r="AA18" s="1">
        <f t="shared" si="9"/>
        <v>0</v>
      </c>
      <c r="AB18" s="55" t="str">
        <f>[1]List1!$A$118</f>
        <v>ž-žák</v>
      </c>
      <c r="AC18" t="str">
        <f t="shared" si="4"/>
        <v/>
      </c>
    </row>
    <row r="19" spans="1:29" ht="15.9" hidden="1" customHeight="1" x14ac:dyDescent="0.3">
      <c r="A19" s="117"/>
      <c r="B19" s="125"/>
      <c r="C19" s="123"/>
      <c r="D19" s="120"/>
      <c r="E19" s="121"/>
      <c r="F19" s="122"/>
      <c r="G19" s="123"/>
      <c r="H19" s="124"/>
      <c r="I19" s="46"/>
      <c r="K19" s="64" t="str">
        <f>[1]List1!$B$117</f>
        <v>mladší žákyně</v>
      </c>
      <c r="L19" s="65" t="str">
        <f t="shared" si="0"/>
        <v/>
      </c>
      <c r="U19" s="35" t="str">
        <f t="shared" si="7"/>
        <v/>
      </c>
      <c r="V19" s="58" t="str">
        <f t="shared" si="1"/>
        <v/>
      </c>
      <c r="Z19" s="1">
        <f t="shared" si="8"/>
        <v>0</v>
      </c>
      <c r="AA19" s="1">
        <f t="shared" si="9"/>
        <v>0</v>
      </c>
      <c r="AB19" s="55" t="str">
        <f>[1]List1!$A$117</f>
        <v>ž-ml.ž</v>
      </c>
      <c r="AC19" t="str">
        <f t="shared" si="4"/>
        <v/>
      </c>
    </row>
    <row r="20" spans="1:29" ht="15.9" hidden="1" customHeight="1" x14ac:dyDescent="0.3">
      <c r="A20" s="117"/>
      <c r="B20" s="126"/>
      <c r="C20" s="127"/>
      <c r="D20" s="120"/>
      <c r="E20" s="121"/>
      <c r="F20" s="128"/>
      <c r="G20" s="129"/>
      <c r="H20" s="130"/>
      <c r="I20" s="46"/>
      <c r="K20" s="66" t="str">
        <f>[1]List1!$B$116</f>
        <v>A přípravka žákyně</v>
      </c>
      <c r="L20" s="46" t="str">
        <f t="shared" si="0"/>
        <v/>
      </c>
      <c r="U20" s="35" t="str">
        <f t="shared" si="7"/>
        <v/>
      </c>
      <c r="V20" s="58" t="str">
        <f t="shared" si="1"/>
        <v/>
      </c>
      <c r="W20" s="58">
        <f t="shared" ref="W20:W22" si="10">IF(L20="x",1,0)</f>
        <v>0</v>
      </c>
      <c r="Z20" s="1">
        <f t="shared" si="8"/>
        <v>0</v>
      </c>
      <c r="AA20" s="1">
        <f t="shared" si="9"/>
        <v>0</v>
      </c>
      <c r="AB20" s="55" t="str">
        <f>[1]List1!$A$116</f>
        <v>ž-A příp</v>
      </c>
      <c r="AC20" t="str">
        <f t="shared" si="4"/>
        <v/>
      </c>
    </row>
    <row r="21" spans="1:29" ht="15.9" hidden="1" customHeight="1" x14ac:dyDescent="0.3">
      <c r="A21" s="117"/>
      <c r="B21" s="125" t="s">
        <v>10</v>
      </c>
      <c r="C21" s="123">
        <v>74</v>
      </c>
      <c r="D21" s="120"/>
      <c r="E21" s="121"/>
      <c r="F21" s="122"/>
      <c r="G21" s="123"/>
      <c r="H21" s="124"/>
      <c r="I21" s="46"/>
      <c r="K21" s="56" t="str">
        <f>[1]List1!$B$123</f>
        <v>B příp. žákyně (8 - 9 let)</v>
      </c>
      <c r="L21" s="46" t="str">
        <f t="shared" si="0"/>
        <v/>
      </c>
      <c r="U21" s="35" t="str">
        <f t="shared" si="7"/>
        <v/>
      </c>
      <c r="V21" s="58" t="str">
        <f t="shared" si="1"/>
        <v/>
      </c>
      <c r="W21" s="58">
        <f t="shared" si="10"/>
        <v>0</v>
      </c>
      <c r="Z21" s="1">
        <f t="shared" si="8"/>
        <v>0</v>
      </c>
      <c r="AA21" s="1">
        <f t="shared" si="9"/>
        <v>0</v>
      </c>
      <c r="AB21" s="55" t="str">
        <f>[1]List1!$A$123</f>
        <v>ž-B příp</v>
      </c>
      <c r="AC21" t="str">
        <f t="shared" si="4"/>
        <v/>
      </c>
    </row>
    <row r="22" spans="1:29" ht="15.9" hidden="1" customHeight="1" thickBot="1" x14ac:dyDescent="0.35">
      <c r="A22" s="117"/>
      <c r="B22" s="126"/>
      <c r="C22" s="127"/>
      <c r="D22" s="120"/>
      <c r="E22" s="121"/>
      <c r="F22" s="128"/>
      <c r="G22" s="129"/>
      <c r="H22" s="130"/>
      <c r="I22" s="46"/>
      <c r="K22" s="71" t="str">
        <f>[1]List1!$D$123</f>
        <v>C příp. žákyně (6 - 7 let)</v>
      </c>
      <c r="L22" s="63" t="str">
        <f t="shared" si="0"/>
        <v/>
      </c>
      <c r="U22" s="61"/>
      <c r="V22" s="61"/>
      <c r="W22" s="61">
        <f t="shared" si="10"/>
        <v>0</v>
      </c>
      <c r="Y22" s="61"/>
      <c r="Z22" s="1">
        <f t="shared" si="8"/>
        <v>0</v>
      </c>
      <c r="AA22" s="1">
        <f t="shared" si="9"/>
        <v>0</v>
      </c>
      <c r="AB22" s="55" t="str">
        <f>[1]List1!$C$123</f>
        <v>ž-C příp</v>
      </c>
      <c r="AC22" t="str">
        <f t="shared" si="4"/>
        <v/>
      </c>
    </row>
    <row r="23" spans="1:29" ht="15.9" hidden="1" customHeight="1" thickTop="1" x14ac:dyDescent="0.3">
      <c r="A23" s="117"/>
      <c r="B23" s="125"/>
      <c r="C23" s="123"/>
      <c r="D23" s="120"/>
      <c r="E23" s="121"/>
      <c r="F23" s="122"/>
      <c r="G23" s="123"/>
      <c r="H23" s="124"/>
      <c r="I23" s="46"/>
      <c r="K23" s="56" t="str">
        <f>T25</f>
        <v>výsledky</v>
      </c>
      <c r="L23" s="56" t="str">
        <f>U25</f>
        <v>OK</v>
      </c>
      <c r="T23" s="55" t="str">
        <f>[1]List1!$A$27</f>
        <v>výsledky</v>
      </c>
      <c r="U23" s="35">
        <f>SUM(U7:U21)</f>
        <v>1</v>
      </c>
      <c r="V23" s="58">
        <f>SUM(V15:V21)</f>
        <v>0</v>
      </c>
      <c r="W23" s="58">
        <f>SUM(W7:W22)</f>
        <v>0</v>
      </c>
      <c r="X23" s="56" t="str">
        <f>[1]List1!$A$194</f>
        <v>čas utkání</v>
      </c>
      <c r="Y23" s="56" t="str">
        <f>IF(Y10=2,T27,(IF(W23&gt;0,T7,IF(V23&gt;0,T8,IF(Y8&gt;0,T8,T7)))))</f>
        <v>120 sek</v>
      </c>
      <c r="Z23" s="59">
        <f>SUM(Z7:Z22)</f>
        <v>1</v>
      </c>
      <c r="AA23" s="61">
        <f>SUM(AA15:AA22)</f>
        <v>0</v>
      </c>
    </row>
    <row r="24" spans="1:29" ht="15.9" hidden="1" customHeight="1" x14ac:dyDescent="0.3">
      <c r="A24" s="117"/>
      <c r="B24" s="125"/>
      <c r="C24" s="123"/>
      <c r="D24" s="120"/>
      <c r="E24" s="121"/>
      <c r="F24" s="122"/>
      <c r="G24" s="123"/>
      <c r="H24" s="124"/>
      <c r="I24" s="46"/>
    </row>
    <row r="25" spans="1:29" ht="15.9" hidden="1" customHeight="1" x14ac:dyDescent="0.3">
      <c r="A25" s="117"/>
      <c r="B25" s="125"/>
      <c r="C25" s="123"/>
      <c r="D25" s="120"/>
      <c r="E25" s="121"/>
      <c r="F25" s="122"/>
      <c r="G25" s="123"/>
      <c r="H25" s="124"/>
      <c r="I25" s="46"/>
      <c r="T25" s="55" t="str">
        <f>$T$23</f>
        <v>výsledky</v>
      </c>
      <c r="U25" s="56" t="str">
        <f>IF(U23=0,$T$30,IF(U23&gt;0,IF(U23&gt;1,IF(U23&gt;19,IF(U23&gt;20,$T$32,$T$28),T32),$T$28),$T$27))</f>
        <v>OK</v>
      </c>
    </row>
    <row r="26" spans="1:29" ht="15.9" hidden="1" customHeight="1" x14ac:dyDescent="0.3">
      <c r="A26" s="117"/>
      <c r="B26" s="125"/>
      <c r="C26" s="123"/>
      <c r="D26" s="120"/>
      <c r="E26" s="121"/>
      <c r="F26" s="122"/>
      <c r="G26" s="123"/>
      <c r="H26" s="124"/>
      <c r="I26" s="46"/>
    </row>
    <row r="27" spans="1:29" ht="15.9" hidden="1" customHeight="1" x14ac:dyDescent="0.3">
      <c r="A27" s="117"/>
      <c r="B27" s="125"/>
      <c r="C27" s="123"/>
      <c r="D27" s="120"/>
      <c r="E27" s="121"/>
      <c r="F27" s="122"/>
      <c r="G27" s="123"/>
      <c r="H27" s="124"/>
      <c r="I27" s="46"/>
      <c r="T27" s="55" t="str">
        <f>[1]List1!$A$104</f>
        <v>chyba</v>
      </c>
    </row>
    <row r="28" spans="1:29" ht="15.9" hidden="1" customHeight="1" x14ac:dyDescent="0.3">
      <c r="A28" s="117"/>
      <c r="B28" s="46"/>
      <c r="C28" s="131"/>
      <c r="D28" s="132"/>
      <c r="E28" s="121"/>
      <c r="F28" s="122"/>
      <c r="G28" s="133"/>
      <c r="H28" s="134"/>
      <c r="I28" s="46"/>
      <c r="T28" s="55" t="str">
        <f>[1]List1!$A$186</f>
        <v>OK</v>
      </c>
    </row>
    <row r="29" spans="1:29" ht="15.9" hidden="1" customHeight="1" x14ac:dyDescent="0.3">
      <c r="A29" s="117"/>
      <c r="B29" s="46"/>
      <c r="C29" s="46"/>
      <c r="D29" s="132"/>
      <c r="E29" s="121"/>
      <c r="F29" s="122"/>
      <c r="G29" s="133"/>
      <c r="H29" s="134"/>
      <c r="I29" s="46"/>
      <c r="T29" s="55" t="str">
        <f>[1]List1!$A$190</f>
        <v>zadej styl</v>
      </c>
    </row>
    <row r="30" spans="1:29" ht="15.9" hidden="1" customHeight="1" x14ac:dyDescent="0.3">
      <c r="A30" s="117"/>
      <c r="B30" s="46"/>
      <c r="C30" s="46"/>
      <c r="D30" s="132"/>
      <c r="E30" s="121"/>
      <c r="F30" s="122"/>
      <c r="G30" s="133"/>
      <c r="H30" s="134"/>
      <c r="I30" s="46"/>
      <c r="T30" s="55" t="str">
        <f>[1]List1!$A$191</f>
        <v>zadej kategorii</v>
      </c>
    </row>
    <row r="31" spans="1:29" ht="15.9" hidden="1" customHeight="1" x14ac:dyDescent="0.3">
      <c r="A31" s="117"/>
      <c r="B31" s="46"/>
      <c r="C31" s="131"/>
      <c r="D31" s="132"/>
      <c r="E31" s="121"/>
      <c r="F31" s="122"/>
      <c r="G31" s="133"/>
      <c r="H31" s="134"/>
      <c r="I31" s="46"/>
      <c r="T31" s="55" t="str">
        <f>[1]List1!$A$192</f>
        <v>mnoho stylů</v>
      </c>
    </row>
    <row r="32" spans="1:29" ht="15.9" hidden="1" customHeight="1" x14ac:dyDescent="0.3">
      <c r="A32" s="117"/>
      <c r="B32" s="46"/>
      <c r="C32" s="46"/>
      <c r="D32" s="132"/>
      <c r="E32" s="121"/>
      <c r="F32" s="122"/>
      <c r="G32" s="133"/>
      <c r="H32" s="134"/>
      <c r="I32" s="46"/>
      <c r="T32" s="55" t="str">
        <f>[1]List1!$A$193</f>
        <v>mnoho kategorií</v>
      </c>
    </row>
    <row r="33" spans="1:20" ht="15.9" hidden="1" customHeight="1" x14ac:dyDescent="0.3">
      <c r="A33" s="117"/>
      <c r="B33" s="46"/>
      <c r="C33" s="46"/>
      <c r="D33" s="132"/>
      <c r="E33" s="121"/>
      <c r="F33" s="122"/>
      <c r="G33" s="133"/>
      <c r="H33" s="134"/>
      <c r="I33" s="46"/>
      <c r="T33" s="55" t="str">
        <f>[1]List1!$A$196</f>
        <v>ženy</v>
      </c>
    </row>
    <row r="34" spans="1:20" ht="15.9" hidden="1" customHeight="1" x14ac:dyDescent="0.3">
      <c r="A34" s="117"/>
      <c r="B34" s="46"/>
      <c r="C34" s="131"/>
      <c r="D34" s="132"/>
      <c r="E34" s="121"/>
      <c r="F34" s="122"/>
      <c r="G34" s="133"/>
      <c r="H34" s="134"/>
      <c r="I34" s="135"/>
    </row>
    <row r="35" spans="1:20" ht="15.9" hidden="1" customHeight="1" x14ac:dyDescent="0.25">
      <c r="A35" s="57"/>
      <c r="B35" s="46"/>
      <c r="C35" s="46"/>
      <c r="D35" s="34"/>
      <c r="E35" s="136"/>
      <c r="F35" s="34"/>
      <c r="G35" s="34"/>
      <c r="H35" s="34"/>
      <c r="I35" s="34"/>
    </row>
    <row r="36" spans="1:20" x14ac:dyDescent="0.25">
      <c r="A36" s="78" t="str">
        <f>'[2]Základní údaje'!$B$7</f>
        <v xml:space="preserve">Čechovice,  3.12.2022 </v>
      </c>
      <c r="B36" s="77"/>
      <c r="C36" s="77"/>
      <c r="D36" s="88"/>
      <c r="E36" s="88"/>
    </row>
    <row r="37" spans="1:20" x14ac:dyDescent="0.25">
      <c r="D37" s="75"/>
    </row>
  </sheetData>
  <mergeCells count="7">
    <mergeCell ref="A1:I1"/>
    <mergeCell ref="K6:L6"/>
    <mergeCell ref="N6:O6"/>
    <mergeCell ref="F4:G4"/>
    <mergeCell ref="F3:G3"/>
    <mergeCell ref="A2:I2"/>
    <mergeCell ref="N5:R5"/>
  </mergeCells>
  <phoneticPr fontId="0" type="noConversion"/>
  <printOptions horizontalCentered="1" verticalCentered="1"/>
  <pageMargins left="0.39370078740157483" right="0.39370078740157483" top="0.59055118110236227" bottom="0.59055118110236227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AI79"/>
  <sheetViews>
    <sheetView zoomScaleNormal="100" zoomScaleSheetLayoutView="100" workbookViewId="0">
      <selection activeCell="F64" sqref="F64"/>
    </sheetView>
  </sheetViews>
  <sheetFormatPr defaultRowHeight="13.2" x14ac:dyDescent="0.25"/>
  <cols>
    <col min="1" max="1" width="18.6640625" customWidth="1"/>
    <col min="2" max="2" width="7.88671875" customWidth="1"/>
    <col min="3" max="3" width="4.44140625" customWidth="1"/>
    <col min="4" max="4" width="3.33203125" style="8" customWidth="1"/>
    <col min="5" max="13" width="3.88671875" customWidth="1"/>
    <col min="14" max="19" width="3.88671875" hidden="1" customWidth="1"/>
    <col min="20" max="22" width="3.33203125" customWidth="1"/>
    <col min="23" max="23" width="4.88671875" customWidth="1"/>
    <col min="26" max="29" width="0" style="154" hidden="1" customWidth="1"/>
  </cols>
  <sheetData>
    <row r="1" spans="1:35" ht="54.9" customHeight="1" x14ac:dyDescent="0.25">
      <c r="A1" s="160" t="str">
        <f>[1]List1!$A$11</f>
        <v>Tabulka kvalifikace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Z1" s="155"/>
      <c r="AA1" s="155"/>
      <c r="AB1" s="155"/>
      <c r="AC1" s="155"/>
    </row>
    <row r="2" spans="1:35" ht="17.399999999999999" x14ac:dyDescent="0.3">
      <c r="A2" s="189" t="str">
        <f>'Vážní listina'!A2:I2</f>
        <v>XVII. ročník turnaje v zápase řecko-římském O pohár Františka Nesvadbíka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</row>
    <row r="3" spans="1:35" x14ac:dyDescent="0.25">
      <c r="A3" s="25" t="str">
        <f>CONCATENATE([1]List1!$A$3)</f>
        <v>Místo:</v>
      </c>
      <c r="B3" s="190" t="str">
        <f>CONCATENATE('Vážní listina'!D3)</f>
        <v>Čechovice</v>
      </c>
      <c r="C3" s="190"/>
      <c r="D3" s="190"/>
      <c r="E3" s="190"/>
      <c r="Q3" s="38"/>
      <c r="R3" s="38"/>
      <c r="S3" s="38"/>
      <c r="T3" s="38"/>
      <c r="U3" s="8"/>
    </row>
    <row r="4" spans="1:35" ht="31.5" customHeight="1" x14ac:dyDescent="0.25">
      <c r="A4" s="68" t="str">
        <f>CONCATENATE([1]List1!$A$4)</f>
        <v>Datum:</v>
      </c>
      <c r="B4" s="144" t="str">
        <f>CONCATENATE('Vážní listina'!D4)</f>
        <v xml:space="preserve"> 3.12.2022 </v>
      </c>
      <c r="C4" s="144"/>
      <c r="D4" s="144"/>
      <c r="E4" s="144"/>
      <c r="F4" s="144"/>
      <c r="G4" s="226" t="str">
        <f>CONCATENATE([1]List1!$A$5)</f>
        <v>Hmotnost:</v>
      </c>
      <c r="H4" s="226"/>
      <c r="I4" s="226"/>
      <c r="J4" s="163" t="str">
        <f>CONCATENATE('Vážní listina'!F4)</f>
        <v>kad 80 kg</v>
      </c>
      <c r="K4" s="163"/>
      <c r="L4" s="163"/>
      <c r="M4" s="163"/>
      <c r="N4" s="163"/>
      <c r="O4" s="163"/>
      <c r="P4" s="163"/>
      <c r="Q4" s="163"/>
      <c r="R4" s="163"/>
      <c r="S4" s="163"/>
      <c r="T4" s="40" t="str">
        <f>CONCATENATE([1]List1!$A$6)</f>
        <v>styl:</v>
      </c>
      <c r="U4" s="40"/>
      <c r="V4" s="40" t="str">
        <f>CONCATENATE('Vážní listina'!I4)</f>
        <v>ř.ř.</v>
      </c>
      <c r="W4" s="40"/>
      <c r="AG4" s="158" t="str">
        <f>MID(V4,1,1)</f>
        <v>ř</v>
      </c>
      <c r="AH4" s="158" t="str">
        <f>MID(V4,3,1)</f>
        <v>ř</v>
      </c>
      <c r="AI4" s="158" t="str">
        <f>CONCATENATE(AG4,AH4)</f>
        <v>řř</v>
      </c>
    </row>
    <row r="5" spans="1:35" s="34" customFormat="1" ht="13.8" thickBot="1" x14ac:dyDescent="0.3">
      <c r="A5" s="51"/>
      <c r="B5" s="52"/>
      <c r="C5" s="52"/>
      <c r="D5" s="52"/>
      <c r="E5" s="52"/>
      <c r="F5" s="52"/>
      <c r="G5" s="52"/>
      <c r="H5" s="52"/>
      <c r="I5" s="52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Z5" s="46"/>
      <c r="AA5" s="46"/>
      <c r="AB5" s="46"/>
      <c r="AC5" s="46"/>
    </row>
    <row r="6" spans="1:35" ht="24.9" customHeight="1" thickTop="1" thickBot="1" x14ac:dyDescent="0.3">
      <c r="A6" s="3" t="str">
        <f>CONCATENATE([1]List1!$B$4)</f>
        <v>příjmení a jméno</v>
      </c>
      <c r="B6" s="4" t="str">
        <f>CONCATENATE([1]List1!$B$5)</f>
        <v>oddíl</v>
      </c>
      <c r="C6" s="7"/>
      <c r="D6" s="6" t="str">
        <f>CONCATENATE([1]List1!$B$7)</f>
        <v>los</v>
      </c>
      <c r="E6" s="204" t="str">
        <f>CONCATENATE([1]List1!$A$12)</f>
        <v>1. kolo</v>
      </c>
      <c r="F6" s="205"/>
      <c r="G6" s="206"/>
      <c r="H6" s="204" t="str">
        <f>CONCATENATE([1]List1!$A$13)</f>
        <v>2. kolo</v>
      </c>
      <c r="I6" s="205"/>
      <c r="J6" s="206"/>
      <c r="K6" s="204" t="str">
        <f>CONCATENATE([1]List1!$A$14)</f>
        <v>3. kolo</v>
      </c>
      <c r="L6" s="205"/>
      <c r="M6" s="206"/>
      <c r="N6" s="204" t="str">
        <f>CONCATENATE([1]List1!$A$15)</f>
        <v>4. kolo</v>
      </c>
      <c r="O6" s="205"/>
      <c r="P6" s="206"/>
      <c r="Q6" s="204" t="str">
        <f>CONCATENATE([1]List1!$A$16)</f>
        <v>5. kolo</v>
      </c>
      <c r="R6" s="205"/>
      <c r="S6" s="206"/>
      <c r="T6" s="195" t="str">
        <f>CONCATENATE([1]List1!$A$17)</f>
        <v>výsledky              B   T   O</v>
      </c>
      <c r="U6" s="196"/>
      <c r="V6" s="197"/>
      <c r="W6" s="5" t="str">
        <f>CONCATENATE([1]List1!$A$18)</f>
        <v>poř.</v>
      </c>
    </row>
    <row r="7" spans="1:35" ht="14.25" customHeight="1" thickTop="1" thickBot="1" x14ac:dyDescent="0.3">
      <c r="A7" s="208" t="str">
        <f>IF('Vážní listina'!D7="","",'Vážní listina'!D7)</f>
        <v>Drábek Martin</v>
      </c>
      <c r="B7" s="210" t="str">
        <f>IF('Vážní listina'!D7="","",'Vážní listina'!E7)</f>
        <v>Olom.</v>
      </c>
      <c r="C7" s="193"/>
      <c r="D7" s="212">
        <f>'Vážní listina'!A7</f>
        <v>1</v>
      </c>
      <c r="E7" s="200">
        <v>2</v>
      </c>
      <c r="F7" s="26">
        <v>5</v>
      </c>
      <c r="G7" s="27"/>
      <c r="H7" s="200"/>
      <c r="I7" s="26"/>
      <c r="J7" s="27"/>
      <c r="K7" s="200"/>
      <c r="L7" s="26"/>
      <c r="M7" s="27"/>
      <c r="N7" s="200"/>
      <c r="O7" s="26"/>
      <c r="P7" s="27"/>
      <c r="Q7" s="200"/>
      <c r="R7" s="26"/>
      <c r="S7" s="27"/>
      <c r="T7" s="220">
        <f>F7+I7+L7+O7+R7</f>
        <v>5</v>
      </c>
      <c r="U7" s="222">
        <f>F8+I8+L8+O8+R8</f>
        <v>15</v>
      </c>
      <c r="V7" s="202">
        <f>G7+J7+M7+P7+S7</f>
        <v>0</v>
      </c>
      <c r="W7" s="198">
        <f>IF($AC$8=0,"",(IF(F7&gt;2,1,2)))</f>
        <v>1</v>
      </c>
      <c r="Z7" s="154">
        <f>IF(F7="",0,1)</f>
        <v>1</v>
      </c>
      <c r="AB7" s="154" t="s">
        <v>12</v>
      </c>
      <c r="AC7" s="154" t="s">
        <v>13</v>
      </c>
    </row>
    <row r="8" spans="1:35" ht="14.25" customHeight="1" thickBot="1" x14ac:dyDescent="0.3">
      <c r="A8" s="209"/>
      <c r="B8" s="211"/>
      <c r="C8" s="194"/>
      <c r="D8" s="213"/>
      <c r="E8" s="201"/>
      <c r="F8" s="91">
        <v>15</v>
      </c>
      <c r="G8" s="92"/>
      <c r="H8" s="201"/>
      <c r="I8" s="91"/>
      <c r="J8" s="92"/>
      <c r="K8" s="201"/>
      <c r="L8" s="91"/>
      <c r="M8" s="92"/>
      <c r="N8" s="201"/>
      <c r="O8" s="91"/>
      <c r="P8" s="92"/>
      <c r="Q8" s="201"/>
      <c r="R8" s="91"/>
      <c r="S8" s="92"/>
      <c r="T8" s="221"/>
      <c r="U8" s="223"/>
      <c r="V8" s="203"/>
      <c r="W8" s="199"/>
      <c r="AB8" s="154">
        <f>Z7+Z9</f>
        <v>2</v>
      </c>
      <c r="AC8" s="154">
        <f>IF(AB8=2,1,0)</f>
        <v>1</v>
      </c>
    </row>
    <row r="9" spans="1:35" ht="14.25" customHeight="1" thickBot="1" x14ac:dyDescent="0.3">
      <c r="A9" s="214" t="str">
        <f>IF('Vážní listina'!D8="","",'Vážní listina'!D8)</f>
        <v>Jelenčič Richard</v>
      </c>
      <c r="B9" s="215" t="str">
        <f>IF('Vážní listina'!D8="","",'Vážní listina'!E8)</f>
        <v>Nesv.</v>
      </c>
      <c r="C9" s="218"/>
      <c r="D9" s="216">
        <f>'Vážní listina'!A8</f>
        <v>2</v>
      </c>
      <c r="E9" s="217">
        <v>1</v>
      </c>
      <c r="F9" s="93">
        <v>0</v>
      </c>
      <c r="G9" s="94"/>
      <c r="H9" s="217"/>
      <c r="I9" s="93"/>
      <c r="J9" s="94"/>
      <c r="K9" s="217"/>
      <c r="L9" s="93"/>
      <c r="M9" s="94"/>
      <c r="N9" s="201"/>
      <c r="O9" s="93"/>
      <c r="P9" s="94"/>
      <c r="Q9" s="201"/>
      <c r="R9" s="93"/>
      <c r="S9" s="94"/>
      <c r="T9" s="224">
        <f>F9+I9+L9+O9+R9</f>
        <v>0</v>
      </c>
      <c r="U9" s="225">
        <f>F10+I10+L10+O10+R10</f>
        <v>4</v>
      </c>
      <c r="V9" s="207">
        <f>G9+J9+M9+P9+S9</f>
        <v>0</v>
      </c>
      <c r="W9" s="191">
        <f>IF($AC$8=0,"",(IF(F9&gt;2,1,2)))</f>
        <v>2</v>
      </c>
      <c r="Z9" s="154">
        <f>IF(F9="",0,1)</f>
        <v>1</v>
      </c>
    </row>
    <row r="10" spans="1:35" ht="14.25" customHeight="1" thickTop="1" thickBot="1" x14ac:dyDescent="0.3">
      <c r="A10" s="182"/>
      <c r="B10" s="183"/>
      <c r="C10" s="184"/>
      <c r="D10" s="185"/>
      <c r="E10" s="180"/>
      <c r="F10" s="32">
        <v>4</v>
      </c>
      <c r="G10" s="33"/>
      <c r="H10" s="180"/>
      <c r="I10" s="32"/>
      <c r="J10" s="33"/>
      <c r="K10" s="180"/>
      <c r="L10" s="32"/>
      <c r="M10" s="33"/>
      <c r="N10" s="201"/>
      <c r="O10" s="91"/>
      <c r="P10" s="92"/>
      <c r="Q10" s="201"/>
      <c r="R10" s="91"/>
      <c r="S10" s="92"/>
      <c r="T10" s="186"/>
      <c r="U10" s="187"/>
      <c r="V10" s="178"/>
      <c r="W10" s="192"/>
    </row>
    <row r="11" spans="1:35" ht="14.25" hidden="1" customHeight="1" thickBot="1" x14ac:dyDescent="0.3">
      <c r="A11" s="182"/>
      <c r="B11" s="183"/>
      <c r="C11" s="184"/>
      <c r="D11" s="185"/>
      <c r="E11" s="180"/>
      <c r="F11" s="145"/>
      <c r="G11" s="146"/>
      <c r="H11" s="180">
        <v>1</v>
      </c>
      <c r="I11" s="145"/>
      <c r="J11" s="146"/>
      <c r="K11" s="180">
        <v>2</v>
      </c>
      <c r="L11" s="145"/>
      <c r="M11" s="146"/>
      <c r="N11" s="201"/>
      <c r="O11" s="93"/>
      <c r="P11" s="94"/>
      <c r="Q11" s="201"/>
      <c r="R11" s="93"/>
      <c r="S11" s="94"/>
      <c r="T11" s="186">
        <f>F11+I11+L11+O11+R11</f>
        <v>0</v>
      </c>
      <c r="U11" s="187">
        <f>F12+I12+L12+O12+R12</f>
        <v>0</v>
      </c>
      <c r="V11" s="178">
        <f>G11+J11+M11+P11+S11</f>
        <v>0</v>
      </c>
      <c r="W11" s="192"/>
    </row>
    <row r="12" spans="1:35" ht="14.25" hidden="1" customHeight="1" thickTop="1" thickBot="1" x14ac:dyDescent="0.3">
      <c r="A12" s="182"/>
      <c r="B12" s="183"/>
      <c r="C12" s="184"/>
      <c r="D12" s="185"/>
      <c r="E12" s="180"/>
      <c r="F12" s="145"/>
      <c r="G12" s="146"/>
      <c r="H12" s="180"/>
      <c r="I12" s="145"/>
      <c r="J12" s="146"/>
      <c r="K12" s="180"/>
      <c r="L12" s="145"/>
      <c r="M12" s="146"/>
      <c r="N12" s="219"/>
      <c r="O12" s="28"/>
      <c r="P12" s="29"/>
      <c r="Q12" s="219"/>
      <c r="R12" s="28"/>
      <c r="S12" s="29"/>
      <c r="T12" s="186"/>
      <c r="U12" s="187"/>
      <c r="V12" s="178"/>
      <c r="W12" s="192"/>
    </row>
    <row r="13" spans="1:35" ht="14.25" hidden="1" customHeight="1" thickBot="1" x14ac:dyDescent="0.3">
      <c r="A13" s="182"/>
      <c r="B13" s="183"/>
      <c r="C13" s="184"/>
      <c r="D13" s="185"/>
      <c r="E13" s="180"/>
      <c r="F13" s="145"/>
      <c r="G13" s="146"/>
      <c r="H13" s="180">
        <v>2</v>
      </c>
      <c r="I13" s="145"/>
      <c r="J13" s="146"/>
      <c r="K13" s="180">
        <v>1</v>
      </c>
      <c r="L13" s="145"/>
      <c r="M13" s="146"/>
      <c r="N13" s="201"/>
      <c r="O13" s="93"/>
      <c r="P13" s="94"/>
      <c r="Q13" s="201"/>
      <c r="R13" s="93"/>
      <c r="S13" s="94"/>
      <c r="T13" s="186">
        <f>F13+I13+L13+O13+R13</f>
        <v>0</v>
      </c>
      <c r="U13" s="187">
        <f>F14+I14+L14+O14+R14</f>
        <v>0</v>
      </c>
      <c r="V13" s="178">
        <f>G13+J13+M13+P13+S13</f>
        <v>0</v>
      </c>
      <c r="W13" s="192"/>
    </row>
    <row r="14" spans="1:35" ht="14.25" hidden="1" customHeight="1" thickTop="1" thickBot="1" x14ac:dyDescent="0.3">
      <c r="A14" s="182"/>
      <c r="B14" s="183"/>
      <c r="C14" s="184"/>
      <c r="D14" s="185"/>
      <c r="E14" s="180"/>
      <c r="F14" s="145"/>
      <c r="G14" s="146"/>
      <c r="H14" s="180"/>
      <c r="I14" s="145"/>
      <c r="J14" s="146"/>
      <c r="K14" s="180"/>
      <c r="L14" s="145"/>
      <c r="M14" s="146"/>
      <c r="N14" s="219"/>
      <c r="O14" s="28"/>
      <c r="P14" s="29"/>
      <c r="Q14" s="219"/>
      <c r="R14" s="28"/>
      <c r="S14" s="29"/>
      <c r="T14" s="186"/>
      <c r="U14" s="187"/>
      <c r="V14" s="178"/>
      <c r="W14" s="192"/>
    </row>
    <row r="15" spans="1:35" ht="14.25" hidden="1" customHeight="1" thickBot="1" x14ac:dyDescent="0.3">
      <c r="A15" s="182"/>
      <c r="B15" s="183"/>
      <c r="C15" s="184"/>
      <c r="D15" s="185"/>
      <c r="E15" s="180" t="s">
        <v>11</v>
      </c>
      <c r="F15" s="145"/>
      <c r="G15" s="146"/>
      <c r="H15" s="180">
        <v>1</v>
      </c>
      <c r="I15" s="145"/>
      <c r="J15" s="146"/>
      <c r="K15" s="180">
        <v>2</v>
      </c>
      <c r="L15" s="145"/>
      <c r="M15" s="146"/>
      <c r="N15" s="188">
        <v>4</v>
      </c>
      <c r="O15" s="30"/>
      <c r="P15" s="31"/>
      <c r="Q15" s="188">
        <v>3</v>
      </c>
      <c r="R15" s="30"/>
      <c r="S15" s="31"/>
      <c r="T15" s="186">
        <f>F15+I15+L15+O15+R15</f>
        <v>0</v>
      </c>
      <c r="U15" s="187">
        <f>F16+I16+L16+O16+R16</f>
        <v>0</v>
      </c>
      <c r="V15" s="178">
        <f>G15+J15+M15+P15+S15</f>
        <v>0</v>
      </c>
      <c r="W15" s="192"/>
    </row>
    <row r="16" spans="1:35" ht="14.25" hidden="1" customHeight="1" thickTop="1" thickBot="1" x14ac:dyDescent="0.3">
      <c r="A16" s="182"/>
      <c r="B16" s="183"/>
      <c r="C16" s="184"/>
      <c r="D16" s="185"/>
      <c r="E16" s="180"/>
      <c r="F16" s="145"/>
      <c r="G16" s="146"/>
      <c r="H16" s="180"/>
      <c r="I16" s="145"/>
      <c r="J16" s="146"/>
      <c r="K16" s="180"/>
      <c r="L16" s="145"/>
      <c r="M16" s="146"/>
      <c r="N16" s="180"/>
      <c r="O16" s="32"/>
      <c r="P16" s="33"/>
      <c r="Q16" s="180"/>
      <c r="R16" s="32"/>
      <c r="S16" s="33"/>
      <c r="T16" s="186"/>
      <c r="U16" s="187"/>
      <c r="V16" s="178"/>
      <c r="W16" s="192"/>
    </row>
    <row r="17" spans="1:23" ht="14.25" hidden="1" customHeight="1" thickTop="1" thickBot="1" x14ac:dyDescent="0.3">
      <c r="A17" s="182"/>
      <c r="B17" s="183"/>
      <c r="C17" s="184"/>
      <c r="D17" s="185"/>
      <c r="E17" s="180"/>
      <c r="F17" s="145"/>
      <c r="G17" s="146"/>
      <c r="H17" s="180"/>
      <c r="I17" s="145"/>
      <c r="J17" s="146"/>
      <c r="K17" s="180"/>
      <c r="L17" s="145"/>
      <c r="M17" s="146"/>
      <c r="N17" s="200"/>
      <c r="O17" s="26"/>
      <c r="P17" s="27"/>
      <c r="Q17" s="200"/>
      <c r="R17" s="26"/>
      <c r="S17" s="27"/>
      <c r="T17" s="186">
        <f>F17+I17+O17+R17</f>
        <v>0</v>
      </c>
      <c r="U17" s="187">
        <f>F18+I18+O18+R18</f>
        <v>0</v>
      </c>
      <c r="V17" s="178">
        <f>G17+J17+P17+S17</f>
        <v>0</v>
      </c>
      <c r="W17" s="192"/>
    </row>
    <row r="18" spans="1:23" ht="14.25" hidden="1" customHeight="1" thickBot="1" x14ac:dyDescent="0.3">
      <c r="A18" s="182"/>
      <c r="B18" s="183"/>
      <c r="C18" s="184"/>
      <c r="D18" s="185"/>
      <c r="E18" s="180"/>
      <c r="F18" s="145"/>
      <c r="G18" s="146"/>
      <c r="H18" s="180"/>
      <c r="I18" s="145"/>
      <c r="J18" s="146"/>
      <c r="K18" s="180"/>
      <c r="L18" s="145"/>
      <c r="M18" s="146"/>
      <c r="N18" s="201"/>
      <c r="O18" s="91"/>
      <c r="P18" s="92"/>
      <c r="Q18" s="201"/>
      <c r="R18" s="91"/>
      <c r="S18" s="92"/>
      <c r="T18" s="186"/>
      <c r="U18" s="187"/>
      <c r="V18" s="178"/>
      <c r="W18" s="192"/>
    </row>
    <row r="19" spans="1:23" ht="14.25" hidden="1" customHeight="1" thickTop="1" thickBot="1" x14ac:dyDescent="0.3">
      <c r="A19" s="182"/>
      <c r="B19" s="183"/>
      <c r="C19" s="184"/>
      <c r="D19" s="185"/>
      <c r="E19" s="180"/>
      <c r="F19" s="145"/>
      <c r="G19" s="146"/>
      <c r="H19" s="180"/>
      <c r="I19" s="145"/>
      <c r="J19" s="146"/>
      <c r="K19" s="180"/>
      <c r="L19" s="145"/>
      <c r="M19" s="146"/>
      <c r="N19" s="180"/>
      <c r="O19" s="26"/>
      <c r="P19" s="27"/>
      <c r="Q19" s="180"/>
      <c r="R19" s="26"/>
      <c r="S19" s="27"/>
      <c r="T19" s="186">
        <f>F19+I19+O19+R19</f>
        <v>0</v>
      </c>
      <c r="U19" s="187">
        <f>F20+I20+O20+R20</f>
        <v>0</v>
      </c>
      <c r="V19" s="178">
        <f>G19+J19+P19+S19</f>
        <v>0</v>
      </c>
      <c r="W19" s="192"/>
    </row>
    <row r="20" spans="1:23" ht="14.25" hidden="1" customHeight="1" thickTop="1" thickBot="1" x14ac:dyDescent="0.3">
      <c r="A20" s="182"/>
      <c r="B20" s="183"/>
      <c r="C20" s="184"/>
      <c r="D20" s="185"/>
      <c r="E20" s="180"/>
      <c r="F20" s="145"/>
      <c r="G20" s="146"/>
      <c r="H20" s="180"/>
      <c r="I20" s="145"/>
      <c r="J20" s="146"/>
      <c r="K20" s="180"/>
      <c r="L20" s="145"/>
      <c r="M20" s="146"/>
      <c r="N20" s="181"/>
      <c r="O20" s="28"/>
      <c r="P20" s="29"/>
      <c r="Q20" s="181"/>
      <c r="R20" s="28"/>
      <c r="S20" s="29"/>
      <c r="T20" s="186"/>
      <c r="U20" s="187"/>
      <c r="V20" s="178"/>
      <c r="W20" s="192"/>
    </row>
    <row r="21" spans="1:23" ht="14.25" hidden="1" customHeight="1" thickTop="1" thickBot="1" x14ac:dyDescent="0.3">
      <c r="A21" s="182"/>
      <c r="B21" s="183"/>
      <c r="C21" s="184"/>
      <c r="D21" s="185"/>
      <c r="E21" s="180"/>
      <c r="F21" s="145"/>
      <c r="G21" s="146"/>
      <c r="H21" s="180"/>
      <c r="I21" s="145"/>
      <c r="J21" s="146"/>
      <c r="K21" s="180"/>
      <c r="L21" s="145"/>
      <c r="M21" s="146"/>
      <c r="N21" s="180"/>
      <c r="O21" s="26"/>
      <c r="P21" s="27"/>
      <c r="Q21" s="180"/>
      <c r="R21" s="26"/>
      <c r="S21" s="27"/>
      <c r="T21" s="186">
        <f>F21+I21+O21+R21</f>
        <v>0</v>
      </c>
      <c r="U21" s="187">
        <f>F22+I22+O22+R22</f>
        <v>0</v>
      </c>
      <c r="V21" s="178">
        <f>G21+J21+P21+S21</f>
        <v>0</v>
      </c>
      <c r="W21" s="192"/>
    </row>
    <row r="22" spans="1:23" ht="14.25" hidden="1" customHeight="1" thickTop="1" thickBot="1" x14ac:dyDescent="0.3">
      <c r="A22" s="182"/>
      <c r="B22" s="183"/>
      <c r="C22" s="184"/>
      <c r="D22" s="185"/>
      <c r="E22" s="180"/>
      <c r="F22" s="145"/>
      <c r="G22" s="146"/>
      <c r="H22" s="180"/>
      <c r="I22" s="145"/>
      <c r="J22" s="146"/>
      <c r="K22" s="180"/>
      <c r="L22" s="145"/>
      <c r="M22" s="146"/>
      <c r="N22" s="181"/>
      <c r="O22" s="28"/>
      <c r="P22" s="29"/>
      <c r="Q22" s="181"/>
      <c r="R22" s="28"/>
      <c r="S22" s="29"/>
      <c r="T22" s="186"/>
      <c r="U22" s="187"/>
      <c r="V22" s="178"/>
      <c r="W22" s="192"/>
    </row>
    <row r="23" spans="1:23" ht="14.25" hidden="1" customHeight="1" thickTop="1" thickBot="1" x14ac:dyDescent="0.3">
      <c r="A23" s="182"/>
      <c r="B23" s="183"/>
      <c r="C23" s="184"/>
      <c r="D23" s="185"/>
      <c r="E23" s="180"/>
      <c r="F23" s="145"/>
      <c r="G23" s="146"/>
      <c r="H23" s="180"/>
      <c r="I23" s="145"/>
      <c r="J23" s="146"/>
      <c r="K23" s="180"/>
      <c r="L23" s="145"/>
      <c r="M23" s="146"/>
      <c r="N23" s="180"/>
      <c r="O23" s="26"/>
      <c r="P23" s="27"/>
      <c r="Q23" s="180"/>
      <c r="R23" s="26"/>
      <c r="S23" s="27"/>
      <c r="T23" s="186">
        <f>F23+I23+O23+R23</f>
        <v>0</v>
      </c>
      <c r="U23" s="187">
        <f>F24+I24+O24+R24</f>
        <v>0</v>
      </c>
      <c r="V23" s="178">
        <f>G23+J23+P23+S23</f>
        <v>0</v>
      </c>
      <c r="W23" s="192"/>
    </row>
    <row r="24" spans="1:23" ht="14.25" hidden="1" customHeight="1" thickTop="1" thickBot="1" x14ac:dyDescent="0.3">
      <c r="A24" s="182"/>
      <c r="B24" s="183"/>
      <c r="C24" s="184"/>
      <c r="D24" s="185"/>
      <c r="E24" s="180"/>
      <c r="F24" s="145"/>
      <c r="G24" s="146"/>
      <c r="H24" s="180"/>
      <c r="I24" s="145"/>
      <c r="J24" s="146"/>
      <c r="K24" s="180"/>
      <c r="L24" s="145"/>
      <c r="M24" s="146"/>
      <c r="N24" s="181"/>
      <c r="O24" s="28"/>
      <c r="P24" s="29"/>
      <c r="Q24" s="181"/>
      <c r="R24" s="28"/>
      <c r="S24" s="29"/>
      <c r="T24" s="186"/>
      <c r="U24" s="187"/>
      <c r="V24" s="178"/>
      <c r="W24" s="192"/>
    </row>
    <row r="25" spans="1:23" ht="14.25" hidden="1" customHeight="1" thickTop="1" thickBot="1" x14ac:dyDescent="0.3">
      <c r="A25" s="182"/>
      <c r="B25" s="183"/>
      <c r="C25" s="184"/>
      <c r="D25" s="185"/>
      <c r="E25" s="180"/>
      <c r="F25" s="145"/>
      <c r="G25" s="146"/>
      <c r="H25" s="180"/>
      <c r="I25" s="145"/>
      <c r="J25" s="146"/>
      <c r="K25" s="180"/>
      <c r="L25" s="145"/>
      <c r="M25" s="146"/>
      <c r="N25" s="180"/>
      <c r="O25" s="26"/>
      <c r="P25" s="27"/>
      <c r="Q25" s="180"/>
      <c r="R25" s="26"/>
      <c r="S25" s="27"/>
      <c r="T25" s="186">
        <f>F25+I25+O25+R25</f>
        <v>0</v>
      </c>
      <c r="U25" s="187">
        <f>F26+I26+O26+R26</f>
        <v>0</v>
      </c>
      <c r="V25" s="178">
        <f>G25+J25+P25+S25</f>
        <v>0</v>
      </c>
      <c r="W25" s="192"/>
    </row>
    <row r="26" spans="1:23" ht="14.25" hidden="1" customHeight="1" thickTop="1" thickBot="1" x14ac:dyDescent="0.3">
      <c r="A26" s="182"/>
      <c r="B26" s="183"/>
      <c r="C26" s="184"/>
      <c r="D26" s="185"/>
      <c r="E26" s="180"/>
      <c r="F26" s="145"/>
      <c r="G26" s="146"/>
      <c r="H26" s="180"/>
      <c r="I26" s="145"/>
      <c r="J26" s="146"/>
      <c r="K26" s="180"/>
      <c r="L26" s="145"/>
      <c r="M26" s="146"/>
      <c r="N26" s="181"/>
      <c r="O26" s="28"/>
      <c r="P26" s="29"/>
      <c r="Q26" s="181"/>
      <c r="R26" s="28"/>
      <c r="S26" s="29"/>
      <c r="T26" s="186"/>
      <c r="U26" s="187"/>
      <c r="V26" s="178"/>
      <c r="W26" s="192"/>
    </row>
    <row r="27" spans="1:23" ht="14.25" hidden="1" customHeight="1" thickTop="1" thickBot="1" x14ac:dyDescent="0.3">
      <c r="A27" s="182"/>
      <c r="B27" s="183"/>
      <c r="C27" s="184"/>
      <c r="D27" s="185"/>
      <c r="E27" s="180"/>
      <c r="F27" s="145"/>
      <c r="G27" s="146"/>
      <c r="H27" s="180"/>
      <c r="I27" s="145"/>
      <c r="J27" s="146"/>
      <c r="K27" s="180"/>
      <c r="L27" s="145"/>
      <c r="M27" s="146"/>
      <c r="N27" s="180"/>
      <c r="O27" s="26"/>
      <c r="P27" s="27"/>
      <c r="Q27" s="180"/>
      <c r="R27" s="26"/>
      <c r="S27" s="27"/>
      <c r="T27" s="186">
        <f>F27+I27+O27+R27</f>
        <v>0</v>
      </c>
      <c r="U27" s="187">
        <f>F28+I28+O28+R28</f>
        <v>0</v>
      </c>
      <c r="V27" s="178">
        <f>G27+J27+P27+S27</f>
        <v>0</v>
      </c>
      <c r="W27" s="192"/>
    </row>
    <row r="28" spans="1:23" ht="14.25" hidden="1" customHeight="1" thickTop="1" thickBot="1" x14ac:dyDescent="0.3">
      <c r="A28" s="182"/>
      <c r="B28" s="183"/>
      <c r="C28" s="184"/>
      <c r="D28" s="185"/>
      <c r="E28" s="180"/>
      <c r="F28" s="145"/>
      <c r="G28" s="146"/>
      <c r="H28" s="180"/>
      <c r="I28" s="145"/>
      <c r="J28" s="146"/>
      <c r="K28" s="180"/>
      <c r="L28" s="145"/>
      <c r="M28" s="146"/>
      <c r="N28" s="181"/>
      <c r="O28" s="28"/>
      <c r="P28" s="29"/>
      <c r="Q28" s="181"/>
      <c r="R28" s="28"/>
      <c r="S28" s="29"/>
      <c r="T28" s="186"/>
      <c r="U28" s="187"/>
      <c r="V28" s="178"/>
      <c r="W28" s="192"/>
    </row>
    <row r="29" spans="1:23" ht="14.25" hidden="1" customHeight="1" thickTop="1" thickBot="1" x14ac:dyDescent="0.3">
      <c r="A29" s="182"/>
      <c r="B29" s="183"/>
      <c r="C29" s="184"/>
      <c r="D29" s="185"/>
      <c r="E29" s="180"/>
      <c r="F29" s="145"/>
      <c r="G29" s="146"/>
      <c r="H29" s="180"/>
      <c r="I29" s="145"/>
      <c r="J29" s="146"/>
      <c r="K29" s="180"/>
      <c r="L29" s="145"/>
      <c r="M29" s="146"/>
      <c r="N29" s="180"/>
      <c r="O29" s="26"/>
      <c r="P29" s="27"/>
      <c r="Q29" s="180"/>
      <c r="R29" s="26"/>
      <c r="S29" s="27"/>
      <c r="T29" s="186">
        <f>F29+I29+O29+R29</f>
        <v>0</v>
      </c>
      <c r="U29" s="187">
        <f>F30+I30+O30+R30</f>
        <v>0</v>
      </c>
      <c r="V29" s="178">
        <f>G29+J29+P29+S29</f>
        <v>0</v>
      </c>
      <c r="W29" s="192"/>
    </row>
    <row r="30" spans="1:23" ht="14.25" hidden="1" customHeight="1" thickTop="1" thickBot="1" x14ac:dyDescent="0.3">
      <c r="A30" s="182"/>
      <c r="B30" s="183"/>
      <c r="C30" s="184"/>
      <c r="D30" s="185"/>
      <c r="E30" s="180"/>
      <c r="F30" s="145"/>
      <c r="G30" s="146"/>
      <c r="H30" s="180"/>
      <c r="I30" s="145"/>
      <c r="J30" s="146"/>
      <c r="K30" s="180"/>
      <c r="L30" s="145"/>
      <c r="M30" s="146"/>
      <c r="N30" s="181"/>
      <c r="O30" s="28"/>
      <c r="P30" s="29"/>
      <c r="Q30" s="181"/>
      <c r="R30" s="28"/>
      <c r="S30" s="29"/>
      <c r="T30" s="186"/>
      <c r="U30" s="187"/>
      <c r="V30" s="178"/>
      <c r="W30" s="192"/>
    </row>
    <row r="31" spans="1:23" ht="14.25" hidden="1" customHeight="1" thickTop="1" thickBot="1" x14ac:dyDescent="0.3">
      <c r="A31" s="182"/>
      <c r="B31" s="183"/>
      <c r="C31" s="184"/>
      <c r="D31" s="185"/>
      <c r="E31" s="180"/>
      <c r="F31" s="145"/>
      <c r="G31" s="146"/>
      <c r="H31" s="180"/>
      <c r="I31" s="145"/>
      <c r="J31" s="146"/>
      <c r="K31" s="180"/>
      <c r="L31" s="145"/>
      <c r="M31" s="146"/>
      <c r="N31" s="180"/>
      <c r="O31" s="26"/>
      <c r="P31" s="27"/>
      <c r="Q31" s="180"/>
      <c r="R31" s="26"/>
      <c r="S31" s="27"/>
      <c r="T31" s="186">
        <f>F31+I31+O31+R31</f>
        <v>0</v>
      </c>
      <c r="U31" s="187">
        <f>F32+I32+O32+R32</f>
        <v>0</v>
      </c>
      <c r="V31" s="178">
        <f>G31+J31+P31+S31</f>
        <v>0</v>
      </c>
      <c r="W31" s="192"/>
    </row>
    <row r="32" spans="1:23" ht="14.25" hidden="1" customHeight="1" thickTop="1" thickBot="1" x14ac:dyDescent="0.3">
      <c r="A32" s="182"/>
      <c r="B32" s="183"/>
      <c r="C32" s="184"/>
      <c r="D32" s="185"/>
      <c r="E32" s="180"/>
      <c r="F32" s="145"/>
      <c r="G32" s="146"/>
      <c r="H32" s="180"/>
      <c r="I32" s="145"/>
      <c r="J32" s="146"/>
      <c r="K32" s="180"/>
      <c r="L32" s="145"/>
      <c r="M32" s="146"/>
      <c r="N32" s="181"/>
      <c r="O32" s="28"/>
      <c r="P32" s="29"/>
      <c r="Q32" s="181"/>
      <c r="R32" s="28"/>
      <c r="S32" s="29"/>
      <c r="T32" s="186"/>
      <c r="U32" s="187"/>
      <c r="V32" s="178"/>
      <c r="W32" s="192"/>
    </row>
    <row r="33" spans="1:23" ht="14.25" hidden="1" customHeight="1" thickTop="1" thickBot="1" x14ac:dyDescent="0.3">
      <c r="A33" s="182"/>
      <c r="B33" s="183"/>
      <c r="C33" s="184"/>
      <c r="D33" s="185"/>
      <c r="E33" s="180"/>
      <c r="F33" s="145"/>
      <c r="G33" s="146"/>
      <c r="H33" s="180"/>
      <c r="I33" s="145"/>
      <c r="J33" s="146"/>
      <c r="K33" s="180"/>
      <c r="L33" s="145"/>
      <c r="M33" s="146"/>
      <c r="N33" s="180"/>
      <c r="O33" s="26"/>
      <c r="P33" s="27"/>
      <c r="Q33" s="180"/>
      <c r="R33" s="26"/>
      <c r="S33" s="27"/>
      <c r="T33" s="186">
        <f>F33+I33+O33+R33</f>
        <v>0</v>
      </c>
      <c r="U33" s="187">
        <f>F34+I34+O34+R34</f>
        <v>0</v>
      </c>
      <c r="V33" s="178">
        <f>G33+J33+P33+S33</f>
        <v>0</v>
      </c>
      <c r="W33" s="192"/>
    </row>
    <row r="34" spans="1:23" ht="14.25" hidden="1" customHeight="1" thickTop="1" thickBot="1" x14ac:dyDescent="0.3">
      <c r="A34" s="182"/>
      <c r="B34" s="183"/>
      <c r="C34" s="184"/>
      <c r="D34" s="185"/>
      <c r="E34" s="180"/>
      <c r="F34" s="145"/>
      <c r="G34" s="146"/>
      <c r="H34" s="180"/>
      <c r="I34" s="145"/>
      <c r="J34" s="146"/>
      <c r="K34" s="180"/>
      <c r="L34" s="145"/>
      <c r="M34" s="146"/>
      <c r="N34" s="181"/>
      <c r="O34" s="28"/>
      <c r="P34" s="29"/>
      <c r="Q34" s="181"/>
      <c r="R34" s="28"/>
      <c r="S34" s="29"/>
      <c r="T34" s="186"/>
      <c r="U34" s="187"/>
      <c r="V34" s="178"/>
      <c r="W34" s="192"/>
    </row>
    <row r="35" spans="1:23" ht="14.25" hidden="1" customHeight="1" thickTop="1" thickBot="1" x14ac:dyDescent="0.3">
      <c r="A35" s="182" t="str">
        <f>IF('Vážní listina'!D21="","",'Vážní listina'!D21)</f>
        <v/>
      </c>
      <c r="B35" s="183" t="str">
        <f>IF('Vážní listina'!D21="","",'Vážní listina'!E21)</f>
        <v/>
      </c>
      <c r="C35" s="184"/>
      <c r="D35" s="185"/>
      <c r="E35" s="180"/>
      <c r="F35" s="145"/>
      <c r="G35" s="146"/>
      <c r="H35" s="180"/>
      <c r="I35" s="145"/>
      <c r="J35" s="146"/>
      <c r="K35" s="180"/>
      <c r="L35" s="145"/>
      <c r="M35" s="146"/>
      <c r="N35" s="180"/>
      <c r="O35" s="26"/>
      <c r="P35" s="27"/>
      <c r="Q35" s="180"/>
      <c r="R35" s="26"/>
      <c r="S35" s="27"/>
      <c r="T35" s="186">
        <f>F35+I35+O35+R35</f>
        <v>0</v>
      </c>
      <c r="U35" s="187">
        <f>F36+I36+O36+R36</f>
        <v>0</v>
      </c>
      <c r="V35" s="178">
        <f>G35+J35+P35+S35</f>
        <v>0</v>
      </c>
      <c r="W35" s="179"/>
    </row>
    <row r="36" spans="1:23" ht="14.25" hidden="1" customHeight="1" thickTop="1" thickBot="1" x14ac:dyDescent="0.3">
      <c r="A36" s="182"/>
      <c r="B36" s="183"/>
      <c r="C36" s="184"/>
      <c r="D36" s="185"/>
      <c r="E36" s="180"/>
      <c r="F36" s="145"/>
      <c r="G36" s="146"/>
      <c r="H36" s="180"/>
      <c r="I36" s="145"/>
      <c r="J36" s="146"/>
      <c r="K36" s="180"/>
      <c r="L36" s="145"/>
      <c r="M36" s="146"/>
      <c r="N36" s="181"/>
      <c r="O36" s="28"/>
      <c r="P36" s="29"/>
      <c r="Q36" s="181"/>
      <c r="R36" s="28"/>
      <c r="S36" s="29"/>
      <c r="T36" s="186"/>
      <c r="U36" s="187"/>
      <c r="V36" s="178"/>
      <c r="W36" s="179"/>
    </row>
    <row r="37" spans="1:23" ht="14.25" hidden="1" customHeight="1" thickTop="1" thickBot="1" x14ac:dyDescent="0.3">
      <c r="A37" s="182" t="str">
        <f>IF('Vážní listina'!D22="","",'Vážní listina'!D22)</f>
        <v/>
      </c>
      <c r="B37" s="183" t="str">
        <f>IF('Vážní listina'!D22="","",'Vážní listina'!E22)</f>
        <v/>
      </c>
      <c r="C37" s="184"/>
      <c r="D37" s="185"/>
      <c r="E37" s="180"/>
      <c r="F37" s="145"/>
      <c r="G37" s="146"/>
      <c r="H37" s="180"/>
      <c r="I37" s="145"/>
      <c r="J37" s="146"/>
      <c r="K37" s="180"/>
      <c r="L37" s="145"/>
      <c r="M37" s="146"/>
      <c r="N37" s="180"/>
      <c r="O37" s="26"/>
      <c r="P37" s="27"/>
      <c r="Q37" s="180"/>
      <c r="R37" s="26"/>
      <c r="S37" s="27"/>
      <c r="T37" s="186">
        <f>F37+I37+O37+R37</f>
        <v>0</v>
      </c>
      <c r="U37" s="187">
        <f>F38+I38+O38+R38</f>
        <v>0</v>
      </c>
      <c r="V37" s="178">
        <f>G37+J37+P37+S37</f>
        <v>0</v>
      </c>
      <c r="W37" s="179"/>
    </row>
    <row r="38" spans="1:23" ht="14.25" hidden="1" customHeight="1" thickTop="1" thickBot="1" x14ac:dyDescent="0.3">
      <c r="A38" s="182"/>
      <c r="B38" s="183"/>
      <c r="C38" s="184"/>
      <c r="D38" s="185"/>
      <c r="E38" s="180"/>
      <c r="F38" s="145"/>
      <c r="G38" s="146"/>
      <c r="H38" s="180"/>
      <c r="I38" s="145"/>
      <c r="J38" s="146"/>
      <c r="K38" s="180"/>
      <c r="L38" s="145"/>
      <c r="M38" s="146"/>
      <c r="N38" s="181"/>
      <c r="O38" s="28"/>
      <c r="P38" s="29"/>
      <c r="Q38" s="181"/>
      <c r="R38" s="28"/>
      <c r="S38" s="29"/>
      <c r="T38" s="186"/>
      <c r="U38" s="187"/>
      <c r="V38" s="178"/>
      <c r="W38" s="179"/>
    </row>
    <row r="39" spans="1:23" ht="14.25" hidden="1" customHeight="1" thickTop="1" thickBot="1" x14ac:dyDescent="0.3">
      <c r="A39" s="182" t="str">
        <f>IF('Vážní listina'!D23="","",'Vážní listina'!D23)</f>
        <v/>
      </c>
      <c r="B39" s="183" t="str">
        <f>IF('Vážní listina'!D23="","",'Vážní listina'!E23)</f>
        <v/>
      </c>
      <c r="C39" s="184"/>
      <c r="D39" s="185">
        <f>'Vážní listina'!A23</f>
        <v>0</v>
      </c>
      <c r="E39" s="180">
        <v>16</v>
      </c>
      <c r="F39" s="145"/>
      <c r="G39" s="146"/>
      <c r="H39" s="180"/>
      <c r="I39" s="145"/>
      <c r="J39" s="146"/>
      <c r="K39" s="180"/>
      <c r="L39" s="145"/>
      <c r="M39" s="146"/>
      <c r="N39" s="180"/>
      <c r="O39" s="26"/>
      <c r="P39" s="27"/>
      <c r="Q39" s="180"/>
      <c r="R39" s="26"/>
      <c r="S39" s="27"/>
      <c r="T39" s="186">
        <f>F39+I39+O39+R39</f>
        <v>0</v>
      </c>
      <c r="U39" s="187">
        <f>F40+I40+O40+R40</f>
        <v>0</v>
      </c>
      <c r="V39" s="178">
        <f>G39+J39+P39+S39</f>
        <v>0</v>
      </c>
      <c r="W39" s="179"/>
    </row>
    <row r="40" spans="1:23" ht="14.25" hidden="1" customHeight="1" thickTop="1" thickBot="1" x14ac:dyDescent="0.3">
      <c r="A40" s="182"/>
      <c r="B40" s="183"/>
      <c r="C40" s="184"/>
      <c r="D40" s="185"/>
      <c r="E40" s="180"/>
      <c r="F40" s="145"/>
      <c r="G40" s="146"/>
      <c r="H40" s="180"/>
      <c r="I40" s="145"/>
      <c r="J40" s="146"/>
      <c r="K40" s="180"/>
      <c r="L40" s="145"/>
      <c r="M40" s="146"/>
      <c r="N40" s="181"/>
      <c r="O40" s="28"/>
      <c r="P40" s="29"/>
      <c r="Q40" s="181"/>
      <c r="R40" s="28"/>
      <c r="S40" s="29"/>
      <c r="T40" s="186"/>
      <c r="U40" s="187"/>
      <c r="V40" s="178"/>
      <c r="W40" s="179"/>
    </row>
    <row r="41" spans="1:23" ht="14.25" hidden="1" customHeight="1" thickTop="1" thickBot="1" x14ac:dyDescent="0.3">
      <c r="A41" s="182" t="str">
        <f>IF('Vážní listina'!D24="","",'Vážní listina'!D24)</f>
        <v/>
      </c>
      <c r="B41" s="183" t="str">
        <f>IF('Vážní listina'!D24="","",'Vážní listina'!E24)</f>
        <v/>
      </c>
      <c r="C41" s="184"/>
      <c r="D41" s="185">
        <f>'Vážní listina'!A24</f>
        <v>0</v>
      </c>
      <c r="E41" s="180">
        <v>19</v>
      </c>
      <c r="F41" s="145"/>
      <c r="G41" s="146"/>
      <c r="H41" s="180"/>
      <c r="I41" s="145"/>
      <c r="J41" s="146"/>
      <c r="K41" s="180"/>
      <c r="L41" s="145"/>
      <c r="M41" s="146"/>
      <c r="N41" s="180"/>
      <c r="O41" s="26"/>
      <c r="P41" s="27"/>
      <c r="Q41" s="180"/>
      <c r="R41" s="26"/>
      <c r="S41" s="27"/>
      <c r="T41" s="186">
        <f>F41+I41+O41+R41</f>
        <v>0</v>
      </c>
      <c r="U41" s="187">
        <f>F42+I42+O42+R42</f>
        <v>0</v>
      </c>
      <c r="V41" s="178">
        <f>G41+J41+P41+S41</f>
        <v>0</v>
      </c>
      <c r="W41" s="179"/>
    </row>
    <row r="42" spans="1:23" ht="14.25" hidden="1" customHeight="1" thickTop="1" thickBot="1" x14ac:dyDescent="0.3">
      <c r="A42" s="182"/>
      <c r="B42" s="183"/>
      <c r="C42" s="184"/>
      <c r="D42" s="185"/>
      <c r="E42" s="180"/>
      <c r="F42" s="145"/>
      <c r="G42" s="146"/>
      <c r="H42" s="180"/>
      <c r="I42" s="145"/>
      <c r="J42" s="146"/>
      <c r="K42" s="180"/>
      <c r="L42" s="145"/>
      <c r="M42" s="146"/>
      <c r="N42" s="181"/>
      <c r="O42" s="28"/>
      <c r="P42" s="29"/>
      <c r="Q42" s="181"/>
      <c r="R42" s="28"/>
      <c r="S42" s="29"/>
      <c r="T42" s="186"/>
      <c r="U42" s="187"/>
      <c r="V42" s="178"/>
      <c r="W42" s="179"/>
    </row>
    <row r="43" spans="1:23" ht="14.25" hidden="1" customHeight="1" thickTop="1" thickBot="1" x14ac:dyDescent="0.3">
      <c r="A43" s="182" t="str">
        <f>IF('Vážní listina'!D25="","",'Vážní listina'!D25)</f>
        <v/>
      </c>
      <c r="B43" s="183" t="str">
        <f>IF('Vážní listina'!D25="","",'Vážní listina'!E25)</f>
        <v/>
      </c>
      <c r="C43" s="184"/>
      <c r="D43" s="185"/>
      <c r="E43" s="180"/>
      <c r="F43" s="145"/>
      <c r="G43" s="146"/>
      <c r="H43" s="180"/>
      <c r="I43" s="145"/>
      <c r="J43" s="146"/>
      <c r="K43" s="180"/>
      <c r="L43" s="145"/>
      <c r="M43" s="146"/>
      <c r="N43" s="180"/>
      <c r="O43" s="26"/>
      <c r="P43" s="27"/>
      <c r="Q43" s="180"/>
      <c r="R43" s="26"/>
      <c r="S43" s="27"/>
      <c r="T43" s="186">
        <f>F43+I43+O43+R43</f>
        <v>0</v>
      </c>
      <c r="U43" s="187">
        <f>F44+I44+O44+R44</f>
        <v>0</v>
      </c>
      <c r="V43" s="178">
        <f>G43+J43+P43+S43</f>
        <v>0</v>
      </c>
      <c r="W43" s="179"/>
    </row>
    <row r="44" spans="1:23" ht="14.25" hidden="1" customHeight="1" thickTop="1" thickBot="1" x14ac:dyDescent="0.3">
      <c r="A44" s="182"/>
      <c r="B44" s="183"/>
      <c r="C44" s="184"/>
      <c r="D44" s="185"/>
      <c r="E44" s="180"/>
      <c r="F44" s="145"/>
      <c r="G44" s="146"/>
      <c r="H44" s="180"/>
      <c r="I44" s="145"/>
      <c r="J44" s="146"/>
      <c r="K44" s="180"/>
      <c r="L44" s="145"/>
      <c r="M44" s="146"/>
      <c r="N44" s="181"/>
      <c r="O44" s="28"/>
      <c r="P44" s="29"/>
      <c r="Q44" s="181"/>
      <c r="R44" s="28"/>
      <c r="S44" s="29"/>
      <c r="T44" s="186"/>
      <c r="U44" s="187"/>
      <c r="V44" s="178"/>
      <c r="W44" s="179"/>
    </row>
    <row r="45" spans="1:23" ht="14.25" hidden="1" customHeight="1" thickTop="1" thickBot="1" x14ac:dyDescent="0.3">
      <c r="A45" s="182" t="str">
        <f>IF('Vážní listina'!D26="","",'Vážní listina'!D26)</f>
        <v/>
      </c>
      <c r="B45" s="183" t="str">
        <f>IF('Vážní listina'!D26="","",'Vážní listina'!E26)</f>
        <v/>
      </c>
      <c r="C45" s="184"/>
      <c r="D45" s="185"/>
      <c r="E45" s="180"/>
      <c r="F45" s="145"/>
      <c r="G45" s="146"/>
      <c r="H45" s="180"/>
      <c r="I45" s="145"/>
      <c r="J45" s="146"/>
      <c r="K45" s="180"/>
      <c r="L45" s="145"/>
      <c r="M45" s="146"/>
      <c r="N45" s="180"/>
      <c r="O45" s="26"/>
      <c r="P45" s="27"/>
      <c r="Q45" s="180"/>
      <c r="R45" s="26"/>
      <c r="S45" s="27"/>
      <c r="T45" s="186">
        <f>F45+I45+O45+R45</f>
        <v>0</v>
      </c>
      <c r="U45" s="187">
        <f>F46+I46+O46+R46</f>
        <v>0</v>
      </c>
      <c r="V45" s="178">
        <f>G45+J45+P45+S45</f>
        <v>0</v>
      </c>
      <c r="W45" s="179"/>
    </row>
    <row r="46" spans="1:23" ht="14.25" hidden="1" customHeight="1" thickTop="1" thickBot="1" x14ac:dyDescent="0.3">
      <c r="A46" s="182"/>
      <c r="B46" s="183"/>
      <c r="C46" s="184"/>
      <c r="D46" s="185"/>
      <c r="E46" s="180"/>
      <c r="F46" s="145"/>
      <c r="G46" s="146"/>
      <c r="H46" s="180"/>
      <c r="I46" s="145"/>
      <c r="J46" s="146"/>
      <c r="K46" s="180"/>
      <c r="L46" s="145"/>
      <c r="M46" s="146"/>
      <c r="N46" s="181"/>
      <c r="O46" s="28"/>
      <c r="P46" s="29"/>
      <c r="Q46" s="181"/>
      <c r="R46" s="28"/>
      <c r="S46" s="29"/>
      <c r="T46" s="186"/>
      <c r="U46" s="187"/>
      <c r="V46" s="178"/>
      <c r="W46" s="179"/>
    </row>
    <row r="47" spans="1:23" ht="14.25" hidden="1" customHeight="1" thickTop="1" thickBot="1" x14ac:dyDescent="0.3">
      <c r="A47" s="182" t="str">
        <f>IF('Vážní listina'!D27="","",'Vážní listina'!D27)</f>
        <v/>
      </c>
      <c r="B47" s="183" t="str">
        <f>IF('Vážní listina'!D27="","",'Vážní listina'!E27)</f>
        <v/>
      </c>
      <c r="C47" s="184"/>
      <c r="D47" s="185"/>
      <c r="E47" s="180"/>
      <c r="F47" s="145"/>
      <c r="G47" s="146"/>
      <c r="H47" s="180"/>
      <c r="I47" s="145"/>
      <c r="J47" s="146"/>
      <c r="K47" s="180"/>
      <c r="L47" s="145"/>
      <c r="M47" s="146"/>
      <c r="N47" s="180"/>
      <c r="O47" s="26"/>
      <c r="P47" s="27"/>
      <c r="Q47" s="180"/>
      <c r="R47" s="26"/>
      <c r="S47" s="27"/>
      <c r="T47" s="186">
        <f>F47+I47+O47+R47</f>
        <v>0</v>
      </c>
      <c r="U47" s="187">
        <f>F48+I48+O48+R48</f>
        <v>0</v>
      </c>
      <c r="V47" s="178">
        <f>G47+J47+P47+S47</f>
        <v>0</v>
      </c>
      <c r="W47" s="179"/>
    </row>
    <row r="48" spans="1:23" ht="14.25" hidden="1" customHeight="1" thickTop="1" thickBot="1" x14ac:dyDescent="0.3">
      <c r="A48" s="182"/>
      <c r="B48" s="183"/>
      <c r="C48" s="184"/>
      <c r="D48" s="185"/>
      <c r="E48" s="180"/>
      <c r="F48" s="145"/>
      <c r="G48" s="146"/>
      <c r="H48" s="180"/>
      <c r="I48" s="145"/>
      <c r="J48" s="146"/>
      <c r="K48" s="180"/>
      <c r="L48" s="145"/>
      <c r="M48" s="146"/>
      <c r="N48" s="181"/>
      <c r="O48" s="28"/>
      <c r="P48" s="29"/>
      <c r="Q48" s="181"/>
      <c r="R48" s="28"/>
      <c r="S48" s="29"/>
      <c r="T48" s="186"/>
      <c r="U48" s="187"/>
      <c r="V48" s="178"/>
      <c r="W48" s="179"/>
    </row>
    <row r="49" spans="1:23" ht="14.25" hidden="1" customHeight="1" thickTop="1" thickBot="1" x14ac:dyDescent="0.3">
      <c r="A49" s="182" t="str">
        <f>IF('Vážní listina'!D28="","",'Vážní listina'!D28)</f>
        <v/>
      </c>
      <c r="B49" s="183" t="str">
        <f>IF('Vážní listina'!D28="","",'Vážní listina'!E28)</f>
        <v/>
      </c>
      <c r="C49" s="184"/>
      <c r="D49" s="185"/>
      <c r="E49" s="180"/>
      <c r="F49" s="145"/>
      <c r="G49" s="146"/>
      <c r="H49" s="180"/>
      <c r="I49" s="145"/>
      <c r="J49" s="146"/>
      <c r="K49" s="180"/>
      <c r="L49" s="145"/>
      <c r="M49" s="146"/>
      <c r="N49" s="180"/>
      <c r="O49" s="26"/>
      <c r="P49" s="27"/>
      <c r="Q49" s="180"/>
      <c r="R49" s="26"/>
      <c r="S49" s="27"/>
      <c r="T49" s="186">
        <f>F49+I49+O49+R49</f>
        <v>0</v>
      </c>
      <c r="U49" s="187">
        <f>F50+I50+O50+R50</f>
        <v>0</v>
      </c>
      <c r="V49" s="178">
        <f>G49+J49+P49+S49</f>
        <v>0</v>
      </c>
      <c r="W49" s="179"/>
    </row>
    <row r="50" spans="1:23" ht="14.25" hidden="1" customHeight="1" thickTop="1" thickBot="1" x14ac:dyDescent="0.3">
      <c r="A50" s="182"/>
      <c r="B50" s="183"/>
      <c r="C50" s="184"/>
      <c r="D50" s="185"/>
      <c r="E50" s="180"/>
      <c r="F50" s="145"/>
      <c r="G50" s="146"/>
      <c r="H50" s="180"/>
      <c r="I50" s="145"/>
      <c r="J50" s="146"/>
      <c r="K50" s="180"/>
      <c r="L50" s="145"/>
      <c r="M50" s="146"/>
      <c r="N50" s="181"/>
      <c r="O50" s="28"/>
      <c r="P50" s="29"/>
      <c r="Q50" s="181"/>
      <c r="R50" s="28"/>
      <c r="S50" s="29"/>
      <c r="T50" s="186"/>
      <c r="U50" s="187"/>
      <c r="V50" s="178"/>
      <c r="W50" s="179"/>
    </row>
    <row r="51" spans="1:23" ht="14.25" hidden="1" customHeight="1" thickTop="1" thickBot="1" x14ac:dyDescent="0.3">
      <c r="A51" s="182" t="str">
        <f>IF('Vážní listina'!D29="","",'Vážní listina'!D29)</f>
        <v/>
      </c>
      <c r="B51" s="183" t="str">
        <f>IF('Vážní listina'!D29="","",'Vážní listina'!E29)</f>
        <v/>
      </c>
      <c r="C51" s="184"/>
      <c r="D51" s="185"/>
      <c r="E51" s="180"/>
      <c r="F51" s="145"/>
      <c r="G51" s="146"/>
      <c r="H51" s="180"/>
      <c r="I51" s="145"/>
      <c r="J51" s="146"/>
      <c r="K51" s="180"/>
      <c r="L51" s="145"/>
      <c r="M51" s="146"/>
      <c r="N51" s="180"/>
      <c r="O51" s="26"/>
      <c r="P51" s="27"/>
      <c r="Q51" s="180"/>
      <c r="R51" s="26"/>
      <c r="S51" s="27"/>
      <c r="T51" s="186">
        <f>F51+I51+O51+R51</f>
        <v>0</v>
      </c>
      <c r="U51" s="187">
        <f>F52+I52+O52+R52</f>
        <v>0</v>
      </c>
      <c r="V51" s="178">
        <f>G51+J51+P51+S51</f>
        <v>0</v>
      </c>
      <c r="W51" s="179"/>
    </row>
    <row r="52" spans="1:23" ht="14.25" hidden="1" customHeight="1" thickTop="1" thickBot="1" x14ac:dyDescent="0.3">
      <c r="A52" s="182"/>
      <c r="B52" s="183"/>
      <c r="C52" s="184"/>
      <c r="D52" s="185"/>
      <c r="E52" s="180"/>
      <c r="F52" s="145"/>
      <c r="G52" s="146"/>
      <c r="H52" s="180"/>
      <c r="I52" s="145"/>
      <c r="J52" s="146"/>
      <c r="K52" s="180"/>
      <c r="L52" s="145"/>
      <c r="M52" s="146"/>
      <c r="N52" s="181"/>
      <c r="O52" s="28"/>
      <c r="P52" s="29"/>
      <c r="Q52" s="181"/>
      <c r="R52" s="28"/>
      <c r="S52" s="29"/>
      <c r="T52" s="186"/>
      <c r="U52" s="187"/>
      <c r="V52" s="178"/>
      <c r="W52" s="179"/>
    </row>
    <row r="53" spans="1:23" ht="14.25" hidden="1" customHeight="1" thickTop="1" thickBot="1" x14ac:dyDescent="0.3">
      <c r="A53" s="182" t="str">
        <f>IF('Vážní listina'!D30="","",'Vážní listina'!D30)</f>
        <v/>
      </c>
      <c r="B53" s="183" t="str">
        <f>IF('Vážní listina'!D30="","",'Vážní listina'!E30)</f>
        <v/>
      </c>
      <c r="C53" s="184"/>
      <c r="D53" s="185"/>
      <c r="E53" s="180"/>
      <c r="F53" s="145"/>
      <c r="G53" s="146"/>
      <c r="H53" s="180"/>
      <c r="I53" s="145"/>
      <c r="J53" s="146"/>
      <c r="K53" s="180"/>
      <c r="L53" s="145"/>
      <c r="M53" s="146"/>
      <c r="N53" s="180"/>
      <c r="O53" s="26"/>
      <c r="P53" s="27"/>
      <c r="Q53" s="180"/>
      <c r="R53" s="26"/>
      <c r="S53" s="27"/>
      <c r="T53" s="186">
        <f>F53+I53+O53+R53</f>
        <v>0</v>
      </c>
      <c r="U53" s="187">
        <f>F54+I54+O54+R54</f>
        <v>0</v>
      </c>
      <c r="V53" s="178">
        <f>G53+J53+P53+S53</f>
        <v>0</v>
      </c>
      <c r="W53" s="182"/>
    </row>
    <row r="54" spans="1:23" ht="14.25" hidden="1" customHeight="1" thickTop="1" thickBot="1" x14ac:dyDescent="0.3">
      <c r="A54" s="182"/>
      <c r="B54" s="183"/>
      <c r="C54" s="184"/>
      <c r="D54" s="185"/>
      <c r="E54" s="180"/>
      <c r="F54" s="145"/>
      <c r="G54" s="146"/>
      <c r="H54" s="180"/>
      <c r="I54" s="145"/>
      <c r="J54" s="146"/>
      <c r="K54" s="180"/>
      <c r="L54" s="145"/>
      <c r="M54" s="146"/>
      <c r="N54" s="181"/>
      <c r="O54" s="28"/>
      <c r="P54" s="29"/>
      <c r="Q54" s="181"/>
      <c r="R54" s="28"/>
      <c r="S54" s="29"/>
      <c r="T54" s="186"/>
      <c r="U54" s="187"/>
      <c r="V54" s="178"/>
      <c r="W54" s="182"/>
    </row>
    <row r="55" spans="1:23" ht="13.5" hidden="1" customHeight="1" thickBot="1" x14ac:dyDescent="0.3">
      <c r="A55" s="182" t="str">
        <f>IF('Vážní listina'!D31="","",'Vážní listina'!D31)</f>
        <v/>
      </c>
      <c r="B55" s="183" t="str">
        <f>IF('Vážní listina'!D31="","",'Vážní listina'!E31)</f>
        <v/>
      </c>
      <c r="C55" s="184"/>
      <c r="D55" s="185"/>
      <c r="E55" s="180"/>
      <c r="F55" s="145"/>
      <c r="G55" s="146"/>
      <c r="H55" s="180"/>
      <c r="I55" s="145"/>
      <c r="J55" s="146"/>
      <c r="K55" s="180"/>
      <c r="L55" s="145"/>
      <c r="M55" s="146"/>
      <c r="N55" s="180"/>
      <c r="O55" s="26"/>
      <c r="P55" s="27"/>
      <c r="Q55" s="180"/>
      <c r="R55" s="26"/>
      <c r="S55" s="27"/>
      <c r="T55" s="186">
        <f>F55+I55+O55+R55</f>
        <v>0</v>
      </c>
      <c r="U55" s="187">
        <f>F56+I56+O56+R56</f>
        <v>0</v>
      </c>
      <c r="V55" s="178">
        <f>G55+J55+P55+S55</f>
        <v>0</v>
      </c>
      <c r="W55" s="179"/>
    </row>
    <row r="56" spans="1:23" ht="14.25" hidden="1" customHeight="1" thickTop="1" thickBot="1" x14ac:dyDescent="0.3">
      <c r="A56" s="182"/>
      <c r="B56" s="183"/>
      <c r="C56" s="184"/>
      <c r="D56" s="185"/>
      <c r="E56" s="180"/>
      <c r="F56" s="145"/>
      <c r="G56" s="146"/>
      <c r="H56" s="180"/>
      <c r="I56" s="145"/>
      <c r="J56" s="146"/>
      <c r="K56" s="180"/>
      <c r="L56" s="145"/>
      <c r="M56" s="146"/>
      <c r="N56" s="181"/>
      <c r="O56" s="28"/>
      <c r="P56" s="29"/>
      <c r="Q56" s="181"/>
      <c r="R56" s="28"/>
      <c r="S56" s="29"/>
      <c r="T56" s="186"/>
      <c r="U56" s="187"/>
      <c r="V56" s="178"/>
      <c r="W56" s="179"/>
    </row>
    <row r="57" spans="1:23" ht="14.25" hidden="1" customHeight="1" thickTop="1" thickBot="1" x14ac:dyDescent="0.3">
      <c r="A57" s="182" t="str">
        <f>IF('Vážní listina'!D32="","",'Vážní listina'!D32)</f>
        <v/>
      </c>
      <c r="B57" s="183" t="str">
        <f>IF('Vážní listina'!D32="","",'Vážní listina'!E32)</f>
        <v/>
      </c>
      <c r="C57" s="184"/>
      <c r="D57" s="185"/>
      <c r="E57" s="180"/>
      <c r="F57" s="145"/>
      <c r="G57" s="146"/>
      <c r="H57" s="180"/>
      <c r="I57" s="145"/>
      <c r="J57" s="146"/>
      <c r="K57" s="180"/>
      <c r="L57" s="145"/>
      <c r="M57" s="146"/>
      <c r="N57" s="188"/>
      <c r="O57" s="30"/>
      <c r="P57" s="31"/>
      <c r="Q57" s="188"/>
      <c r="R57" s="30"/>
      <c r="S57" s="31"/>
      <c r="T57" s="186">
        <f>F57+I57+O57+R57</f>
        <v>0</v>
      </c>
      <c r="U57" s="187">
        <f>F58+I58+O58+R58</f>
        <v>0</v>
      </c>
      <c r="V57" s="178">
        <f>G57+J57+P57+S57</f>
        <v>0</v>
      </c>
      <c r="W57" s="179"/>
    </row>
    <row r="58" spans="1:23" ht="14.25" hidden="1" customHeight="1" thickTop="1" thickBot="1" x14ac:dyDescent="0.3">
      <c r="A58" s="182"/>
      <c r="B58" s="183"/>
      <c r="C58" s="184"/>
      <c r="D58" s="185"/>
      <c r="E58" s="180"/>
      <c r="F58" s="145"/>
      <c r="G58" s="146"/>
      <c r="H58" s="180"/>
      <c r="I58" s="145"/>
      <c r="J58" s="146"/>
      <c r="K58" s="180"/>
      <c r="L58" s="145"/>
      <c r="M58" s="146"/>
      <c r="N58" s="180"/>
      <c r="O58" s="32"/>
      <c r="P58" s="33"/>
      <c r="Q58" s="180"/>
      <c r="R58" s="32"/>
      <c r="S58" s="33"/>
      <c r="T58" s="186"/>
      <c r="U58" s="187"/>
      <c r="V58" s="178"/>
      <c r="W58" s="179"/>
    </row>
    <row r="59" spans="1:23" ht="14.25" hidden="1" customHeight="1" thickTop="1" thickBot="1" x14ac:dyDescent="0.3">
      <c r="A59" s="182" t="str">
        <f>IF('Vážní listina'!D33="","",'Vážní listina'!D33)</f>
        <v/>
      </c>
      <c r="B59" s="183" t="str">
        <f>IF('Vážní listina'!D33="","",'Vážní listina'!E33)</f>
        <v/>
      </c>
      <c r="C59" s="184"/>
      <c r="D59" s="185">
        <f>'Vážní listina'!A33</f>
        <v>0</v>
      </c>
      <c r="E59" s="180"/>
      <c r="F59" s="145"/>
      <c r="G59" s="146"/>
      <c r="H59" s="180"/>
      <c r="I59" s="145"/>
      <c r="J59" s="146"/>
      <c r="K59" s="180"/>
      <c r="L59" s="145"/>
      <c r="M59" s="146"/>
      <c r="N59" s="180"/>
      <c r="O59" s="26"/>
      <c r="P59" s="27"/>
      <c r="Q59" s="180"/>
      <c r="R59" s="26"/>
      <c r="S59" s="27"/>
      <c r="T59" s="186">
        <f>F59+I59+O59+R59</f>
        <v>0</v>
      </c>
      <c r="U59" s="187">
        <f>F60+I60+O60+R60</f>
        <v>0</v>
      </c>
      <c r="V59" s="178">
        <f>G59+J59+P59+S59</f>
        <v>0</v>
      </c>
      <c r="W59" s="179"/>
    </row>
    <row r="60" spans="1:23" ht="14.25" hidden="1" customHeight="1" thickTop="1" thickBot="1" x14ac:dyDescent="0.3">
      <c r="A60" s="182"/>
      <c r="B60" s="183"/>
      <c r="C60" s="184"/>
      <c r="D60" s="185"/>
      <c r="E60" s="180"/>
      <c r="F60" s="145"/>
      <c r="G60" s="146"/>
      <c r="H60" s="180"/>
      <c r="I60" s="145"/>
      <c r="J60" s="146"/>
      <c r="K60" s="180"/>
      <c r="L60" s="145"/>
      <c r="M60" s="146"/>
      <c r="N60" s="181"/>
      <c r="O60" s="28"/>
      <c r="P60" s="29"/>
      <c r="Q60" s="181"/>
      <c r="R60" s="28"/>
      <c r="S60" s="29"/>
      <c r="T60" s="186"/>
      <c r="U60" s="187"/>
      <c r="V60" s="178"/>
      <c r="W60" s="179"/>
    </row>
    <row r="61" spans="1:23" ht="14.25" hidden="1" customHeight="1" thickTop="1" thickBot="1" x14ac:dyDescent="0.3">
      <c r="A61" s="182" t="str">
        <f>IF('Vážní listina'!D34="","",'Vážní listina'!D34)</f>
        <v/>
      </c>
      <c r="B61" s="183" t="str">
        <f>IF('Vážní listina'!D34="","",'Vážní listina'!E34)</f>
        <v/>
      </c>
      <c r="C61" s="184"/>
      <c r="D61" s="185">
        <f>'Vážní listina'!A34</f>
        <v>0</v>
      </c>
      <c r="E61" s="180">
        <v>27</v>
      </c>
      <c r="F61" s="145"/>
      <c r="G61" s="146"/>
      <c r="H61" s="180"/>
      <c r="I61" s="145"/>
      <c r="J61" s="146"/>
      <c r="K61" s="180"/>
      <c r="L61" s="145"/>
      <c r="M61" s="146"/>
      <c r="N61" s="188"/>
      <c r="O61" s="30"/>
      <c r="P61" s="31"/>
      <c r="Q61" s="188"/>
      <c r="R61" s="30"/>
      <c r="S61" s="31"/>
      <c r="T61" s="186">
        <f>F61+I61+O61+R61</f>
        <v>0</v>
      </c>
      <c r="U61" s="187">
        <f>F62+I62+O62+R62</f>
        <v>0</v>
      </c>
      <c r="V61" s="178">
        <f>G61+J61+P61+S61</f>
        <v>0</v>
      </c>
      <c r="W61" s="179"/>
    </row>
    <row r="62" spans="1:23" ht="14.25" hidden="1" customHeight="1" thickTop="1" thickBot="1" x14ac:dyDescent="0.3">
      <c r="A62" s="182"/>
      <c r="B62" s="183"/>
      <c r="C62" s="184"/>
      <c r="D62" s="185"/>
      <c r="E62" s="180"/>
      <c r="F62" s="145"/>
      <c r="G62" s="146"/>
      <c r="H62" s="180"/>
      <c r="I62" s="145"/>
      <c r="J62" s="146"/>
      <c r="K62" s="180"/>
      <c r="L62" s="145"/>
      <c r="M62" s="146"/>
      <c r="N62" s="180"/>
      <c r="O62" s="32"/>
      <c r="P62" s="33"/>
      <c r="Q62" s="180"/>
      <c r="R62" s="32"/>
      <c r="S62" s="33"/>
      <c r="T62" s="186"/>
      <c r="U62" s="187"/>
      <c r="V62" s="178"/>
      <c r="W62" s="179"/>
    </row>
    <row r="63" spans="1:23" ht="21.75" hidden="1" customHeight="1" thickTop="1" thickBot="1" x14ac:dyDescent="0.3">
      <c r="A63" s="102"/>
      <c r="B63" s="103"/>
      <c r="C63" s="101"/>
      <c r="D63" s="99"/>
      <c r="E63" s="98"/>
      <c r="F63" s="145"/>
      <c r="G63" s="146"/>
      <c r="H63" s="98"/>
      <c r="I63" s="145"/>
      <c r="J63" s="146"/>
      <c r="K63" s="98"/>
      <c r="L63" s="145"/>
      <c r="M63" s="146"/>
      <c r="N63" s="104"/>
      <c r="O63" s="140"/>
      <c r="P63" s="141"/>
      <c r="Q63" s="104"/>
      <c r="R63" s="140"/>
      <c r="S63" s="141"/>
      <c r="T63" s="97"/>
      <c r="U63" s="96"/>
      <c r="V63" s="95"/>
      <c r="W63" s="100"/>
    </row>
    <row r="64" spans="1:23" ht="13.8" thickTop="1" x14ac:dyDescent="0.25">
      <c r="A64" s="142"/>
      <c r="B64" s="142"/>
      <c r="C64" s="142"/>
      <c r="D64" s="143"/>
      <c r="E64" s="142"/>
      <c r="F64" s="142"/>
      <c r="G64" s="142"/>
      <c r="H64" s="142"/>
      <c r="I64" s="142"/>
      <c r="J64" s="142"/>
      <c r="K64" s="142"/>
      <c r="L64" s="142"/>
      <c r="M64" s="142"/>
      <c r="N64" s="142"/>
      <c r="O64" s="142"/>
      <c r="P64" s="142"/>
      <c r="Q64" s="142"/>
      <c r="R64" s="142"/>
      <c r="S64" s="142"/>
      <c r="T64" s="142"/>
      <c r="U64" s="142"/>
      <c r="V64" s="142"/>
      <c r="W64" s="142"/>
    </row>
    <row r="65" spans="1:22" ht="13.8" thickBot="1" x14ac:dyDescent="0.3"/>
    <row r="66" spans="1:22" ht="13.8" thickBot="1" x14ac:dyDescent="0.3">
      <c r="B66" t="str">
        <f>[4]List1!$A$173</f>
        <v>Vysvětlení</v>
      </c>
      <c r="E66" s="167">
        <v>2</v>
      </c>
      <c r="F66" s="147">
        <v>3</v>
      </c>
      <c r="G66" s="148">
        <v>1</v>
      </c>
      <c r="N66" s="169">
        <v>6</v>
      </c>
      <c r="O66" s="171">
        <v>24</v>
      </c>
      <c r="P66" s="173">
        <f>A66+D66+G66+J66+M66</f>
        <v>1</v>
      </c>
      <c r="S66" s="175">
        <v>6</v>
      </c>
      <c r="T66" s="175">
        <v>3</v>
      </c>
      <c r="U66" s="176">
        <v>10</v>
      </c>
      <c r="V66" s="177">
        <v>1</v>
      </c>
    </row>
    <row r="67" spans="1:22" ht="13.8" thickBot="1" x14ac:dyDescent="0.3">
      <c r="E67" s="168"/>
      <c r="F67" s="149">
        <v>10</v>
      </c>
      <c r="G67" s="150"/>
      <c r="N67" s="170"/>
      <c r="O67" s="172"/>
      <c r="P67" s="174"/>
      <c r="S67" s="175"/>
      <c r="T67" s="175"/>
      <c r="U67" s="176"/>
      <c r="V67" s="177"/>
    </row>
    <row r="70" spans="1:22" x14ac:dyDescent="0.25">
      <c r="C70" s="151">
        <v>2</v>
      </c>
      <c r="E70" t="str">
        <f>[1]List1!$A$174</f>
        <v>los soupeře</v>
      </c>
      <c r="L70" s="151">
        <v>3</v>
      </c>
      <c r="N70" t="str">
        <f>[4]List1!$A$178</f>
        <v>součet bodu</v>
      </c>
      <c r="Q70" s="151">
        <v>6</v>
      </c>
      <c r="S70" t="str">
        <f>[4]List1!$A$178</f>
        <v>součet bodu</v>
      </c>
      <c r="T70" t="str">
        <f>[1]List1!$A$178</f>
        <v>součet bodu</v>
      </c>
    </row>
    <row r="71" spans="1:22" x14ac:dyDescent="0.25">
      <c r="C71" s="151"/>
      <c r="L71" s="151"/>
      <c r="Q71" s="151"/>
    </row>
    <row r="72" spans="1:22" x14ac:dyDescent="0.25">
      <c r="C72" s="151">
        <v>3</v>
      </c>
      <c r="E72" t="str">
        <f>[1]List1!$A$175</f>
        <v>body</v>
      </c>
      <c r="L72" s="151">
        <v>10</v>
      </c>
      <c r="N72" t="str">
        <f>[4]List1!$A$179</f>
        <v>součet technických bodů</v>
      </c>
      <c r="Q72" s="151">
        <v>24</v>
      </c>
      <c r="S72" t="str">
        <f>[4]List1!$A$179</f>
        <v>součet technických bodů</v>
      </c>
      <c r="T72" t="str">
        <f>[1]List1!$A$179</f>
        <v>součet technických bodů</v>
      </c>
    </row>
    <row r="73" spans="1:22" x14ac:dyDescent="0.25">
      <c r="C73" s="151"/>
      <c r="L73" s="151"/>
      <c r="Q73" s="151"/>
    </row>
    <row r="74" spans="1:22" x14ac:dyDescent="0.25">
      <c r="C74" s="151">
        <v>10</v>
      </c>
      <c r="E74" t="str">
        <f>[1]List1!$A$176</f>
        <v>technické body</v>
      </c>
      <c r="L74" s="151">
        <v>1</v>
      </c>
      <c r="N74" t="str">
        <f>[4]List1!$A$180</f>
        <v>součet vítězství</v>
      </c>
      <c r="Q74" s="151">
        <v>3</v>
      </c>
      <c r="S74" t="str">
        <f>[4]List1!$A$180</f>
        <v>součet vítězství</v>
      </c>
      <c r="T74" t="str">
        <f>[1]List1!$A$182</f>
        <v>součet napomínání "O"</v>
      </c>
    </row>
    <row r="75" spans="1:22" x14ac:dyDescent="0.25">
      <c r="C75" s="151"/>
    </row>
    <row r="76" spans="1:22" x14ac:dyDescent="0.25">
      <c r="C76" s="151">
        <v>1</v>
      </c>
      <c r="E76" t="str">
        <f>[1]List1!$A$181</f>
        <v>napomínání "O"</v>
      </c>
    </row>
    <row r="78" spans="1:22" x14ac:dyDescent="0.25">
      <c r="C78" s="151"/>
    </row>
    <row r="79" spans="1:22" x14ac:dyDescent="0.25">
      <c r="A79" t="str">
        <f>'[2]Základní údaje'!$B$7</f>
        <v xml:space="preserve">Čechovice,  3.12.2022 </v>
      </c>
    </row>
  </sheetData>
  <mergeCells count="383">
    <mergeCell ref="K55:K56"/>
    <mergeCell ref="K57:K58"/>
    <mergeCell ref="K59:K60"/>
    <mergeCell ref="K61:K62"/>
    <mergeCell ref="K37:K38"/>
    <mergeCell ref="K39:K40"/>
    <mergeCell ref="K41:K42"/>
    <mergeCell ref="K43:K44"/>
    <mergeCell ref="K45:K46"/>
    <mergeCell ref="K47:K48"/>
    <mergeCell ref="K49:K50"/>
    <mergeCell ref="K51:K52"/>
    <mergeCell ref="K53:K54"/>
    <mergeCell ref="G4:I4"/>
    <mergeCell ref="J4:S4"/>
    <mergeCell ref="K19:K20"/>
    <mergeCell ref="K21:K22"/>
    <mergeCell ref="K23:K24"/>
    <mergeCell ref="K25:K26"/>
    <mergeCell ref="K27:K28"/>
    <mergeCell ref="K29:K30"/>
    <mergeCell ref="K31:K32"/>
    <mergeCell ref="Q27:Q28"/>
    <mergeCell ref="H9:H10"/>
    <mergeCell ref="Q9:Q10"/>
    <mergeCell ref="K17:K18"/>
    <mergeCell ref="Q11:Q12"/>
    <mergeCell ref="K6:M6"/>
    <mergeCell ref="K7:K8"/>
    <mergeCell ref="K9:K10"/>
    <mergeCell ref="N9:N10"/>
    <mergeCell ref="H19:H20"/>
    <mergeCell ref="Q19:Q20"/>
    <mergeCell ref="N21:N22"/>
    <mergeCell ref="V49:V50"/>
    <mergeCell ref="U41:U42"/>
    <mergeCell ref="V41:V42"/>
    <mergeCell ref="T43:T44"/>
    <mergeCell ref="U43:U44"/>
    <mergeCell ref="V43:V44"/>
    <mergeCell ref="U51:U52"/>
    <mergeCell ref="V51:V52"/>
    <mergeCell ref="V47:V48"/>
    <mergeCell ref="T49:T50"/>
    <mergeCell ref="U49:U50"/>
    <mergeCell ref="T39:T40"/>
    <mergeCell ref="U39:U40"/>
    <mergeCell ref="V39:V40"/>
    <mergeCell ref="T25:T26"/>
    <mergeCell ref="U25:U26"/>
    <mergeCell ref="V25:V26"/>
    <mergeCell ref="T31:T32"/>
    <mergeCell ref="U31:U32"/>
    <mergeCell ref="V31:V32"/>
    <mergeCell ref="V37:V38"/>
    <mergeCell ref="T35:T36"/>
    <mergeCell ref="U35:U36"/>
    <mergeCell ref="U27:U28"/>
    <mergeCell ref="V27:V28"/>
    <mergeCell ref="W49:W50"/>
    <mergeCell ref="E49:E50"/>
    <mergeCell ref="H49:H50"/>
    <mergeCell ref="Q49:Q50"/>
    <mergeCell ref="N49:N50"/>
    <mergeCell ref="C49:C50"/>
    <mergeCell ref="T7:T8"/>
    <mergeCell ref="U7:U8"/>
    <mergeCell ref="T9:T10"/>
    <mergeCell ref="U9:U10"/>
    <mergeCell ref="T13:T14"/>
    <mergeCell ref="U13:U14"/>
    <mergeCell ref="T17:T18"/>
    <mergeCell ref="U17:U18"/>
    <mergeCell ref="E47:E48"/>
    <mergeCell ref="H47:H48"/>
    <mergeCell ref="Q47:Q48"/>
    <mergeCell ref="T41:T42"/>
    <mergeCell ref="C35:C36"/>
    <mergeCell ref="C37:C38"/>
    <mergeCell ref="D31:D32"/>
    <mergeCell ref="E31:E32"/>
    <mergeCell ref="C31:C32"/>
    <mergeCell ref="T27:T28"/>
    <mergeCell ref="H51:H52"/>
    <mergeCell ref="Q51:Q52"/>
    <mergeCell ref="W51:W52"/>
    <mergeCell ref="C51:C52"/>
    <mergeCell ref="T51:T52"/>
    <mergeCell ref="E53:E54"/>
    <mergeCell ref="H53:H54"/>
    <mergeCell ref="Q53:Q54"/>
    <mergeCell ref="W53:W54"/>
    <mergeCell ref="T53:T54"/>
    <mergeCell ref="U53:U54"/>
    <mergeCell ref="V53:V54"/>
    <mergeCell ref="N53:N54"/>
    <mergeCell ref="W45:W46"/>
    <mergeCell ref="W47:W48"/>
    <mergeCell ref="T45:T46"/>
    <mergeCell ref="U45:U46"/>
    <mergeCell ref="V45:V46"/>
    <mergeCell ref="T47:T48"/>
    <mergeCell ref="U47:U48"/>
    <mergeCell ref="W43:W44"/>
    <mergeCell ref="C43:C44"/>
    <mergeCell ref="D47:D48"/>
    <mergeCell ref="N47:N48"/>
    <mergeCell ref="C47:C48"/>
    <mergeCell ref="H45:H46"/>
    <mergeCell ref="Q45:Q46"/>
    <mergeCell ref="Q41:Q42"/>
    <mergeCell ref="H39:H40"/>
    <mergeCell ref="A39:A40"/>
    <mergeCell ref="B39:B40"/>
    <mergeCell ref="D39:D40"/>
    <mergeCell ref="E39:E40"/>
    <mergeCell ref="C39:C40"/>
    <mergeCell ref="N45:N46"/>
    <mergeCell ref="H43:H44"/>
    <mergeCell ref="Q43:Q44"/>
    <mergeCell ref="A41:A42"/>
    <mergeCell ref="B41:B42"/>
    <mergeCell ref="D41:D42"/>
    <mergeCell ref="E41:E42"/>
    <mergeCell ref="C41:C42"/>
    <mergeCell ref="H41:H42"/>
    <mergeCell ref="N41:N42"/>
    <mergeCell ref="N43:N44"/>
    <mergeCell ref="A31:A32"/>
    <mergeCell ref="B31:B32"/>
    <mergeCell ref="A33:A34"/>
    <mergeCell ref="B33:B34"/>
    <mergeCell ref="A35:A36"/>
    <mergeCell ref="B35:B36"/>
    <mergeCell ref="A47:A48"/>
    <mergeCell ref="B47:B48"/>
    <mergeCell ref="W39:W40"/>
    <mergeCell ref="Q37:Q38"/>
    <mergeCell ref="D37:D38"/>
    <mergeCell ref="Q39:Q40"/>
    <mergeCell ref="N39:N40"/>
    <mergeCell ref="W37:W38"/>
    <mergeCell ref="V35:V36"/>
    <mergeCell ref="T37:T38"/>
    <mergeCell ref="U37:U38"/>
    <mergeCell ref="D35:D36"/>
    <mergeCell ref="E35:E36"/>
    <mergeCell ref="E37:E38"/>
    <mergeCell ref="H37:H38"/>
    <mergeCell ref="N37:N38"/>
    <mergeCell ref="W41:W42"/>
    <mergeCell ref="A43:A44"/>
    <mergeCell ref="A53:A54"/>
    <mergeCell ref="A49:A50"/>
    <mergeCell ref="B49:B50"/>
    <mergeCell ref="D49:D50"/>
    <mergeCell ref="B53:B54"/>
    <mergeCell ref="D53:D54"/>
    <mergeCell ref="C53:C54"/>
    <mergeCell ref="D33:D34"/>
    <mergeCell ref="E33:E34"/>
    <mergeCell ref="C33:C34"/>
    <mergeCell ref="A37:A38"/>
    <mergeCell ref="B37:B38"/>
    <mergeCell ref="B43:B44"/>
    <mergeCell ref="D43:D44"/>
    <mergeCell ref="E43:E44"/>
    <mergeCell ref="A45:A46"/>
    <mergeCell ref="B45:B46"/>
    <mergeCell ref="D45:D46"/>
    <mergeCell ref="E45:E46"/>
    <mergeCell ref="C45:C46"/>
    <mergeCell ref="A51:A52"/>
    <mergeCell ref="B51:B52"/>
    <mergeCell ref="D51:D52"/>
    <mergeCell ref="E51:E52"/>
    <mergeCell ref="W33:W34"/>
    <mergeCell ref="W35:W36"/>
    <mergeCell ref="H29:H30"/>
    <mergeCell ref="Q29:Q30"/>
    <mergeCell ref="H31:H32"/>
    <mergeCell ref="Q31:Q32"/>
    <mergeCell ref="H33:H34"/>
    <mergeCell ref="Q33:Q34"/>
    <mergeCell ref="H35:H36"/>
    <mergeCell ref="Q35:Q36"/>
    <mergeCell ref="W31:W32"/>
    <mergeCell ref="T29:T30"/>
    <mergeCell ref="U29:U30"/>
    <mergeCell ref="V29:V30"/>
    <mergeCell ref="N31:N32"/>
    <mergeCell ref="N33:N34"/>
    <mergeCell ref="N35:N36"/>
    <mergeCell ref="T33:T34"/>
    <mergeCell ref="U33:U34"/>
    <mergeCell ref="V33:V34"/>
    <mergeCell ref="K33:K34"/>
    <mergeCell ref="K35:K36"/>
    <mergeCell ref="A25:A26"/>
    <mergeCell ref="B25:B26"/>
    <mergeCell ref="D25:D26"/>
    <mergeCell ref="E25:E26"/>
    <mergeCell ref="C25:C26"/>
    <mergeCell ref="E27:E28"/>
    <mergeCell ref="C27:C28"/>
    <mergeCell ref="A29:A30"/>
    <mergeCell ref="B29:B30"/>
    <mergeCell ref="D29:D30"/>
    <mergeCell ref="E29:E30"/>
    <mergeCell ref="C29:C30"/>
    <mergeCell ref="A27:A28"/>
    <mergeCell ref="B27:B28"/>
    <mergeCell ref="D27:D28"/>
    <mergeCell ref="W23:W24"/>
    <mergeCell ref="D21:D22"/>
    <mergeCell ref="U23:U24"/>
    <mergeCell ref="V23:V24"/>
    <mergeCell ref="E19:E20"/>
    <mergeCell ref="E21:E22"/>
    <mergeCell ref="W25:W26"/>
    <mergeCell ref="W27:W28"/>
    <mergeCell ref="W29:W30"/>
    <mergeCell ref="H23:H24"/>
    <mergeCell ref="Q23:Q24"/>
    <mergeCell ref="H25:H26"/>
    <mergeCell ref="Q25:Q26"/>
    <mergeCell ref="H27:H28"/>
    <mergeCell ref="T23:T24"/>
    <mergeCell ref="W21:W22"/>
    <mergeCell ref="T19:T20"/>
    <mergeCell ref="U19:U20"/>
    <mergeCell ref="V19:V20"/>
    <mergeCell ref="T21:T22"/>
    <mergeCell ref="U21:U22"/>
    <mergeCell ref="V21:V22"/>
    <mergeCell ref="H21:H22"/>
    <mergeCell ref="Q21:Q22"/>
    <mergeCell ref="A13:A14"/>
    <mergeCell ref="B13:B14"/>
    <mergeCell ref="D13:D14"/>
    <mergeCell ref="E13:E14"/>
    <mergeCell ref="C13:C14"/>
    <mergeCell ref="H11:H12"/>
    <mergeCell ref="A23:A24"/>
    <mergeCell ref="B23:B24"/>
    <mergeCell ref="D23:D24"/>
    <mergeCell ref="A17:A18"/>
    <mergeCell ref="B17:B18"/>
    <mergeCell ref="D17:D18"/>
    <mergeCell ref="A21:A22"/>
    <mergeCell ref="B21:B22"/>
    <mergeCell ref="D19:D20"/>
    <mergeCell ref="C17:C18"/>
    <mergeCell ref="C19:C20"/>
    <mergeCell ref="E23:E24"/>
    <mergeCell ref="C23:C24"/>
    <mergeCell ref="C21:C22"/>
    <mergeCell ref="A15:A16"/>
    <mergeCell ref="B15:B16"/>
    <mergeCell ref="A19:A20"/>
    <mergeCell ref="B19:B20"/>
    <mergeCell ref="E17:E18"/>
    <mergeCell ref="D15:D16"/>
    <mergeCell ref="E15:E16"/>
    <mergeCell ref="C15:C16"/>
    <mergeCell ref="H15:H16"/>
    <mergeCell ref="W15:W16"/>
    <mergeCell ref="W17:W18"/>
    <mergeCell ref="W19:W20"/>
    <mergeCell ref="H17:H18"/>
    <mergeCell ref="Q17:Q18"/>
    <mergeCell ref="V17:V18"/>
    <mergeCell ref="W13:W14"/>
    <mergeCell ref="Q13:Q14"/>
    <mergeCell ref="N13:N14"/>
    <mergeCell ref="N15:N16"/>
    <mergeCell ref="N17:N18"/>
    <mergeCell ref="N19:N20"/>
    <mergeCell ref="H13:H14"/>
    <mergeCell ref="V11:V12"/>
    <mergeCell ref="T15:T16"/>
    <mergeCell ref="U15:U16"/>
    <mergeCell ref="V15:V16"/>
    <mergeCell ref="V13:V14"/>
    <mergeCell ref="Q15:Q16"/>
    <mergeCell ref="K11:K12"/>
    <mergeCell ref="K13:K14"/>
    <mergeCell ref="K15:K16"/>
    <mergeCell ref="N11:N12"/>
    <mergeCell ref="A7:A8"/>
    <mergeCell ref="B7:B8"/>
    <mergeCell ref="D7:D8"/>
    <mergeCell ref="E11:E12"/>
    <mergeCell ref="C11:C12"/>
    <mergeCell ref="A9:A10"/>
    <mergeCell ref="B9:B10"/>
    <mergeCell ref="D9:D10"/>
    <mergeCell ref="E9:E10"/>
    <mergeCell ref="C9:C10"/>
    <mergeCell ref="A11:A12"/>
    <mergeCell ref="B11:B12"/>
    <mergeCell ref="D11:D12"/>
    <mergeCell ref="A2:W2"/>
    <mergeCell ref="B3:E3"/>
    <mergeCell ref="N51:N52"/>
    <mergeCell ref="N23:N24"/>
    <mergeCell ref="N25:N26"/>
    <mergeCell ref="N27:N28"/>
    <mergeCell ref="N29:N30"/>
    <mergeCell ref="W9:W10"/>
    <mergeCell ref="W11:W12"/>
    <mergeCell ref="C7:C8"/>
    <mergeCell ref="T6:V6"/>
    <mergeCell ref="W7:W8"/>
    <mergeCell ref="H7:H8"/>
    <mergeCell ref="Q7:Q8"/>
    <mergeCell ref="V7:V8"/>
    <mergeCell ref="T11:T12"/>
    <mergeCell ref="U11:U12"/>
    <mergeCell ref="E6:G6"/>
    <mergeCell ref="H6:J6"/>
    <mergeCell ref="Q6:S6"/>
    <mergeCell ref="E7:E8"/>
    <mergeCell ref="V9:V10"/>
    <mergeCell ref="N6:P6"/>
    <mergeCell ref="N7:N8"/>
    <mergeCell ref="V55:V56"/>
    <mergeCell ref="W55:W56"/>
    <mergeCell ref="E55:E56"/>
    <mergeCell ref="H55:H56"/>
    <mergeCell ref="N55:N56"/>
    <mergeCell ref="Q55:Q56"/>
    <mergeCell ref="A57:A58"/>
    <mergeCell ref="B57:B58"/>
    <mergeCell ref="C57:C58"/>
    <mergeCell ref="D57:D58"/>
    <mergeCell ref="T55:T56"/>
    <mergeCell ref="U55:U56"/>
    <mergeCell ref="A55:A56"/>
    <mergeCell ref="B55:B56"/>
    <mergeCell ref="C55:C56"/>
    <mergeCell ref="D55:D56"/>
    <mergeCell ref="T57:T58"/>
    <mergeCell ref="U57:U58"/>
    <mergeCell ref="V57:V58"/>
    <mergeCell ref="W57:W58"/>
    <mergeCell ref="E57:E58"/>
    <mergeCell ref="H57:H58"/>
    <mergeCell ref="N57:N58"/>
    <mergeCell ref="Q57:Q58"/>
    <mergeCell ref="D59:D60"/>
    <mergeCell ref="T61:T62"/>
    <mergeCell ref="U61:U62"/>
    <mergeCell ref="V61:V62"/>
    <mergeCell ref="W61:W62"/>
    <mergeCell ref="E61:E62"/>
    <mergeCell ref="H61:H62"/>
    <mergeCell ref="N61:N62"/>
    <mergeCell ref="Q61:Q62"/>
    <mergeCell ref="A1:W1"/>
    <mergeCell ref="E66:E67"/>
    <mergeCell ref="N66:N67"/>
    <mergeCell ref="O66:O67"/>
    <mergeCell ref="P66:P67"/>
    <mergeCell ref="S66:S67"/>
    <mergeCell ref="T66:T67"/>
    <mergeCell ref="U66:U67"/>
    <mergeCell ref="V66:V67"/>
    <mergeCell ref="V59:V60"/>
    <mergeCell ref="W59:W60"/>
    <mergeCell ref="E59:E60"/>
    <mergeCell ref="H59:H60"/>
    <mergeCell ref="N59:N60"/>
    <mergeCell ref="Q59:Q60"/>
    <mergeCell ref="A61:A62"/>
    <mergeCell ref="B61:B62"/>
    <mergeCell ref="C61:C62"/>
    <mergeCell ref="D61:D62"/>
    <mergeCell ref="T59:T60"/>
    <mergeCell ref="U59:U60"/>
    <mergeCell ref="A59:A60"/>
    <mergeCell ref="B59:B60"/>
    <mergeCell ref="C59:C60"/>
  </mergeCells>
  <phoneticPr fontId="0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54"/>
  <sheetViews>
    <sheetView workbookViewId="0">
      <selection activeCell="P8" sqref="P8"/>
    </sheetView>
  </sheetViews>
  <sheetFormatPr defaultRowHeight="13.2" x14ac:dyDescent="0.25"/>
  <cols>
    <col min="1" max="2" width="9.109375" style="158"/>
    <col min="3" max="3" width="11.33203125" style="158" bestFit="1" customWidth="1"/>
    <col min="4" max="4" width="11.44140625" style="158" bestFit="1" customWidth="1"/>
    <col min="5" max="5" width="9.109375" style="158"/>
    <col min="6" max="6" width="9.109375" style="55"/>
    <col min="7" max="8" width="9.109375" style="158"/>
    <col min="9" max="9" width="9.109375" style="55"/>
    <col min="10" max="11" width="9.109375" style="158"/>
    <col min="12" max="12" width="9.109375" style="55"/>
    <col min="13" max="14" width="9.109375" style="158"/>
  </cols>
  <sheetData>
    <row r="1" spans="1:14" x14ac:dyDescent="0.25">
      <c r="A1" s="158" t="str">
        <f>[1]List1!$A$47</f>
        <v>žíněnka</v>
      </c>
      <c r="B1" s="158" t="e">
        <f>#REF!</f>
        <v>#REF!</v>
      </c>
      <c r="D1" s="162" t="s">
        <v>14</v>
      </c>
      <c r="E1" s="162"/>
    </row>
    <row r="2" spans="1:14" x14ac:dyDescent="0.25">
      <c r="D2" s="158" t="e">
        <f>#REF!</f>
        <v>#REF!</v>
      </c>
      <c r="E2" s="158">
        <f>SUM(E5:E54)</f>
        <v>0</v>
      </c>
    </row>
    <row r="3" spans="1:14" x14ac:dyDescent="0.25">
      <c r="G3" s="162">
        <v>1</v>
      </c>
      <c r="H3" s="162"/>
      <c r="J3" s="162">
        <v>2</v>
      </c>
      <c r="K3" s="162"/>
      <c r="M3" s="162">
        <v>3</v>
      </c>
      <c r="N3" s="162"/>
    </row>
    <row r="5" spans="1:14" x14ac:dyDescent="0.25">
      <c r="A5" s="158" t="e">
        <f>IF($B$1=1,G5,IF($B$1=2,J5,IF($B$1=3,M5,"")))</f>
        <v>#REF!</v>
      </c>
      <c r="B5" s="158" t="e">
        <f>(VALUE(IF($B$1=1,H5,IF($B$1=2,K5,IF($B$1=3,N5,"")))))</f>
        <v>#REF!</v>
      </c>
      <c r="C5" s="158" t="str">
        <f>IF((ISNUMBER(B5)),B5,"")</f>
        <v/>
      </c>
      <c r="D5" s="158" t="e">
        <f>IF(C5=0,0,(IF(C5=$D$2,1,0)))</f>
        <v>#REF!</v>
      </c>
      <c r="E5" s="158">
        <f>IF(C5="",0,(IF(D5=0,0,(A5*D5))))</f>
        <v>0</v>
      </c>
      <c r="G5" s="158">
        <f>[5]Strategie!$B3</f>
        <v>0</v>
      </c>
      <c r="H5" s="158">
        <f>[5]Strategie!$H3</f>
        <v>0</v>
      </c>
      <c r="J5" s="158">
        <f>[5]Strategie!$B3</f>
        <v>0</v>
      </c>
      <c r="K5" s="158">
        <f>[5]Strategie!$H3</f>
        <v>0</v>
      </c>
      <c r="M5" s="158">
        <f>[5]Strategie!$B3</f>
        <v>0</v>
      </c>
      <c r="N5" s="158">
        <f>[5]Strategie!$H3</f>
        <v>0</v>
      </c>
    </row>
    <row r="6" spans="1:14" x14ac:dyDescent="0.25">
      <c r="A6" s="158" t="e">
        <f t="shared" ref="A6:A54" si="0">IF($B$1=1,G6,IF($B$1=2,J6,IF($B$1=3,M6,"")))</f>
        <v>#REF!</v>
      </c>
      <c r="B6" s="158" t="e">
        <f t="shared" ref="B6:B54" si="1">VALUE(IF($B$1=1,H6,IF($B$1=2,K6,IF($B$1=3,N6,""))))</f>
        <v>#REF!</v>
      </c>
      <c r="C6" s="158" t="str">
        <f t="shared" ref="C6:C54" si="2">IF((ISNUMBER(B6)),B6,"")</f>
        <v/>
      </c>
      <c r="D6" s="158" t="e">
        <f t="shared" ref="D6:D54" si="3">IF(C6=0,0,(IF(C6=$D$2,1,0)))</f>
        <v>#REF!</v>
      </c>
      <c r="E6" s="158">
        <f t="shared" ref="E6:E54" si="4">IF(C6="",0,(IF(D6=0,0,(A6*D6))))</f>
        <v>0</v>
      </c>
      <c r="G6" s="158" t="str">
        <f>[5]Strategie!$B4</f>
        <v>kategorie      a styl</v>
      </c>
      <c r="H6" s="158">
        <f>[5]Strategie!$H4</f>
        <v>0</v>
      </c>
      <c r="J6" s="158" t="str">
        <f>[5]Strategie!$B4</f>
        <v>kategorie      a styl</v>
      </c>
      <c r="K6" s="158">
        <f>[5]Strategie!$H4</f>
        <v>0</v>
      </c>
      <c r="M6" s="158" t="str">
        <f>[5]Strategie!$B4</f>
        <v>kategorie      a styl</v>
      </c>
      <c r="N6" s="158">
        <f>[5]Strategie!$H4</f>
        <v>0</v>
      </c>
    </row>
    <row r="7" spans="1:14" x14ac:dyDescent="0.25">
      <c r="A7" s="158" t="e">
        <f t="shared" si="0"/>
        <v>#REF!</v>
      </c>
      <c r="B7" s="158" t="e">
        <f t="shared" si="1"/>
        <v>#REF!</v>
      </c>
      <c r="C7" s="158" t="str">
        <f t="shared" si="2"/>
        <v/>
      </c>
      <c r="D7" s="158" t="e">
        <f t="shared" si="3"/>
        <v>#REF!</v>
      </c>
      <c r="E7" s="158">
        <f t="shared" si="4"/>
        <v>0</v>
      </c>
      <c r="G7" s="158" t="str">
        <f>[5]Strategie!$B5</f>
        <v>A příp</v>
      </c>
      <c r="H7" s="158" t="str">
        <f>[5]Strategie!$H5</f>
        <v/>
      </c>
      <c r="J7" s="158" t="str">
        <f>[5]Strategie!$B5</f>
        <v>A příp</v>
      </c>
      <c r="K7" s="158" t="str">
        <f>[5]Strategie!$H5</f>
        <v/>
      </c>
      <c r="M7" s="158" t="str">
        <f>[5]Strategie!$B5</f>
        <v>A příp</v>
      </c>
      <c r="N7" s="158" t="str">
        <f>[5]Strategie!$H5</f>
        <v/>
      </c>
    </row>
    <row r="8" spans="1:14" x14ac:dyDescent="0.25">
      <c r="A8" s="158" t="e">
        <f t="shared" si="0"/>
        <v>#REF!</v>
      </c>
      <c r="B8" s="158" t="e">
        <f t="shared" si="1"/>
        <v>#REF!</v>
      </c>
      <c r="C8" s="158" t="str">
        <f t="shared" si="2"/>
        <v/>
      </c>
      <c r="D8" s="158" t="e">
        <f t="shared" si="3"/>
        <v>#REF!</v>
      </c>
      <c r="E8" s="158">
        <f t="shared" si="4"/>
        <v>0</v>
      </c>
      <c r="G8" s="158" t="str">
        <f>[5]Strategie!$B6</f>
        <v>A příp</v>
      </c>
      <c r="H8" s="158" t="str">
        <f>[5]Strategie!$H6</f>
        <v/>
      </c>
      <c r="J8" s="158" t="str">
        <f>[5]Strategie!$B6</f>
        <v>A příp</v>
      </c>
      <c r="K8" s="158" t="str">
        <f>[5]Strategie!$H6</f>
        <v/>
      </c>
      <c r="M8" s="158" t="str">
        <f>[5]Strategie!$B6</f>
        <v>A příp</v>
      </c>
      <c r="N8" s="158" t="str">
        <f>[5]Strategie!$H6</f>
        <v/>
      </c>
    </row>
    <row r="9" spans="1:14" x14ac:dyDescent="0.25">
      <c r="A9" s="158" t="e">
        <f t="shared" si="0"/>
        <v>#REF!</v>
      </c>
      <c r="B9" s="158" t="e">
        <f t="shared" si="1"/>
        <v>#REF!</v>
      </c>
      <c r="C9" s="158" t="str">
        <f t="shared" si="2"/>
        <v/>
      </c>
      <c r="D9" s="158" t="e">
        <f t="shared" si="3"/>
        <v>#REF!</v>
      </c>
      <c r="E9" s="158">
        <f t="shared" si="4"/>
        <v>0</v>
      </c>
      <c r="G9" s="158" t="str">
        <f>[5]Strategie!$B7</f>
        <v>A příp</v>
      </c>
      <c r="H9" s="158" t="str">
        <f>[5]Strategie!$H7</f>
        <v/>
      </c>
      <c r="J9" s="158" t="str">
        <f>[5]Strategie!$B7</f>
        <v>A příp</v>
      </c>
      <c r="K9" s="158" t="str">
        <f>[5]Strategie!$H7</f>
        <v/>
      </c>
      <c r="M9" s="158" t="str">
        <f>[5]Strategie!$B7</f>
        <v>A příp</v>
      </c>
      <c r="N9" s="158" t="str">
        <f>[5]Strategie!$H7</f>
        <v/>
      </c>
    </row>
    <row r="10" spans="1:14" x14ac:dyDescent="0.25">
      <c r="A10" s="158" t="e">
        <f t="shared" si="0"/>
        <v>#REF!</v>
      </c>
      <c r="B10" s="158" t="e">
        <f t="shared" si="1"/>
        <v>#REF!</v>
      </c>
      <c r="C10" s="158" t="str">
        <f t="shared" si="2"/>
        <v/>
      </c>
      <c r="D10" s="158" t="e">
        <f t="shared" si="3"/>
        <v>#REF!</v>
      </c>
      <c r="E10" s="158">
        <f t="shared" si="4"/>
        <v>0</v>
      </c>
      <c r="G10" s="158" t="str">
        <f>[5]Strategie!$B8</f>
        <v>A příp</v>
      </c>
      <c r="H10" s="158" t="str">
        <f>[5]Strategie!$H8</f>
        <v/>
      </c>
      <c r="J10" s="158" t="str">
        <f>[5]Strategie!$B8</f>
        <v>A příp</v>
      </c>
      <c r="K10" s="158" t="str">
        <f>[5]Strategie!$H8</f>
        <v/>
      </c>
      <c r="M10" s="158" t="str">
        <f>[5]Strategie!$B8</f>
        <v>A příp</v>
      </c>
      <c r="N10" s="158" t="str">
        <f>[5]Strategie!$H8</f>
        <v/>
      </c>
    </row>
    <row r="11" spans="1:14" x14ac:dyDescent="0.25">
      <c r="A11" s="158" t="e">
        <f t="shared" si="0"/>
        <v>#REF!</v>
      </c>
      <c r="B11" s="158" t="e">
        <f t="shared" si="1"/>
        <v>#REF!</v>
      </c>
      <c r="C11" s="158" t="str">
        <f t="shared" si="2"/>
        <v/>
      </c>
      <c r="D11" s="158" t="e">
        <f t="shared" si="3"/>
        <v>#REF!</v>
      </c>
      <c r="E11" s="158">
        <f t="shared" si="4"/>
        <v>0</v>
      </c>
      <c r="G11" s="158" t="str">
        <f>[5]Strategie!$B9</f>
        <v>A příp</v>
      </c>
      <c r="H11" s="158" t="str">
        <f>[5]Strategie!$H9</f>
        <v/>
      </c>
      <c r="J11" s="158" t="str">
        <f>[5]Strategie!$B9</f>
        <v>A příp</v>
      </c>
      <c r="K11" s="158" t="str">
        <f>[5]Strategie!$H9</f>
        <v/>
      </c>
      <c r="M11" s="158" t="str">
        <f>[5]Strategie!$B9</f>
        <v>A příp</v>
      </c>
      <c r="N11" s="158" t="str">
        <f>[5]Strategie!$H9</f>
        <v/>
      </c>
    </row>
    <row r="12" spans="1:14" x14ac:dyDescent="0.25">
      <c r="A12" s="158" t="e">
        <f t="shared" si="0"/>
        <v>#REF!</v>
      </c>
      <c r="B12" s="158" t="e">
        <f t="shared" si="1"/>
        <v>#REF!</v>
      </c>
      <c r="C12" s="158" t="str">
        <f t="shared" si="2"/>
        <v/>
      </c>
      <c r="D12" s="158" t="e">
        <f t="shared" si="3"/>
        <v>#REF!</v>
      </c>
      <c r="E12" s="158">
        <f t="shared" si="4"/>
        <v>0</v>
      </c>
      <c r="G12" s="158" t="str">
        <f>[5]Strategie!$B10</f>
        <v>A příp</v>
      </c>
      <c r="H12" s="158" t="str">
        <f>[5]Strategie!$H10</f>
        <v/>
      </c>
      <c r="J12" s="158" t="str">
        <f>[5]Strategie!$B10</f>
        <v>A příp</v>
      </c>
      <c r="K12" s="158" t="str">
        <f>[5]Strategie!$H10</f>
        <v/>
      </c>
      <c r="M12" s="158" t="str">
        <f>[5]Strategie!$B10</f>
        <v>A příp</v>
      </c>
      <c r="N12" s="158" t="str">
        <f>[5]Strategie!$H10</f>
        <v/>
      </c>
    </row>
    <row r="13" spans="1:14" x14ac:dyDescent="0.25">
      <c r="A13" s="158" t="e">
        <f t="shared" si="0"/>
        <v>#REF!</v>
      </c>
      <c r="B13" s="158" t="e">
        <f t="shared" si="1"/>
        <v>#REF!</v>
      </c>
      <c r="C13" s="158" t="str">
        <f t="shared" si="2"/>
        <v/>
      </c>
      <c r="D13" s="158" t="e">
        <f t="shared" si="3"/>
        <v>#REF!</v>
      </c>
      <c r="E13" s="158">
        <f t="shared" si="4"/>
        <v>0</v>
      </c>
      <c r="G13" s="158" t="str">
        <f>[5]Strategie!$B11</f>
        <v>A příp</v>
      </c>
      <c r="H13" s="158" t="str">
        <f>[5]Strategie!$H11</f>
        <v/>
      </c>
      <c r="J13" s="158" t="str">
        <f>[5]Strategie!$B11</f>
        <v>A příp</v>
      </c>
      <c r="K13" s="158" t="str">
        <f>[5]Strategie!$H11</f>
        <v/>
      </c>
      <c r="M13" s="158" t="str">
        <f>[5]Strategie!$B11</f>
        <v>A příp</v>
      </c>
      <c r="N13" s="158" t="str">
        <f>[5]Strategie!$H11</f>
        <v/>
      </c>
    </row>
    <row r="14" spans="1:14" x14ac:dyDescent="0.25">
      <c r="A14" s="158" t="e">
        <f t="shared" si="0"/>
        <v>#REF!</v>
      </c>
      <c r="B14" s="158" t="e">
        <f t="shared" si="1"/>
        <v>#REF!</v>
      </c>
      <c r="C14" s="158" t="str">
        <f t="shared" si="2"/>
        <v/>
      </c>
      <c r="D14" s="158" t="e">
        <f t="shared" si="3"/>
        <v>#REF!</v>
      </c>
      <c r="E14" s="158">
        <f t="shared" si="4"/>
        <v>0</v>
      </c>
      <c r="G14" s="158" t="str">
        <f>[5]Strategie!$B12</f>
        <v>A příp</v>
      </c>
      <c r="H14" s="158" t="str">
        <f>[5]Strategie!$H12</f>
        <v/>
      </c>
      <c r="J14" s="158" t="str">
        <f>[5]Strategie!$B12</f>
        <v>A příp</v>
      </c>
      <c r="K14" s="158" t="str">
        <f>[5]Strategie!$H12</f>
        <v/>
      </c>
      <c r="M14" s="158" t="str">
        <f>[5]Strategie!$B12</f>
        <v>A příp</v>
      </c>
      <c r="N14" s="158" t="str">
        <f>[5]Strategie!$H12</f>
        <v/>
      </c>
    </row>
    <row r="15" spans="1:14" x14ac:dyDescent="0.25">
      <c r="A15" s="158" t="e">
        <f t="shared" si="0"/>
        <v>#REF!</v>
      </c>
      <c r="B15" s="158" t="e">
        <f t="shared" si="1"/>
        <v>#REF!</v>
      </c>
      <c r="C15" s="158" t="str">
        <f t="shared" si="2"/>
        <v/>
      </c>
      <c r="D15" s="158" t="e">
        <f t="shared" si="3"/>
        <v>#REF!</v>
      </c>
      <c r="E15" s="158">
        <f t="shared" si="4"/>
        <v>0</v>
      </c>
      <c r="G15" s="158" t="str">
        <f>[5]Strategie!$B13</f>
        <v>A příp</v>
      </c>
      <c r="H15" s="158" t="str">
        <f>[5]Strategie!$H13</f>
        <v/>
      </c>
      <c r="J15" s="158" t="str">
        <f>[5]Strategie!$B13</f>
        <v>A příp</v>
      </c>
      <c r="K15" s="158" t="str">
        <f>[5]Strategie!$H13</f>
        <v/>
      </c>
      <c r="M15" s="158" t="str">
        <f>[5]Strategie!$B13</f>
        <v>A příp</v>
      </c>
      <c r="N15" s="158" t="str">
        <f>[5]Strategie!$H13</f>
        <v/>
      </c>
    </row>
    <row r="16" spans="1:14" x14ac:dyDescent="0.25">
      <c r="A16" s="158" t="e">
        <f t="shared" si="0"/>
        <v>#REF!</v>
      </c>
      <c r="B16" s="158" t="e">
        <f t="shared" si="1"/>
        <v>#REF!</v>
      </c>
      <c r="C16" s="158" t="str">
        <f t="shared" si="2"/>
        <v/>
      </c>
      <c r="D16" s="158" t="e">
        <f t="shared" si="3"/>
        <v>#REF!</v>
      </c>
      <c r="E16" s="158">
        <f t="shared" si="4"/>
        <v>0</v>
      </c>
      <c r="G16" s="158" t="str">
        <f>[5]Strategie!$B14</f>
        <v>ml.ž</v>
      </c>
      <c r="H16" s="158" t="str">
        <f>[5]Strategie!$H14</f>
        <v/>
      </c>
      <c r="J16" s="158" t="str">
        <f>[5]Strategie!$B14</f>
        <v>ml.ž</v>
      </c>
      <c r="K16" s="158" t="str">
        <f>[5]Strategie!$H14</f>
        <v/>
      </c>
      <c r="M16" s="158" t="str">
        <f>[5]Strategie!$B14</f>
        <v>ml.ž</v>
      </c>
      <c r="N16" s="158" t="str">
        <f>[5]Strategie!$H14</f>
        <v/>
      </c>
    </row>
    <row r="17" spans="1:14" x14ac:dyDescent="0.25">
      <c r="A17" s="158" t="e">
        <f t="shared" si="0"/>
        <v>#REF!</v>
      </c>
      <c r="B17" s="158" t="e">
        <f t="shared" si="1"/>
        <v>#REF!</v>
      </c>
      <c r="C17" s="158" t="str">
        <f t="shared" si="2"/>
        <v/>
      </c>
      <c r="D17" s="158" t="e">
        <f t="shared" si="3"/>
        <v>#REF!</v>
      </c>
      <c r="E17" s="158">
        <f t="shared" si="4"/>
        <v>0</v>
      </c>
      <c r="G17" s="158" t="str">
        <f>[5]Strategie!$B15</f>
        <v>ml.ž</v>
      </c>
      <c r="H17" s="158" t="str">
        <f>[5]Strategie!$H15</f>
        <v/>
      </c>
      <c r="J17" s="158" t="str">
        <f>[5]Strategie!$B15</f>
        <v>ml.ž</v>
      </c>
      <c r="K17" s="158" t="str">
        <f>[5]Strategie!$H15</f>
        <v/>
      </c>
      <c r="M17" s="158" t="str">
        <f>[5]Strategie!$B15</f>
        <v>ml.ž</v>
      </c>
      <c r="N17" s="158" t="str">
        <f>[5]Strategie!$H15</f>
        <v/>
      </c>
    </row>
    <row r="18" spans="1:14" x14ac:dyDescent="0.25">
      <c r="A18" s="158" t="e">
        <f t="shared" si="0"/>
        <v>#REF!</v>
      </c>
      <c r="B18" s="158" t="e">
        <f t="shared" si="1"/>
        <v>#REF!</v>
      </c>
      <c r="C18" s="158" t="str">
        <f t="shared" si="2"/>
        <v/>
      </c>
      <c r="D18" s="158" t="e">
        <f t="shared" si="3"/>
        <v>#REF!</v>
      </c>
      <c r="E18" s="158">
        <f t="shared" si="4"/>
        <v>0</v>
      </c>
      <c r="G18" s="158" t="str">
        <f>[5]Strategie!$B16</f>
        <v>ml.ž</v>
      </c>
      <c r="H18" s="158" t="str">
        <f>[5]Strategie!$H16</f>
        <v/>
      </c>
      <c r="J18" s="158" t="str">
        <f>[5]Strategie!$B16</f>
        <v>ml.ž</v>
      </c>
      <c r="K18" s="158" t="str">
        <f>[5]Strategie!$H16</f>
        <v/>
      </c>
      <c r="M18" s="158" t="str">
        <f>[5]Strategie!$B16</f>
        <v>ml.ž</v>
      </c>
      <c r="N18" s="158" t="str">
        <f>[5]Strategie!$H16</f>
        <v/>
      </c>
    </row>
    <row r="19" spans="1:14" x14ac:dyDescent="0.25">
      <c r="A19" s="158" t="e">
        <f t="shared" si="0"/>
        <v>#REF!</v>
      </c>
      <c r="B19" s="158" t="e">
        <f>VALUE(IF($B$1=1,H19,IF($B$1=2,K19,IF($B$1=3,N19,""))))</f>
        <v>#REF!</v>
      </c>
      <c r="C19" s="158" t="str">
        <f t="shared" si="2"/>
        <v/>
      </c>
      <c r="D19" s="158" t="e">
        <f t="shared" si="3"/>
        <v>#REF!</v>
      </c>
      <c r="E19" s="158">
        <f t="shared" si="4"/>
        <v>0</v>
      </c>
      <c r="G19" s="158" t="str">
        <f>[5]Strategie!$B17</f>
        <v>ml.ž</v>
      </c>
      <c r="H19" s="158" t="str">
        <f>[5]Strategie!$H17</f>
        <v/>
      </c>
      <c r="J19" s="158" t="str">
        <f>[5]Strategie!$B17</f>
        <v>ml.ž</v>
      </c>
      <c r="K19" s="158" t="str">
        <f>[5]Strategie!$H17</f>
        <v/>
      </c>
      <c r="M19" s="158" t="str">
        <f>[5]Strategie!$B17</f>
        <v>ml.ž</v>
      </c>
      <c r="N19" s="158" t="str">
        <f>[5]Strategie!$H17</f>
        <v/>
      </c>
    </row>
    <row r="20" spans="1:14" x14ac:dyDescent="0.25">
      <c r="A20" s="158" t="e">
        <f t="shared" si="0"/>
        <v>#REF!</v>
      </c>
      <c r="B20" s="158" t="e">
        <f t="shared" si="1"/>
        <v>#REF!</v>
      </c>
      <c r="C20" s="158" t="str">
        <f t="shared" si="2"/>
        <v/>
      </c>
      <c r="D20" s="158" t="e">
        <f t="shared" si="3"/>
        <v>#REF!</v>
      </c>
      <c r="E20" s="158">
        <f t="shared" si="4"/>
        <v>0</v>
      </c>
      <c r="G20" s="158" t="str">
        <f>[5]Strategie!$B18</f>
        <v>ml.ž</v>
      </c>
      <c r="H20" s="158" t="str">
        <f>[5]Strategie!$H18</f>
        <v/>
      </c>
      <c r="J20" s="158" t="str">
        <f>[5]Strategie!$B18</f>
        <v>ml.ž</v>
      </c>
      <c r="K20" s="158" t="str">
        <f>[5]Strategie!$H18</f>
        <v/>
      </c>
      <c r="M20" s="158" t="str">
        <f>[5]Strategie!$B18</f>
        <v>ml.ž</v>
      </c>
      <c r="N20" s="158" t="str">
        <f>[5]Strategie!$H18</f>
        <v/>
      </c>
    </row>
    <row r="21" spans="1:14" x14ac:dyDescent="0.25">
      <c r="A21" s="158" t="e">
        <f t="shared" si="0"/>
        <v>#REF!</v>
      </c>
      <c r="B21" s="158" t="e">
        <f t="shared" si="1"/>
        <v>#REF!</v>
      </c>
      <c r="C21" s="158" t="str">
        <f t="shared" si="2"/>
        <v/>
      </c>
      <c r="D21" s="158" t="e">
        <f t="shared" si="3"/>
        <v>#REF!</v>
      </c>
      <c r="E21" s="158">
        <f t="shared" si="4"/>
        <v>0</v>
      </c>
      <c r="G21" s="158" t="str">
        <f>[5]Strategie!$B19</f>
        <v>ml.ž</v>
      </c>
      <c r="H21" s="158" t="str">
        <f>[5]Strategie!$H19</f>
        <v/>
      </c>
      <c r="J21" s="158" t="str">
        <f>[5]Strategie!$B19</f>
        <v>ml.ž</v>
      </c>
      <c r="K21" s="158" t="str">
        <f>[5]Strategie!$H19</f>
        <v/>
      </c>
      <c r="M21" s="158" t="str">
        <f>[5]Strategie!$B19</f>
        <v>ml.ž</v>
      </c>
      <c r="N21" s="158" t="str">
        <f>[5]Strategie!$H19</f>
        <v/>
      </c>
    </row>
    <row r="22" spans="1:14" x14ac:dyDescent="0.25">
      <c r="A22" s="158" t="e">
        <f t="shared" si="0"/>
        <v>#REF!</v>
      </c>
      <c r="B22" s="158" t="e">
        <f t="shared" si="1"/>
        <v>#REF!</v>
      </c>
      <c r="C22" s="158" t="str">
        <f t="shared" si="2"/>
        <v/>
      </c>
      <c r="D22" s="158" t="e">
        <f t="shared" si="3"/>
        <v>#REF!</v>
      </c>
      <c r="E22" s="158">
        <f t="shared" si="4"/>
        <v>0</v>
      </c>
      <c r="G22" s="158" t="str">
        <f>[5]Strategie!$B20</f>
        <v>ml.ž</v>
      </c>
      <c r="H22" s="158" t="str">
        <f>[5]Strategie!$H20</f>
        <v/>
      </c>
      <c r="J22" s="158" t="str">
        <f>[5]Strategie!$B20</f>
        <v>ml.ž</v>
      </c>
      <c r="K22" s="158" t="str">
        <f>[5]Strategie!$H20</f>
        <v/>
      </c>
      <c r="M22" s="158" t="str">
        <f>[5]Strategie!$B20</f>
        <v>ml.ž</v>
      </c>
      <c r="N22" s="158" t="str">
        <f>[5]Strategie!$H20</f>
        <v/>
      </c>
    </row>
    <row r="23" spans="1:14" x14ac:dyDescent="0.25">
      <c r="A23" s="158" t="e">
        <f t="shared" si="0"/>
        <v>#REF!</v>
      </c>
      <c r="B23" s="158" t="e">
        <f t="shared" si="1"/>
        <v>#REF!</v>
      </c>
      <c r="C23" s="158" t="str">
        <f t="shared" si="2"/>
        <v/>
      </c>
      <c r="D23" s="158" t="e">
        <f t="shared" si="3"/>
        <v>#REF!</v>
      </c>
      <c r="E23" s="158">
        <f t="shared" si="4"/>
        <v>0</v>
      </c>
      <c r="G23" s="158" t="str">
        <f>[5]Strategie!$B21</f>
        <v>žák</v>
      </c>
      <c r="H23" s="158" t="str">
        <f>[5]Strategie!$H21</f>
        <v/>
      </c>
      <c r="J23" s="158" t="str">
        <f>[5]Strategie!$B21</f>
        <v>žák</v>
      </c>
      <c r="K23" s="158" t="str">
        <f>[5]Strategie!$H21</f>
        <v/>
      </c>
      <c r="M23" s="158" t="str">
        <f>[5]Strategie!$B21</f>
        <v>žák</v>
      </c>
      <c r="N23" s="158" t="str">
        <f>[5]Strategie!$H21</f>
        <v/>
      </c>
    </row>
    <row r="24" spans="1:14" x14ac:dyDescent="0.25">
      <c r="A24" s="158" t="e">
        <f t="shared" si="0"/>
        <v>#REF!</v>
      </c>
      <c r="B24" s="158" t="e">
        <f t="shared" si="1"/>
        <v>#REF!</v>
      </c>
      <c r="C24" s="158" t="str">
        <f t="shared" si="2"/>
        <v/>
      </c>
      <c r="D24" s="158" t="e">
        <f t="shared" si="3"/>
        <v>#REF!</v>
      </c>
      <c r="E24" s="158">
        <f t="shared" si="4"/>
        <v>0</v>
      </c>
      <c r="G24" s="158" t="str">
        <f>[5]Strategie!$B22</f>
        <v>žák</v>
      </c>
      <c r="H24" s="158" t="str">
        <f>[5]Strategie!$H22</f>
        <v/>
      </c>
      <c r="J24" s="158" t="str">
        <f>[5]Strategie!$B22</f>
        <v>žák</v>
      </c>
      <c r="K24" s="158" t="str">
        <f>[5]Strategie!$H22</f>
        <v/>
      </c>
      <c r="M24" s="158" t="str">
        <f>[5]Strategie!$B22</f>
        <v>žák</v>
      </c>
      <c r="N24" s="158" t="str">
        <f>[5]Strategie!$H22</f>
        <v/>
      </c>
    </row>
    <row r="25" spans="1:14" x14ac:dyDescent="0.25">
      <c r="A25" s="158" t="e">
        <f t="shared" si="0"/>
        <v>#REF!</v>
      </c>
      <c r="B25" s="158" t="e">
        <f t="shared" si="1"/>
        <v>#REF!</v>
      </c>
      <c r="C25" s="158" t="str">
        <f t="shared" si="2"/>
        <v/>
      </c>
      <c r="D25" s="158" t="e">
        <f t="shared" si="3"/>
        <v>#REF!</v>
      </c>
      <c r="E25" s="158">
        <f t="shared" si="4"/>
        <v>0</v>
      </c>
      <c r="G25" s="158" t="str">
        <f>[5]Strategie!$B23</f>
        <v>žák</v>
      </c>
      <c r="H25" s="158" t="str">
        <f>[5]Strategie!$H23</f>
        <v/>
      </c>
      <c r="J25" s="158" t="str">
        <f>[5]Strategie!$B23</f>
        <v>žák</v>
      </c>
      <c r="K25" s="158" t="str">
        <f>[5]Strategie!$H23</f>
        <v/>
      </c>
      <c r="M25" s="158" t="str">
        <f>[5]Strategie!$B23</f>
        <v>žák</v>
      </c>
      <c r="N25" s="158" t="str">
        <f>[5]Strategie!$H23</f>
        <v/>
      </c>
    </row>
    <row r="26" spans="1:14" x14ac:dyDescent="0.25">
      <c r="A26" s="158" t="e">
        <f t="shared" si="0"/>
        <v>#REF!</v>
      </c>
      <c r="B26" s="158" t="e">
        <f t="shared" si="1"/>
        <v>#REF!</v>
      </c>
      <c r="C26" s="158" t="str">
        <f t="shared" si="2"/>
        <v/>
      </c>
      <c r="D26" s="158" t="e">
        <f t="shared" si="3"/>
        <v>#REF!</v>
      </c>
      <c r="E26" s="158">
        <f t="shared" si="4"/>
        <v>0</v>
      </c>
      <c r="G26" s="158" t="str">
        <f>[5]Strategie!$B24</f>
        <v>žák</v>
      </c>
      <c r="H26" s="158" t="str">
        <f>[5]Strategie!$H24</f>
        <v/>
      </c>
      <c r="J26" s="158" t="str">
        <f>[5]Strategie!$B24</f>
        <v>žák</v>
      </c>
      <c r="K26" s="158" t="str">
        <f>[5]Strategie!$H24</f>
        <v/>
      </c>
      <c r="M26" s="158" t="str">
        <f>[5]Strategie!$B24</f>
        <v>žák</v>
      </c>
      <c r="N26" s="158" t="str">
        <f>[5]Strategie!$H24</f>
        <v/>
      </c>
    </row>
    <row r="27" spans="1:14" x14ac:dyDescent="0.25">
      <c r="A27" s="158" t="e">
        <f t="shared" si="0"/>
        <v>#REF!</v>
      </c>
      <c r="B27" s="158" t="e">
        <f t="shared" si="1"/>
        <v>#REF!</v>
      </c>
      <c r="C27" s="158" t="str">
        <f t="shared" si="2"/>
        <v/>
      </c>
      <c r="D27" s="158" t="e">
        <f t="shared" si="3"/>
        <v>#REF!</v>
      </c>
      <c r="E27" s="158">
        <f t="shared" si="4"/>
        <v>0</v>
      </c>
      <c r="G27" s="158" t="str">
        <f>[5]Strategie!$B25</f>
        <v>kad</v>
      </c>
      <c r="H27" s="158" t="str">
        <f>[5]Strategie!$H25</f>
        <v/>
      </c>
      <c r="J27" s="158" t="str">
        <f>[5]Strategie!$B25</f>
        <v>kad</v>
      </c>
      <c r="K27" s="158" t="str">
        <f>[5]Strategie!$H25</f>
        <v/>
      </c>
      <c r="M27" s="158" t="str">
        <f>[5]Strategie!$B25</f>
        <v>kad</v>
      </c>
      <c r="N27" s="158" t="str">
        <f>[5]Strategie!$H25</f>
        <v/>
      </c>
    </row>
    <row r="28" spans="1:14" x14ac:dyDescent="0.25">
      <c r="A28" s="158" t="e">
        <f t="shared" si="0"/>
        <v>#REF!</v>
      </c>
      <c r="B28" s="158" t="e">
        <f t="shared" si="1"/>
        <v>#REF!</v>
      </c>
      <c r="C28" s="158" t="str">
        <f t="shared" si="2"/>
        <v/>
      </c>
      <c r="D28" s="158" t="e">
        <f t="shared" si="3"/>
        <v>#REF!</v>
      </c>
      <c r="E28" s="158">
        <f t="shared" si="4"/>
        <v>0</v>
      </c>
      <c r="G28" s="158" t="str">
        <f>[5]Strategie!$B26</f>
        <v>kad</v>
      </c>
      <c r="H28" s="158" t="str">
        <f>[5]Strategie!$H26</f>
        <v/>
      </c>
      <c r="J28" s="158" t="str">
        <f>[5]Strategie!$B26</f>
        <v>kad</v>
      </c>
      <c r="K28" s="158" t="str">
        <f>[5]Strategie!$H26</f>
        <v/>
      </c>
      <c r="M28" s="158" t="str">
        <f>[5]Strategie!$B26</f>
        <v>kad</v>
      </c>
      <c r="N28" s="158" t="str">
        <f>[5]Strategie!$H26</f>
        <v/>
      </c>
    </row>
    <row r="29" spans="1:14" x14ac:dyDescent="0.25">
      <c r="A29" s="158" t="e">
        <f t="shared" si="0"/>
        <v>#REF!</v>
      </c>
      <c r="B29" s="158" t="e">
        <f t="shared" si="1"/>
        <v>#REF!</v>
      </c>
      <c r="C29" s="158" t="str">
        <f t="shared" si="2"/>
        <v/>
      </c>
      <c r="D29" s="158" t="e">
        <f t="shared" si="3"/>
        <v>#REF!</v>
      </c>
      <c r="E29" s="158">
        <f t="shared" si="4"/>
        <v>0</v>
      </c>
      <c r="G29" s="158" t="str">
        <f>[5]Strategie!$B27</f>
        <v>ž-žák</v>
      </c>
      <c r="H29" s="158" t="str">
        <f>[5]Strategie!$H27</f>
        <v/>
      </c>
      <c r="J29" s="158" t="str">
        <f>[5]Strategie!$B27</f>
        <v>ž-žák</v>
      </c>
      <c r="K29" s="158" t="str">
        <f>[5]Strategie!$H27</f>
        <v/>
      </c>
      <c r="M29" s="158" t="str">
        <f>[5]Strategie!$B27</f>
        <v>ž-žák</v>
      </c>
      <c r="N29" s="158" t="str">
        <f>[5]Strategie!$H27</f>
        <v/>
      </c>
    </row>
    <row r="30" spans="1:14" x14ac:dyDescent="0.25">
      <c r="A30" s="158" t="e">
        <f t="shared" si="0"/>
        <v>#REF!</v>
      </c>
      <c r="B30" s="158" t="e">
        <f t="shared" si="1"/>
        <v>#REF!</v>
      </c>
      <c r="C30" s="158" t="str">
        <f t="shared" si="2"/>
        <v/>
      </c>
      <c r="D30" s="158" t="e">
        <f t="shared" si="3"/>
        <v>#REF!</v>
      </c>
      <c r="E30" s="158">
        <f t="shared" si="4"/>
        <v>0</v>
      </c>
      <c r="G30" s="158" t="str">
        <f>[5]Strategie!$B28</f>
        <v/>
      </c>
      <c r="H30" s="158" t="str">
        <f>[5]Strategie!$H28</f>
        <v/>
      </c>
      <c r="J30" s="158" t="str">
        <f>[5]Strategie!$B28</f>
        <v/>
      </c>
      <c r="K30" s="158" t="str">
        <f>[5]Strategie!$H28</f>
        <v/>
      </c>
      <c r="M30" s="158" t="str">
        <f>[5]Strategie!$B28</f>
        <v/>
      </c>
      <c r="N30" s="158" t="str">
        <f>[5]Strategie!$H28</f>
        <v/>
      </c>
    </row>
    <row r="31" spans="1:14" x14ac:dyDescent="0.25">
      <c r="A31" s="158" t="e">
        <f t="shared" si="0"/>
        <v>#REF!</v>
      </c>
      <c r="B31" s="158" t="e">
        <f t="shared" si="1"/>
        <v>#REF!</v>
      </c>
      <c r="C31" s="158" t="str">
        <f t="shared" si="2"/>
        <v/>
      </c>
      <c r="D31" s="158" t="e">
        <f t="shared" si="3"/>
        <v>#REF!</v>
      </c>
      <c r="E31" s="158">
        <f t="shared" si="4"/>
        <v>0</v>
      </c>
      <c r="G31" s="158" t="str">
        <f>[5]Strategie!$B29</f>
        <v/>
      </c>
      <c r="H31" s="158" t="str">
        <f>[5]Strategie!$H29</f>
        <v/>
      </c>
      <c r="J31" s="158" t="str">
        <f>[5]Strategie!$B29</f>
        <v/>
      </c>
      <c r="K31" s="158" t="str">
        <f>[5]Strategie!$H29</f>
        <v/>
      </c>
      <c r="M31" s="158" t="str">
        <f>[5]Strategie!$B29</f>
        <v/>
      </c>
      <c r="N31" s="158" t="str">
        <f>[5]Strategie!$H29</f>
        <v/>
      </c>
    </row>
    <row r="32" spans="1:14" x14ac:dyDescent="0.25">
      <c r="A32" s="158" t="e">
        <f t="shared" si="0"/>
        <v>#REF!</v>
      </c>
      <c r="B32" s="158" t="e">
        <f t="shared" si="1"/>
        <v>#REF!</v>
      </c>
      <c r="C32" s="158" t="str">
        <f t="shared" si="2"/>
        <v/>
      </c>
      <c r="D32" s="158" t="e">
        <f t="shared" si="3"/>
        <v>#REF!</v>
      </c>
      <c r="E32" s="158">
        <f t="shared" si="4"/>
        <v>0</v>
      </c>
      <c r="G32" s="158" t="str">
        <f>[5]Strategie!$B30</f>
        <v/>
      </c>
      <c r="H32" s="158" t="str">
        <f>[5]Strategie!$H30</f>
        <v/>
      </c>
      <c r="J32" s="158" t="str">
        <f>[5]Strategie!$B30</f>
        <v/>
      </c>
      <c r="K32" s="158" t="str">
        <f>[5]Strategie!$H30</f>
        <v/>
      </c>
      <c r="M32" s="158" t="str">
        <f>[5]Strategie!$B30</f>
        <v/>
      </c>
      <c r="N32" s="158" t="str">
        <f>[5]Strategie!$H30</f>
        <v/>
      </c>
    </row>
    <row r="33" spans="1:14" x14ac:dyDescent="0.25">
      <c r="A33" s="158" t="e">
        <f t="shared" si="0"/>
        <v>#REF!</v>
      </c>
      <c r="B33" s="158" t="e">
        <f t="shared" si="1"/>
        <v>#REF!</v>
      </c>
      <c r="C33" s="158" t="str">
        <f t="shared" si="2"/>
        <v/>
      </c>
      <c r="D33" s="158" t="e">
        <f t="shared" si="3"/>
        <v>#REF!</v>
      </c>
      <c r="E33" s="158">
        <f t="shared" si="4"/>
        <v>0</v>
      </c>
      <c r="G33" s="158" t="str">
        <f>[5]Strategie!$B31</f>
        <v/>
      </c>
      <c r="H33" s="158" t="str">
        <f>[5]Strategie!$H31</f>
        <v/>
      </c>
      <c r="J33" s="158" t="str">
        <f>[5]Strategie!$B31</f>
        <v/>
      </c>
      <c r="K33" s="158" t="str">
        <f>[5]Strategie!$H31</f>
        <v/>
      </c>
      <c r="M33" s="158" t="str">
        <f>[5]Strategie!$B31</f>
        <v/>
      </c>
      <c r="N33" s="158" t="str">
        <f>[5]Strategie!$H31</f>
        <v/>
      </c>
    </row>
    <row r="34" spans="1:14" x14ac:dyDescent="0.25">
      <c r="A34" s="158" t="e">
        <f t="shared" si="0"/>
        <v>#REF!</v>
      </c>
      <c r="B34" s="158" t="e">
        <f t="shared" si="1"/>
        <v>#REF!</v>
      </c>
      <c r="C34" s="158" t="str">
        <f t="shared" si="2"/>
        <v/>
      </c>
      <c r="D34" s="158" t="e">
        <f t="shared" si="3"/>
        <v>#REF!</v>
      </c>
      <c r="E34" s="158">
        <f t="shared" si="4"/>
        <v>0</v>
      </c>
      <c r="G34" s="158" t="str">
        <f>[5]Strategie!$B32</f>
        <v/>
      </c>
      <c r="H34" s="158" t="str">
        <f>[5]Strategie!$H32</f>
        <v/>
      </c>
      <c r="J34" s="158" t="str">
        <f>[5]Strategie!$B32</f>
        <v/>
      </c>
      <c r="K34" s="158" t="str">
        <f>[5]Strategie!$H32</f>
        <v/>
      </c>
      <c r="M34" s="158" t="str">
        <f>[5]Strategie!$B32</f>
        <v/>
      </c>
      <c r="N34" s="158" t="str">
        <f>[5]Strategie!$H32</f>
        <v/>
      </c>
    </row>
    <row r="35" spans="1:14" x14ac:dyDescent="0.25">
      <c r="A35" s="158" t="e">
        <f t="shared" si="0"/>
        <v>#REF!</v>
      </c>
      <c r="B35" s="158" t="e">
        <f t="shared" si="1"/>
        <v>#REF!</v>
      </c>
      <c r="C35" s="158" t="str">
        <f t="shared" si="2"/>
        <v/>
      </c>
      <c r="D35" s="158" t="e">
        <f t="shared" si="3"/>
        <v>#REF!</v>
      </c>
      <c r="E35" s="158">
        <f t="shared" si="4"/>
        <v>0</v>
      </c>
      <c r="G35" s="158" t="str">
        <f>[5]Strategie!$B33</f>
        <v/>
      </c>
      <c r="H35" s="158" t="str">
        <f>[5]Strategie!$H33</f>
        <v/>
      </c>
      <c r="J35" s="158" t="str">
        <f>[5]Strategie!$B33</f>
        <v/>
      </c>
      <c r="K35" s="158" t="str">
        <f>[5]Strategie!$H33</f>
        <v/>
      </c>
      <c r="M35" s="158" t="str">
        <f>[5]Strategie!$B33</f>
        <v/>
      </c>
      <c r="N35" s="158" t="str">
        <f>[5]Strategie!$H33</f>
        <v/>
      </c>
    </row>
    <row r="36" spans="1:14" x14ac:dyDescent="0.25">
      <c r="A36" s="158" t="e">
        <f t="shared" si="0"/>
        <v>#REF!</v>
      </c>
      <c r="B36" s="158" t="e">
        <f t="shared" si="1"/>
        <v>#REF!</v>
      </c>
      <c r="C36" s="158" t="str">
        <f t="shared" si="2"/>
        <v/>
      </c>
      <c r="D36" s="158" t="e">
        <f t="shared" si="3"/>
        <v>#REF!</v>
      </c>
      <c r="E36" s="158">
        <f t="shared" si="4"/>
        <v>0</v>
      </c>
      <c r="G36" s="158" t="str">
        <f>[5]Strategie!$B34</f>
        <v/>
      </c>
      <c r="H36" s="158" t="str">
        <f>[5]Strategie!$H34</f>
        <v/>
      </c>
      <c r="J36" s="158" t="str">
        <f>[5]Strategie!$B34</f>
        <v/>
      </c>
      <c r="K36" s="158" t="str">
        <f>[5]Strategie!$H34</f>
        <v/>
      </c>
      <c r="M36" s="158" t="str">
        <f>[5]Strategie!$B34</f>
        <v/>
      </c>
      <c r="N36" s="158" t="str">
        <f>[5]Strategie!$H34</f>
        <v/>
      </c>
    </row>
    <row r="37" spans="1:14" x14ac:dyDescent="0.25">
      <c r="A37" s="158" t="e">
        <f t="shared" si="0"/>
        <v>#REF!</v>
      </c>
      <c r="B37" s="158" t="e">
        <f t="shared" si="1"/>
        <v>#REF!</v>
      </c>
      <c r="C37" s="158" t="str">
        <f t="shared" si="2"/>
        <v/>
      </c>
      <c r="D37" s="158" t="e">
        <f t="shared" si="3"/>
        <v>#REF!</v>
      </c>
      <c r="E37" s="158">
        <f t="shared" si="4"/>
        <v>0</v>
      </c>
      <c r="G37" s="158" t="str">
        <f>[5]Strategie!$B35</f>
        <v/>
      </c>
      <c r="H37" s="158" t="str">
        <f>[5]Strategie!$H35</f>
        <v/>
      </c>
      <c r="J37" s="158" t="str">
        <f>[5]Strategie!$B35</f>
        <v/>
      </c>
      <c r="K37" s="158" t="str">
        <f>[5]Strategie!$H35</f>
        <v/>
      </c>
      <c r="M37" s="158" t="str">
        <f>[5]Strategie!$B35</f>
        <v/>
      </c>
      <c r="N37" s="158" t="str">
        <f>[5]Strategie!$H35</f>
        <v/>
      </c>
    </row>
    <row r="38" spans="1:14" x14ac:dyDescent="0.25">
      <c r="A38" s="158" t="e">
        <f t="shared" si="0"/>
        <v>#REF!</v>
      </c>
      <c r="B38" s="158" t="e">
        <f t="shared" si="1"/>
        <v>#REF!</v>
      </c>
      <c r="C38" s="158" t="str">
        <f t="shared" si="2"/>
        <v/>
      </c>
      <c r="D38" s="158" t="e">
        <f t="shared" si="3"/>
        <v>#REF!</v>
      </c>
      <c r="E38" s="158">
        <f t="shared" si="4"/>
        <v>0</v>
      </c>
      <c r="G38" s="158" t="str">
        <f>[5]Strategie!$B36</f>
        <v/>
      </c>
      <c r="H38" s="158" t="str">
        <f>[5]Strategie!$H36</f>
        <v/>
      </c>
      <c r="J38" s="158" t="str">
        <f>[5]Strategie!$B36</f>
        <v/>
      </c>
      <c r="K38" s="158" t="str">
        <f>[5]Strategie!$H36</f>
        <v/>
      </c>
      <c r="M38" s="158" t="str">
        <f>[5]Strategie!$B36</f>
        <v/>
      </c>
      <c r="N38" s="158" t="str">
        <f>[5]Strategie!$H36</f>
        <v/>
      </c>
    </row>
    <row r="39" spans="1:14" x14ac:dyDescent="0.25">
      <c r="A39" s="158" t="e">
        <f t="shared" si="0"/>
        <v>#REF!</v>
      </c>
      <c r="B39" s="158" t="e">
        <f t="shared" si="1"/>
        <v>#REF!</v>
      </c>
      <c r="C39" s="158" t="str">
        <f t="shared" si="2"/>
        <v/>
      </c>
      <c r="D39" s="158" t="e">
        <f t="shared" si="3"/>
        <v>#REF!</v>
      </c>
      <c r="E39" s="158">
        <f t="shared" si="4"/>
        <v>0</v>
      </c>
      <c r="G39" s="158" t="str">
        <f>[5]Strategie!$B37</f>
        <v/>
      </c>
      <c r="H39" s="158" t="str">
        <f>[5]Strategie!$H37</f>
        <v/>
      </c>
      <c r="J39" s="158" t="str">
        <f>[5]Strategie!$B37</f>
        <v/>
      </c>
      <c r="K39" s="158" t="str">
        <f>[5]Strategie!$H37</f>
        <v/>
      </c>
      <c r="M39" s="158" t="str">
        <f>[5]Strategie!$B37</f>
        <v/>
      </c>
      <c r="N39" s="158" t="str">
        <f>[5]Strategie!$H37</f>
        <v/>
      </c>
    </row>
    <row r="40" spans="1:14" x14ac:dyDescent="0.25">
      <c r="A40" s="158" t="e">
        <f t="shared" si="0"/>
        <v>#REF!</v>
      </c>
      <c r="B40" s="158" t="e">
        <f t="shared" si="1"/>
        <v>#REF!</v>
      </c>
      <c r="C40" s="158" t="str">
        <f t="shared" si="2"/>
        <v/>
      </c>
      <c r="D40" s="158" t="e">
        <f t="shared" si="3"/>
        <v>#REF!</v>
      </c>
      <c r="E40" s="158">
        <f t="shared" si="4"/>
        <v>0</v>
      </c>
      <c r="G40" s="158" t="str">
        <f>[5]Strategie!$B38</f>
        <v/>
      </c>
      <c r="H40" s="158" t="str">
        <f>[5]Strategie!$H38</f>
        <v/>
      </c>
      <c r="J40" s="158" t="str">
        <f>[5]Strategie!$B38</f>
        <v/>
      </c>
      <c r="K40" s="158" t="str">
        <f>[5]Strategie!$H38</f>
        <v/>
      </c>
      <c r="M40" s="158" t="str">
        <f>[5]Strategie!$B38</f>
        <v/>
      </c>
      <c r="N40" s="158" t="str">
        <f>[5]Strategie!$H38</f>
        <v/>
      </c>
    </row>
    <row r="41" spans="1:14" x14ac:dyDescent="0.25">
      <c r="A41" s="158" t="e">
        <f t="shared" si="0"/>
        <v>#REF!</v>
      </c>
      <c r="B41" s="158" t="e">
        <f t="shared" si="1"/>
        <v>#REF!</v>
      </c>
      <c r="C41" s="158" t="str">
        <f t="shared" si="2"/>
        <v/>
      </c>
      <c r="D41" s="158" t="e">
        <f t="shared" si="3"/>
        <v>#REF!</v>
      </c>
      <c r="E41" s="158">
        <f t="shared" si="4"/>
        <v>0</v>
      </c>
      <c r="G41" s="158" t="str">
        <f>[5]Strategie!$B39</f>
        <v/>
      </c>
      <c r="H41" s="158" t="str">
        <f>[5]Strategie!$H39</f>
        <v/>
      </c>
      <c r="J41" s="158" t="str">
        <f>[5]Strategie!$B39</f>
        <v/>
      </c>
      <c r="K41" s="158" t="str">
        <f>[5]Strategie!$H39</f>
        <v/>
      </c>
      <c r="M41" s="158" t="str">
        <f>[5]Strategie!$B39</f>
        <v/>
      </c>
      <c r="N41" s="158" t="str">
        <f>[5]Strategie!$H39</f>
        <v/>
      </c>
    </row>
    <row r="42" spans="1:14" x14ac:dyDescent="0.25">
      <c r="A42" s="158" t="e">
        <f t="shared" si="0"/>
        <v>#REF!</v>
      </c>
      <c r="B42" s="158" t="e">
        <f t="shared" si="1"/>
        <v>#REF!</v>
      </c>
      <c r="C42" s="158" t="str">
        <f t="shared" si="2"/>
        <v/>
      </c>
      <c r="D42" s="158" t="e">
        <f t="shared" si="3"/>
        <v>#REF!</v>
      </c>
      <c r="E42" s="158">
        <f t="shared" si="4"/>
        <v>0</v>
      </c>
      <c r="G42" s="158" t="str">
        <f>[5]Strategie!$B40</f>
        <v/>
      </c>
      <c r="H42" s="158" t="str">
        <f>[5]Strategie!$H40</f>
        <v/>
      </c>
      <c r="J42" s="158" t="str">
        <f>[5]Strategie!$B40</f>
        <v/>
      </c>
      <c r="K42" s="158" t="str">
        <f>[5]Strategie!$H40</f>
        <v/>
      </c>
      <c r="M42" s="158" t="str">
        <f>[5]Strategie!$B40</f>
        <v/>
      </c>
      <c r="N42" s="158" t="str">
        <f>[5]Strategie!$H40</f>
        <v/>
      </c>
    </row>
    <row r="43" spans="1:14" x14ac:dyDescent="0.25">
      <c r="A43" s="158" t="e">
        <f t="shared" si="0"/>
        <v>#REF!</v>
      </c>
      <c r="B43" s="158" t="e">
        <f t="shared" si="1"/>
        <v>#REF!</v>
      </c>
      <c r="C43" s="158" t="str">
        <f t="shared" si="2"/>
        <v/>
      </c>
      <c r="D43" s="158" t="e">
        <f t="shared" si="3"/>
        <v>#REF!</v>
      </c>
      <c r="E43" s="158">
        <f t="shared" si="4"/>
        <v>0</v>
      </c>
      <c r="G43" s="158" t="str">
        <f>[5]Strategie!$B41</f>
        <v/>
      </c>
      <c r="H43" s="158" t="str">
        <f>[5]Strategie!$H41</f>
        <v/>
      </c>
      <c r="J43" s="158" t="str">
        <f>[5]Strategie!$B41</f>
        <v/>
      </c>
      <c r="K43" s="158" t="str">
        <f>[5]Strategie!$H41</f>
        <v/>
      </c>
      <c r="M43" s="158" t="str">
        <f>[5]Strategie!$B41</f>
        <v/>
      </c>
      <c r="N43" s="158" t="str">
        <f>[5]Strategie!$H41</f>
        <v/>
      </c>
    </row>
    <row r="44" spans="1:14" x14ac:dyDescent="0.25">
      <c r="A44" s="158" t="e">
        <f t="shared" si="0"/>
        <v>#REF!</v>
      </c>
      <c r="B44" s="158" t="e">
        <f t="shared" si="1"/>
        <v>#REF!</v>
      </c>
      <c r="C44" s="158" t="str">
        <f t="shared" si="2"/>
        <v/>
      </c>
      <c r="D44" s="158" t="e">
        <f t="shared" si="3"/>
        <v>#REF!</v>
      </c>
      <c r="E44" s="158">
        <f t="shared" si="4"/>
        <v>0</v>
      </c>
      <c r="G44" s="158" t="str">
        <f>[5]Strategie!$B42</f>
        <v/>
      </c>
      <c r="H44" s="158" t="str">
        <f>[5]Strategie!$H42</f>
        <v/>
      </c>
      <c r="J44" s="158" t="str">
        <f>[5]Strategie!$B42</f>
        <v/>
      </c>
      <c r="K44" s="158" t="str">
        <f>[5]Strategie!$H42</f>
        <v/>
      </c>
      <c r="M44" s="158" t="str">
        <f>[5]Strategie!$B42</f>
        <v/>
      </c>
      <c r="N44" s="158" t="str">
        <f>[5]Strategie!$H42</f>
        <v/>
      </c>
    </row>
    <row r="45" spans="1:14" x14ac:dyDescent="0.25">
      <c r="A45" s="158" t="e">
        <f t="shared" si="0"/>
        <v>#REF!</v>
      </c>
      <c r="B45" s="158" t="e">
        <f t="shared" si="1"/>
        <v>#REF!</v>
      </c>
      <c r="C45" s="158" t="str">
        <f t="shared" si="2"/>
        <v/>
      </c>
      <c r="D45" s="158" t="e">
        <f t="shared" si="3"/>
        <v>#REF!</v>
      </c>
      <c r="E45" s="158">
        <f t="shared" si="4"/>
        <v>0</v>
      </c>
      <c r="G45" s="158" t="str">
        <f>[5]Strategie!$B43</f>
        <v/>
      </c>
      <c r="H45" s="158" t="str">
        <f>[5]Strategie!$H43</f>
        <v/>
      </c>
      <c r="J45" s="158" t="str">
        <f>[5]Strategie!$B43</f>
        <v/>
      </c>
      <c r="K45" s="158" t="str">
        <f>[5]Strategie!$H43</f>
        <v/>
      </c>
      <c r="M45" s="158" t="str">
        <f>[5]Strategie!$B43</f>
        <v/>
      </c>
      <c r="N45" s="158" t="str">
        <f>[5]Strategie!$H43</f>
        <v/>
      </c>
    </row>
    <row r="46" spans="1:14" x14ac:dyDescent="0.25">
      <c r="A46" s="158" t="e">
        <f t="shared" si="0"/>
        <v>#REF!</v>
      </c>
      <c r="B46" s="158" t="e">
        <f t="shared" si="1"/>
        <v>#REF!</v>
      </c>
      <c r="C46" s="158" t="str">
        <f t="shared" si="2"/>
        <v/>
      </c>
      <c r="D46" s="158" t="e">
        <f t="shared" si="3"/>
        <v>#REF!</v>
      </c>
      <c r="E46" s="158">
        <f t="shared" si="4"/>
        <v>0</v>
      </c>
      <c r="G46" s="158" t="str">
        <f>[5]Strategie!$B44</f>
        <v/>
      </c>
      <c r="H46" s="158" t="str">
        <f>[5]Strategie!$H44</f>
        <v/>
      </c>
      <c r="J46" s="158" t="str">
        <f>[5]Strategie!$B44</f>
        <v/>
      </c>
      <c r="K46" s="158" t="str">
        <f>[5]Strategie!$H44</f>
        <v/>
      </c>
      <c r="M46" s="158" t="str">
        <f>[5]Strategie!$B44</f>
        <v/>
      </c>
      <c r="N46" s="158" t="str">
        <f>[5]Strategie!$H44</f>
        <v/>
      </c>
    </row>
    <row r="47" spans="1:14" x14ac:dyDescent="0.25">
      <c r="A47" s="158" t="e">
        <f t="shared" si="0"/>
        <v>#REF!</v>
      </c>
      <c r="B47" s="158" t="e">
        <f t="shared" si="1"/>
        <v>#REF!</v>
      </c>
      <c r="C47" s="158" t="str">
        <f t="shared" si="2"/>
        <v/>
      </c>
      <c r="D47" s="158" t="e">
        <f t="shared" si="3"/>
        <v>#REF!</v>
      </c>
      <c r="E47" s="158">
        <f t="shared" si="4"/>
        <v>0</v>
      </c>
      <c r="G47" s="158" t="str">
        <f>[5]Strategie!$B45</f>
        <v/>
      </c>
      <c r="H47" s="158" t="str">
        <f>[5]Strategie!$H45</f>
        <v/>
      </c>
      <c r="J47" s="158" t="str">
        <f>[5]Strategie!$B45</f>
        <v/>
      </c>
      <c r="K47" s="158" t="str">
        <f>[5]Strategie!$H45</f>
        <v/>
      </c>
      <c r="M47" s="158" t="str">
        <f>[5]Strategie!$B45</f>
        <v/>
      </c>
      <c r="N47" s="158" t="str">
        <f>[5]Strategie!$H45</f>
        <v/>
      </c>
    </row>
    <row r="48" spans="1:14" x14ac:dyDescent="0.25">
      <c r="A48" s="158" t="e">
        <f t="shared" si="0"/>
        <v>#REF!</v>
      </c>
      <c r="B48" s="158" t="e">
        <f t="shared" si="1"/>
        <v>#REF!</v>
      </c>
      <c r="C48" s="158" t="str">
        <f t="shared" si="2"/>
        <v/>
      </c>
      <c r="D48" s="158" t="e">
        <f t="shared" si="3"/>
        <v>#REF!</v>
      </c>
      <c r="E48" s="158">
        <f t="shared" si="4"/>
        <v>0</v>
      </c>
      <c r="G48" s="158" t="str">
        <f>[5]Strategie!$B46</f>
        <v/>
      </c>
      <c r="H48" s="158" t="str">
        <f>[5]Strategie!$H46</f>
        <v/>
      </c>
      <c r="J48" s="158" t="str">
        <f>[5]Strategie!$B46</f>
        <v/>
      </c>
      <c r="K48" s="158" t="str">
        <f>[5]Strategie!$H46</f>
        <v/>
      </c>
      <c r="M48" s="158" t="str">
        <f>[5]Strategie!$B46</f>
        <v/>
      </c>
      <c r="N48" s="158" t="str">
        <f>[5]Strategie!$H46</f>
        <v/>
      </c>
    </row>
    <row r="49" spans="1:14" x14ac:dyDescent="0.25">
      <c r="A49" s="158" t="e">
        <f t="shared" si="0"/>
        <v>#REF!</v>
      </c>
      <c r="B49" s="158" t="e">
        <f t="shared" si="1"/>
        <v>#REF!</v>
      </c>
      <c r="C49" s="158" t="str">
        <f t="shared" si="2"/>
        <v/>
      </c>
      <c r="D49" s="158" t="e">
        <f t="shared" si="3"/>
        <v>#REF!</v>
      </c>
      <c r="E49" s="158">
        <f t="shared" si="4"/>
        <v>0</v>
      </c>
      <c r="G49" s="158" t="str">
        <f>[5]Strategie!$B47</f>
        <v/>
      </c>
      <c r="H49" s="158" t="str">
        <f>[5]Strategie!$H47</f>
        <v/>
      </c>
      <c r="J49" s="158" t="str">
        <f>[5]Strategie!$B47</f>
        <v/>
      </c>
      <c r="K49" s="158" t="str">
        <f>[5]Strategie!$H47</f>
        <v/>
      </c>
      <c r="M49" s="158" t="str">
        <f>[5]Strategie!$B47</f>
        <v/>
      </c>
      <c r="N49" s="158" t="str">
        <f>[5]Strategie!$H47</f>
        <v/>
      </c>
    </row>
    <row r="50" spans="1:14" x14ac:dyDescent="0.25">
      <c r="A50" s="158" t="e">
        <f t="shared" si="0"/>
        <v>#REF!</v>
      </c>
      <c r="B50" s="158" t="e">
        <f t="shared" si="1"/>
        <v>#REF!</v>
      </c>
      <c r="C50" s="158" t="str">
        <f t="shared" si="2"/>
        <v/>
      </c>
      <c r="D50" s="158" t="e">
        <f t="shared" si="3"/>
        <v>#REF!</v>
      </c>
      <c r="E50" s="158">
        <f t="shared" si="4"/>
        <v>0</v>
      </c>
      <c r="G50" s="158" t="str">
        <f>[5]Strategie!$B48</f>
        <v/>
      </c>
      <c r="H50" s="158" t="str">
        <f>[5]Strategie!$H48</f>
        <v/>
      </c>
      <c r="J50" s="158" t="str">
        <f>[5]Strategie!$B48</f>
        <v/>
      </c>
      <c r="K50" s="158" t="str">
        <f>[5]Strategie!$H48</f>
        <v/>
      </c>
      <c r="M50" s="158" t="str">
        <f>[5]Strategie!$B48</f>
        <v/>
      </c>
      <c r="N50" s="158" t="str">
        <f>[5]Strategie!$H48</f>
        <v/>
      </c>
    </row>
    <row r="51" spans="1:14" x14ac:dyDescent="0.25">
      <c r="A51" s="158" t="e">
        <f t="shared" si="0"/>
        <v>#REF!</v>
      </c>
      <c r="B51" s="158" t="e">
        <f t="shared" si="1"/>
        <v>#REF!</v>
      </c>
      <c r="C51" s="158" t="str">
        <f t="shared" si="2"/>
        <v/>
      </c>
      <c r="D51" s="158" t="e">
        <f t="shared" si="3"/>
        <v>#REF!</v>
      </c>
      <c r="E51" s="158">
        <f t="shared" si="4"/>
        <v>0</v>
      </c>
      <c r="G51" s="158" t="str">
        <f>[5]Strategie!$B49</f>
        <v/>
      </c>
      <c r="H51" s="158" t="str">
        <f>[5]Strategie!$H49</f>
        <v/>
      </c>
      <c r="J51" s="158" t="str">
        <f>[5]Strategie!$B49</f>
        <v/>
      </c>
      <c r="K51" s="158" t="str">
        <f>[5]Strategie!$H49</f>
        <v/>
      </c>
      <c r="M51" s="158" t="str">
        <f>[5]Strategie!$B49</f>
        <v/>
      </c>
      <c r="N51" s="158" t="str">
        <f>[5]Strategie!$H49</f>
        <v/>
      </c>
    </row>
    <row r="52" spans="1:14" x14ac:dyDescent="0.25">
      <c r="A52" s="158" t="e">
        <f t="shared" si="0"/>
        <v>#REF!</v>
      </c>
      <c r="B52" s="158" t="e">
        <f t="shared" si="1"/>
        <v>#REF!</v>
      </c>
      <c r="C52" s="158" t="str">
        <f t="shared" si="2"/>
        <v/>
      </c>
      <c r="D52" s="158" t="e">
        <f t="shared" si="3"/>
        <v>#REF!</v>
      </c>
      <c r="E52" s="158">
        <f t="shared" si="4"/>
        <v>0</v>
      </c>
      <c r="G52" s="158" t="str">
        <f>[5]Strategie!$B50</f>
        <v/>
      </c>
      <c r="H52" s="158" t="str">
        <f>[5]Strategie!$H50</f>
        <v/>
      </c>
      <c r="J52" s="158" t="str">
        <f>[5]Strategie!$B50</f>
        <v/>
      </c>
      <c r="K52" s="158" t="str">
        <f>[5]Strategie!$H50</f>
        <v/>
      </c>
      <c r="M52" s="158" t="str">
        <f>[5]Strategie!$B50</f>
        <v/>
      </c>
      <c r="N52" s="158" t="str">
        <f>[5]Strategie!$H50</f>
        <v/>
      </c>
    </row>
    <row r="53" spans="1:14" x14ac:dyDescent="0.25">
      <c r="A53" s="158" t="e">
        <f t="shared" si="0"/>
        <v>#REF!</v>
      </c>
      <c r="B53" s="158" t="e">
        <f t="shared" si="1"/>
        <v>#REF!</v>
      </c>
      <c r="C53" s="158" t="str">
        <f t="shared" si="2"/>
        <v/>
      </c>
      <c r="D53" s="158" t="e">
        <f t="shared" si="3"/>
        <v>#REF!</v>
      </c>
      <c r="E53" s="158">
        <f t="shared" si="4"/>
        <v>0</v>
      </c>
      <c r="G53" s="158" t="str">
        <f>[5]Strategie!$B51</f>
        <v/>
      </c>
      <c r="H53" s="158" t="str">
        <f>[5]Strategie!$H51</f>
        <v/>
      </c>
      <c r="J53" s="158" t="str">
        <f>[5]Strategie!$B51</f>
        <v/>
      </c>
      <c r="K53" s="158" t="str">
        <f>[5]Strategie!$H51</f>
        <v/>
      </c>
      <c r="M53" s="158" t="str">
        <f>[5]Strategie!$B51</f>
        <v/>
      </c>
      <c r="N53" s="158" t="str">
        <f>[5]Strategie!$H51</f>
        <v/>
      </c>
    </row>
    <row r="54" spans="1:14" x14ac:dyDescent="0.25">
      <c r="A54" s="158" t="e">
        <f t="shared" si="0"/>
        <v>#REF!</v>
      </c>
      <c r="B54" s="158" t="e">
        <f t="shared" si="1"/>
        <v>#REF!</v>
      </c>
      <c r="C54" s="158" t="str">
        <f t="shared" si="2"/>
        <v/>
      </c>
      <c r="D54" s="158" t="e">
        <f t="shared" si="3"/>
        <v>#REF!</v>
      </c>
      <c r="E54" s="158">
        <f t="shared" si="4"/>
        <v>0</v>
      </c>
      <c r="G54" s="158" t="str">
        <f>[5]Strategie!$B52</f>
        <v/>
      </c>
      <c r="H54" s="158" t="str">
        <f>[5]Strategie!$H52</f>
        <v/>
      </c>
      <c r="J54" s="158" t="str">
        <f>[5]Strategie!$B52</f>
        <v/>
      </c>
      <c r="K54" s="158" t="str">
        <f>[5]Strategie!$H52</f>
        <v/>
      </c>
      <c r="M54" s="158" t="str">
        <f>[5]Strategie!$B52</f>
        <v/>
      </c>
      <c r="N54" s="158" t="str">
        <f>[5]Strategie!$H52</f>
        <v/>
      </c>
    </row>
  </sheetData>
  <mergeCells count="4">
    <mergeCell ref="D1:E1"/>
    <mergeCell ref="G3:H3"/>
    <mergeCell ref="J3:K3"/>
    <mergeCell ref="M3:N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Pořadí zápasníků</vt:lpstr>
      <vt:lpstr>Vážní listina</vt:lpstr>
      <vt:lpstr>Tabulka kvalifikace</vt:lpstr>
      <vt:lpstr>pořadí</vt:lpstr>
      <vt:lpstr>'Tabulka kvalifikace'!Názvy_tisku</vt:lpstr>
      <vt:lpstr>'Pořadí zápasníků'!Oblast_tisku</vt:lpstr>
      <vt:lpstr>'Tabulka kvalifikace'!Oblast_tisku</vt:lpstr>
      <vt:lpstr>'Vážní listina'!Oblast_tisku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Jan Zatopek</cp:lastModifiedBy>
  <cp:lastPrinted>2022-12-03T11:45:32Z</cp:lastPrinted>
  <dcterms:created xsi:type="dcterms:W3CDTF">2002-01-25T08:02:23Z</dcterms:created>
  <dcterms:modified xsi:type="dcterms:W3CDTF">2022-12-07T09:05:24Z</dcterms:modified>
</cp:coreProperties>
</file>