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izare\AppData\Local\Temp\Temp1_Turnaj Meziboří 2022.zip\"/>
    </mc:Choice>
  </mc:AlternateContent>
  <xr:revisionPtr revIDLastSave="0" documentId="8_{F5B36D00-C1F1-44B2-A3B2-328323D1B31B}" xr6:coauthVersionLast="47" xr6:coauthVersionMax="47" xr10:uidLastSave="{00000000-0000-0000-0000-000000000000}"/>
  <bookViews>
    <workbookView xWindow="-108" yWindow="-108" windowWidth="23256" windowHeight="12576" activeTab="1" xr2:uid="{00000000-000D-0000-FFFF-FFFF00000000}"/>
  </bookViews>
  <sheets>
    <sheet name="Registrace" sheetId="6" r:id="rId1"/>
    <sheet name="Rozdělení do hmotností" sheetId="4" r:id="rId2"/>
    <sheet name="Počty v hmotnostech" sheetId="2" r:id="rId3"/>
    <sheet name="Jeden závodník" sheetId="9" r:id="rId4"/>
    <sheet name="Počty podle oddílů" sheetId="10" r:id="rId5"/>
    <sheet name="Počty podle oddílů a stylů" sheetId="3" r:id="rId6"/>
  </sheets>
  <externalReferences>
    <externalReference r:id="rId7"/>
    <externalReference r:id="rId8"/>
  </externalReferences>
  <definedNames>
    <definedName name="_xlnm.Print_Titles" localSheetId="5">'Počty podle oddílů a stylů'!$1:$71</definedName>
    <definedName name="_xlnm.Print_Titles" localSheetId="2">'Počty v hmotnostech'!$1:$69</definedName>
    <definedName name="_xlnm.Print_Titles" localSheetId="0">Registrace!$1:$89</definedName>
    <definedName name="_xlnm.Print_Titles" localSheetId="1">'Rozdělení do hmotností'!$1:$67</definedName>
    <definedName name="_xlnm.Print_Area" localSheetId="3">'Jeden závodník'!$B$1:$J$18</definedName>
    <definedName name="_xlnm.Print_Area" localSheetId="2">'Počty v hmotnostech'!$A$1:$F$98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9" i="2" l="1"/>
  <c r="C9" i="2"/>
  <c r="E8" i="6" l="1"/>
  <c r="A131" i="6" l="1"/>
  <c r="A132" i="6" s="1"/>
  <c r="A133" i="6" s="1"/>
  <c r="A134" i="6" s="1"/>
  <c r="A135" i="6" s="1"/>
  <c r="A136" i="6" s="1"/>
  <c r="A137" i="6" s="1"/>
  <c r="A138" i="6" s="1"/>
  <c r="A139" i="6" s="1"/>
  <c r="A140" i="6" s="1"/>
  <c r="A141" i="6" s="1"/>
  <c r="A142" i="6" s="1"/>
  <c r="A143" i="6" s="1"/>
  <c r="A144" i="6" s="1"/>
  <c r="A145" i="6" s="1"/>
  <c r="A146" i="6" s="1"/>
  <c r="A147" i="6" s="1"/>
  <c r="A148" i="6" s="1"/>
  <c r="A149" i="6" s="1"/>
  <c r="A150" i="6" s="1"/>
  <c r="A151" i="6" s="1"/>
  <c r="A152" i="6" s="1"/>
  <c r="A153" i="6" s="1"/>
  <c r="A154" i="6" s="1"/>
  <c r="A155" i="6" s="1"/>
  <c r="A156" i="6" s="1"/>
  <c r="A157" i="6" s="1"/>
  <c r="A158" i="6" s="1"/>
  <c r="A159" i="6" s="1"/>
  <c r="A160" i="6" s="1"/>
  <c r="A161" i="6" s="1"/>
  <c r="A162" i="6" s="1"/>
  <c r="A163" i="6" s="1"/>
  <c r="A164" i="6" s="1"/>
  <c r="A165" i="6" s="1"/>
  <c r="A166" i="6" s="1"/>
  <c r="A167" i="6" s="1"/>
  <c r="A168" i="6" s="1"/>
  <c r="A169" i="6" s="1"/>
  <c r="A170" i="6" s="1"/>
  <c r="A171" i="6" s="1"/>
  <c r="A172" i="6" s="1"/>
  <c r="A173" i="6" s="1"/>
  <c r="A174" i="6" s="1"/>
  <c r="BK46" i="6" l="1"/>
  <c r="BM46" i="6" s="1"/>
  <c r="BL46" i="6"/>
  <c r="BN46" i="6" s="1"/>
  <c r="BK47" i="6"/>
  <c r="BM47" i="6" s="1"/>
  <c r="BL47" i="6"/>
  <c r="BN47" i="6" s="1"/>
  <c r="BK48" i="6"/>
  <c r="BM48" i="6" s="1"/>
  <c r="BL48" i="6"/>
  <c r="BN48" i="6" s="1"/>
  <c r="BK49" i="6"/>
  <c r="BM49" i="6" s="1"/>
  <c r="BL49" i="6"/>
  <c r="BN49" i="6" s="1"/>
  <c r="BK50" i="6"/>
  <c r="BM50" i="6" s="1"/>
  <c r="BL50" i="6"/>
  <c r="BN50" i="6" s="1"/>
  <c r="BK51" i="6"/>
  <c r="BM51" i="6" s="1"/>
  <c r="BL51" i="6"/>
  <c r="BN51" i="6" s="1"/>
  <c r="BK52" i="6"/>
  <c r="BM52" i="6" s="1"/>
  <c r="BL52" i="6"/>
  <c r="BN52" i="6" s="1"/>
  <c r="BL45" i="6"/>
  <c r="BN45" i="6" s="1"/>
  <c r="BK45" i="6"/>
  <c r="BM45" i="6" s="1"/>
  <c r="BI40" i="6"/>
  <c r="BJ40" i="6" s="1"/>
  <c r="BE46" i="6" l="1"/>
  <c r="BE47" i="6" s="1"/>
  <c r="BE48" i="6" s="1"/>
  <c r="BE49" i="6" s="1"/>
  <c r="BE50" i="6" s="1"/>
  <c r="BE51" i="6" s="1"/>
  <c r="BE52" i="6" s="1"/>
  <c r="Q3" i="2" l="1"/>
  <c r="O2" i="2" l="1"/>
  <c r="P2" i="2" s="1"/>
  <c r="BZ90" i="6" l="1"/>
  <c r="BZ91" i="6" s="1"/>
  <c r="BZ92" i="6" s="1"/>
  <c r="BZ93" i="6" s="1"/>
  <c r="BZ94" i="6" s="1"/>
  <c r="BZ95" i="6" s="1"/>
  <c r="BZ96" i="6" s="1"/>
  <c r="BZ97" i="6" s="1"/>
  <c r="BZ98" i="6" s="1"/>
  <c r="BZ99" i="6" s="1"/>
  <c r="BZ100" i="6" s="1"/>
  <c r="BZ101" i="6" s="1"/>
  <c r="BZ102" i="6" s="1"/>
  <c r="BZ103" i="6" s="1"/>
  <c r="BZ104" i="6" s="1"/>
  <c r="BZ105" i="6" s="1"/>
  <c r="BZ106" i="6" s="1"/>
  <c r="BZ107" i="6" s="1"/>
  <c r="BZ108" i="6" s="1"/>
  <c r="BZ109" i="6" s="1"/>
  <c r="BZ110" i="6" s="1"/>
  <c r="BZ111" i="6" s="1"/>
  <c r="BZ112" i="6" s="1"/>
  <c r="BZ113" i="6" s="1"/>
  <c r="BZ114" i="6" s="1"/>
  <c r="BZ115" i="6" s="1"/>
  <c r="BZ116" i="6" s="1"/>
  <c r="BZ117" i="6" s="1"/>
  <c r="BZ118" i="6" s="1"/>
  <c r="BZ119" i="6" s="1"/>
  <c r="BZ120" i="6" s="1"/>
  <c r="BZ121" i="6" s="1"/>
  <c r="BZ122" i="6" s="1"/>
  <c r="BZ123" i="6" s="1"/>
  <c r="BZ124" i="6" s="1"/>
  <c r="BZ125" i="6" s="1"/>
  <c r="BZ126" i="6" s="1"/>
  <c r="BZ127" i="6" s="1"/>
  <c r="BZ128" i="6" s="1"/>
  <c r="BZ129" i="6" s="1"/>
  <c r="BZ130" i="6" s="1"/>
  <c r="BZ131" i="6" s="1"/>
  <c r="BZ132" i="6" s="1"/>
  <c r="BZ133" i="6" s="1"/>
  <c r="BZ134" i="6" s="1"/>
  <c r="BZ135" i="6" s="1"/>
  <c r="BZ136" i="6" s="1"/>
  <c r="BZ137" i="6" s="1"/>
  <c r="BZ138" i="6" s="1"/>
  <c r="BZ139" i="6" s="1"/>
  <c r="BZ140" i="6" s="1"/>
  <c r="BZ141" i="6" s="1"/>
  <c r="BZ142" i="6" s="1"/>
  <c r="BZ143" i="6" s="1"/>
  <c r="BZ144" i="6" s="1"/>
  <c r="BZ145" i="6" s="1"/>
  <c r="BZ146" i="6" s="1"/>
  <c r="BZ147" i="6" s="1"/>
  <c r="BZ148" i="6" s="1"/>
  <c r="BZ149" i="6" s="1"/>
  <c r="BZ150" i="6" s="1"/>
  <c r="BZ151" i="6" s="1"/>
  <c r="BZ152" i="6" s="1"/>
  <c r="BZ153" i="6" s="1"/>
  <c r="BZ154" i="6" s="1"/>
  <c r="BZ155" i="6" s="1"/>
  <c r="BZ156" i="6" s="1"/>
  <c r="BZ157" i="6" s="1"/>
  <c r="BZ158" i="6" s="1"/>
  <c r="BZ159" i="6" s="1"/>
  <c r="BZ160" i="6" s="1"/>
  <c r="BZ161" i="6" s="1"/>
  <c r="BZ162" i="6" s="1"/>
  <c r="BZ163" i="6" s="1"/>
  <c r="BZ164" i="6" s="1"/>
  <c r="BZ165" i="6" s="1"/>
  <c r="BZ166" i="6" s="1"/>
  <c r="BZ167" i="6" s="1"/>
  <c r="BZ168" i="6" s="1"/>
  <c r="BZ169" i="6" s="1"/>
  <c r="BZ170" i="6" s="1"/>
  <c r="BZ171" i="6" s="1"/>
  <c r="BZ172" i="6" s="1"/>
  <c r="BZ173" i="6" s="1"/>
  <c r="BZ174" i="6" s="1"/>
  <c r="BZ89" i="6"/>
  <c r="B1" i="9" l="1"/>
  <c r="CH125" i="6" l="1"/>
  <c r="CF125" i="6"/>
  <c r="CE125" i="6"/>
  <c r="CB125" i="6"/>
  <c r="CA125" i="6"/>
  <c r="BA125" i="6"/>
  <c r="AR125" i="6"/>
  <c r="K125" i="6"/>
  <c r="CH158" i="6" l="1"/>
  <c r="CF158" i="6"/>
  <c r="CE158" i="6"/>
  <c r="CB158" i="6"/>
  <c r="CA158" i="6"/>
  <c r="BA158" i="6"/>
  <c r="AR158" i="6"/>
  <c r="K158" i="6"/>
  <c r="CH157" i="6"/>
  <c r="CF157" i="6"/>
  <c r="CE157" i="6"/>
  <c r="CB157" i="6"/>
  <c r="CA157" i="6"/>
  <c r="BA157" i="6"/>
  <c r="AR157" i="6"/>
  <c r="K157" i="6"/>
  <c r="V35" i="6" l="1"/>
  <c r="U35" i="6"/>
  <c r="T35" i="6"/>
  <c r="S35" i="6"/>
  <c r="R35" i="6"/>
  <c r="Q35" i="6"/>
  <c r="P35" i="6"/>
  <c r="O35" i="6"/>
  <c r="C77" i="6"/>
  <c r="CF93" i="6" l="1"/>
  <c r="CE93" i="6"/>
  <c r="CB93" i="6"/>
  <c r="CA93" i="6"/>
  <c r="BA93" i="6"/>
  <c r="AR93" i="6"/>
  <c r="K93" i="6"/>
  <c r="CF91" i="6" l="1"/>
  <c r="CF92" i="6"/>
  <c r="CF94" i="6"/>
  <c r="CF95" i="6"/>
  <c r="CF96" i="6"/>
  <c r="CF97" i="6"/>
  <c r="CF98" i="6"/>
  <c r="CF99" i="6"/>
  <c r="CF100" i="6"/>
  <c r="CF101" i="6"/>
  <c r="CF102" i="6"/>
  <c r="CF103" i="6"/>
  <c r="CF104" i="6"/>
  <c r="CF105" i="6"/>
  <c r="CF90" i="6"/>
  <c r="CF106" i="6"/>
  <c r="CF107" i="6"/>
  <c r="CF108" i="6"/>
  <c r="CF109" i="6"/>
  <c r="CF110" i="6"/>
  <c r="CF111" i="6"/>
  <c r="CF112" i="6"/>
  <c r="CF113" i="6"/>
  <c r="CF114" i="6"/>
  <c r="CF115" i="6"/>
  <c r="CF116" i="6"/>
  <c r="CF117" i="6"/>
  <c r="CF118" i="6"/>
  <c r="CF119" i="6"/>
  <c r="CF120" i="6"/>
  <c r="CF121" i="6"/>
  <c r="CF122" i="6"/>
  <c r="CF123" i="6"/>
  <c r="CF124" i="6"/>
  <c r="CF126" i="6"/>
  <c r="CF127" i="6"/>
  <c r="CF128" i="6"/>
  <c r="CF129" i="6"/>
  <c r="CF130" i="6"/>
  <c r="CF131" i="6"/>
  <c r="CF132" i="6"/>
  <c r="CF133" i="6"/>
  <c r="CF134" i="6"/>
  <c r="CF135" i="6"/>
  <c r="CF136" i="6"/>
  <c r="CF137" i="6"/>
  <c r="CF138" i="6"/>
  <c r="CF139" i="6"/>
  <c r="CF140" i="6"/>
  <c r="CF141" i="6"/>
  <c r="CF142" i="6"/>
  <c r="CF143" i="6"/>
  <c r="CF144" i="6"/>
  <c r="CF145" i="6"/>
  <c r="CF146" i="6"/>
  <c r="CF147" i="6"/>
  <c r="CF148" i="6"/>
  <c r="CF149" i="6"/>
  <c r="CF150" i="6"/>
  <c r="CF151" i="6"/>
  <c r="CF152" i="6"/>
  <c r="CF153" i="6"/>
  <c r="CF154" i="6"/>
  <c r="CF155" i="6"/>
  <c r="CF156" i="6"/>
  <c r="CF159" i="6"/>
  <c r="CF160" i="6"/>
  <c r="CF161" i="6"/>
  <c r="CF162" i="6"/>
  <c r="CF163" i="6"/>
  <c r="CF164" i="6"/>
  <c r="CF165" i="6"/>
  <c r="CF166" i="6"/>
  <c r="CF167" i="6"/>
  <c r="CF168" i="6"/>
  <c r="CF169" i="6"/>
  <c r="CF170" i="6"/>
  <c r="CF171" i="6"/>
  <c r="CF172" i="6"/>
  <c r="CF173" i="6"/>
  <c r="CF174" i="6"/>
  <c r="CE174" i="6"/>
  <c r="CE173" i="6"/>
  <c r="CE172" i="6"/>
  <c r="CE171" i="6"/>
  <c r="CE170" i="6"/>
  <c r="CE169" i="6"/>
  <c r="CH168" i="6"/>
  <c r="CE168" i="6"/>
  <c r="CE167" i="6"/>
  <c r="CE166" i="6"/>
  <c r="CE165" i="6"/>
  <c r="CE164" i="6"/>
  <c r="CE163" i="6"/>
  <c r="CE162" i="6"/>
  <c r="CE161" i="6"/>
  <c r="CE160" i="6"/>
  <c r="CE159" i="6"/>
  <c r="CE156" i="6"/>
  <c r="CE155" i="6"/>
  <c r="CE154" i="6"/>
  <c r="CE153" i="6"/>
  <c r="CE152" i="6"/>
  <c r="CE151" i="6"/>
  <c r="CE150" i="6"/>
  <c r="CE149" i="6"/>
  <c r="CE148" i="6"/>
  <c r="CE147" i="6"/>
  <c r="CE146" i="6"/>
  <c r="CE145" i="6"/>
  <c r="CE144" i="6"/>
  <c r="CE143" i="6"/>
  <c r="CE142" i="6"/>
  <c r="CE141" i="6"/>
  <c r="CE140" i="6"/>
  <c r="CH139" i="6"/>
  <c r="CE139" i="6"/>
  <c r="CE138" i="6"/>
  <c r="CE137" i="6"/>
  <c r="CH136" i="6"/>
  <c r="CE136" i="6"/>
  <c r="CE135" i="6"/>
  <c r="CE134" i="6"/>
  <c r="CE133" i="6"/>
  <c r="CE132" i="6"/>
  <c r="CH131" i="6"/>
  <c r="CE131" i="6"/>
  <c r="CE130" i="6"/>
  <c r="CE129" i="6"/>
  <c r="CH128" i="6"/>
  <c r="CE128" i="6"/>
  <c r="CH127" i="6"/>
  <c r="CE127" i="6"/>
  <c r="CH126" i="6"/>
  <c r="CE126" i="6"/>
  <c r="CH124" i="6"/>
  <c r="CE124" i="6"/>
  <c r="CH123" i="6"/>
  <c r="CE123" i="6"/>
  <c r="CH122" i="6"/>
  <c r="CE122" i="6"/>
  <c r="CH121" i="6"/>
  <c r="CE121" i="6"/>
  <c r="CH120" i="6"/>
  <c r="CE120" i="6"/>
  <c r="CH119" i="6"/>
  <c r="CE119" i="6"/>
  <c r="CH118" i="6"/>
  <c r="CE118" i="6"/>
  <c r="CH117" i="6"/>
  <c r="CE117" i="6"/>
  <c r="CH116" i="6"/>
  <c r="CE116" i="6"/>
  <c r="CH115" i="6"/>
  <c r="CE115" i="6"/>
  <c r="CH114" i="6"/>
  <c r="CE114" i="6"/>
  <c r="CH113" i="6"/>
  <c r="CE113" i="6"/>
  <c r="CH112" i="6"/>
  <c r="CE112" i="6"/>
  <c r="CH111" i="6"/>
  <c r="CE111" i="6"/>
  <c r="CE110" i="6"/>
  <c r="CE109" i="6"/>
  <c r="CE108" i="6"/>
  <c r="CE107" i="6"/>
  <c r="CE106" i="6"/>
  <c r="CE105" i="6"/>
  <c r="CE104" i="6"/>
  <c r="CE103" i="6"/>
  <c r="CE102" i="6"/>
  <c r="CE101" i="6"/>
  <c r="CE100" i="6"/>
  <c r="CE99" i="6"/>
  <c r="CE98" i="6"/>
  <c r="CE97" i="6"/>
  <c r="CE96" i="6"/>
  <c r="CE95" i="6"/>
  <c r="CE94" i="6"/>
  <c r="CE92" i="6"/>
  <c r="CE91" i="6"/>
  <c r="CE90" i="6"/>
  <c r="CH6" i="6"/>
  <c r="CH5" i="6"/>
  <c r="CH4" i="6"/>
  <c r="CH90" i="6" l="1"/>
  <c r="CH93" i="6"/>
  <c r="CH91" i="6"/>
  <c r="CH92" i="6"/>
  <c r="CH94" i="6"/>
  <c r="CH95" i="6"/>
  <c r="CH96" i="6"/>
  <c r="CH97" i="6"/>
  <c r="CH98" i="6"/>
  <c r="CH99" i="6"/>
  <c r="CH100" i="6"/>
  <c r="CH101" i="6"/>
  <c r="CH102" i="6"/>
  <c r="CH103" i="6"/>
  <c r="CH104" i="6"/>
  <c r="CH105" i="6"/>
  <c r="CH106" i="6"/>
  <c r="CH107" i="6"/>
  <c r="CH108" i="6"/>
  <c r="CH109" i="6"/>
  <c r="CH110" i="6"/>
  <c r="CH129" i="6"/>
  <c r="CH130" i="6"/>
  <c r="CH132" i="6"/>
  <c r="CH133" i="6"/>
  <c r="CH134" i="6"/>
  <c r="CH135" i="6"/>
  <c r="CH137" i="6"/>
  <c r="CH138" i="6"/>
  <c r="CH140" i="6"/>
  <c r="CH141" i="6"/>
  <c r="CH142" i="6"/>
  <c r="CH143" i="6"/>
  <c r="CH144" i="6"/>
  <c r="CH145" i="6"/>
  <c r="CH146" i="6"/>
  <c r="CH147" i="6"/>
  <c r="CH148" i="6"/>
  <c r="CH149" i="6"/>
  <c r="CH150" i="6"/>
  <c r="CH151" i="6"/>
  <c r="CH152" i="6"/>
  <c r="CH153" i="6"/>
  <c r="CH154" i="6"/>
  <c r="CH155" i="6"/>
  <c r="CH156" i="6"/>
  <c r="CH159" i="6"/>
  <c r="CH160" i="6"/>
  <c r="CH161" i="6"/>
  <c r="CH162" i="6"/>
  <c r="CH163" i="6"/>
  <c r="CH164" i="6"/>
  <c r="CH165" i="6"/>
  <c r="CH166" i="6"/>
  <c r="CH167" i="6"/>
  <c r="CH169" i="6"/>
  <c r="CH170" i="6"/>
  <c r="CH171" i="6"/>
  <c r="CH172" i="6"/>
  <c r="CH173" i="6"/>
  <c r="CH174" i="6"/>
  <c r="CF8" i="6"/>
  <c r="CE8" i="6"/>
  <c r="CG2" i="6" l="1"/>
  <c r="CA91" i="6" l="1"/>
  <c r="CB91" i="6"/>
  <c r="CA92" i="6"/>
  <c r="CB92" i="6"/>
  <c r="CA94" i="6"/>
  <c r="CB94" i="6"/>
  <c r="CA95" i="6"/>
  <c r="CB95" i="6"/>
  <c r="CA96" i="6"/>
  <c r="CB96" i="6"/>
  <c r="CA97" i="6"/>
  <c r="CB97" i="6"/>
  <c r="CA98" i="6"/>
  <c r="CB98" i="6"/>
  <c r="CA99" i="6"/>
  <c r="CB99" i="6"/>
  <c r="CA100" i="6"/>
  <c r="CB100" i="6"/>
  <c r="CA101" i="6"/>
  <c r="CB101" i="6"/>
  <c r="CA102" i="6"/>
  <c r="CB102" i="6"/>
  <c r="CA103" i="6"/>
  <c r="CB103" i="6"/>
  <c r="CA104" i="6"/>
  <c r="CB104" i="6"/>
  <c r="CA105" i="6"/>
  <c r="CB105" i="6"/>
  <c r="CA106" i="6"/>
  <c r="CB106" i="6"/>
  <c r="CA107" i="6"/>
  <c r="CB107" i="6"/>
  <c r="CA108" i="6"/>
  <c r="CB108" i="6"/>
  <c r="CA109" i="6"/>
  <c r="CB109" i="6"/>
  <c r="CA110" i="6"/>
  <c r="CB110" i="6"/>
  <c r="CA111" i="6"/>
  <c r="CB111" i="6"/>
  <c r="CA112" i="6"/>
  <c r="CB112" i="6"/>
  <c r="CA113" i="6"/>
  <c r="CB113" i="6"/>
  <c r="CA114" i="6"/>
  <c r="CB114" i="6"/>
  <c r="CA115" i="6"/>
  <c r="CB115" i="6"/>
  <c r="CA116" i="6"/>
  <c r="CB116" i="6"/>
  <c r="CA117" i="6"/>
  <c r="CB117" i="6"/>
  <c r="CA118" i="6"/>
  <c r="CB118" i="6"/>
  <c r="CA119" i="6"/>
  <c r="CB119" i="6"/>
  <c r="CA120" i="6"/>
  <c r="CB120" i="6"/>
  <c r="CA121" i="6"/>
  <c r="CB121" i="6"/>
  <c r="CA122" i="6"/>
  <c r="CB122" i="6"/>
  <c r="CA123" i="6"/>
  <c r="CB123" i="6"/>
  <c r="CA124" i="6"/>
  <c r="CB124" i="6"/>
  <c r="CA126" i="6"/>
  <c r="CB126" i="6"/>
  <c r="CA127" i="6"/>
  <c r="CB127" i="6"/>
  <c r="CA128" i="6"/>
  <c r="CB128" i="6"/>
  <c r="CA129" i="6"/>
  <c r="CB129" i="6"/>
  <c r="CA130" i="6"/>
  <c r="CB130" i="6"/>
  <c r="CA131" i="6"/>
  <c r="CB131" i="6"/>
  <c r="CA132" i="6"/>
  <c r="CB132" i="6"/>
  <c r="CA133" i="6"/>
  <c r="CB133" i="6"/>
  <c r="CA134" i="6"/>
  <c r="CB134" i="6"/>
  <c r="CA135" i="6"/>
  <c r="CB135" i="6"/>
  <c r="CA136" i="6"/>
  <c r="CB136" i="6"/>
  <c r="CA137" i="6"/>
  <c r="CB137" i="6"/>
  <c r="CA138" i="6"/>
  <c r="CB138" i="6"/>
  <c r="CA139" i="6"/>
  <c r="CB139" i="6"/>
  <c r="CA140" i="6"/>
  <c r="CB140" i="6"/>
  <c r="CA141" i="6"/>
  <c r="CB141" i="6"/>
  <c r="CA142" i="6"/>
  <c r="CB142" i="6"/>
  <c r="CA143" i="6"/>
  <c r="CB143" i="6"/>
  <c r="CA144" i="6"/>
  <c r="CB144" i="6"/>
  <c r="CA145" i="6"/>
  <c r="CB145" i="6"/>
  <c r="CA146" i="6"/>
  <c r="CB146" i="6"/>
  <c r="CA147" i="6"/>
  <c r="CB147" i="6"/>
  <c r="CA148" i="6"/>
  <c r="CB148" i="6"/>
  <c r="CA149" i="6"/>
  <c r="CB149" i="6"/>
  <c r="CA150" i="6"/>
  <c r="CB150" i="6"/>
  <c r="CA151" i="6"/>
  <c r="CB151" i="6"/>
  <c r="CA152" i="6"/>
  <c r="CB152" i="6"/>
  <c r="CA153" i="6"/>
  <c r="CB153" i="6"/>
  <c r="CA154" i="6"/>
  <c r="CB154" i="6"/>
  <c r="CA155" i="6"/>
  <c r="CB155" i="6"/>
  <c r="CA156" i="6"/>
  <c r="CB156" i="6"/>
  <c r="CA159" i="6"/>
  <c r="CB159" i="6"/>
  <c r="CA160" i="6"/>
  <c r="CB160" i="6"/>
  <c r="CA161" i="6"/>
  <c r="CB161" i="6"/>
  <c r="CA162" i="6"/>
  <c r="CB162" i="6"/>
  <c r="CA163" i="6"/>
  <c r="CB163" i="6"/>
  <c r="CA164" i="6"/>
  <c r="CB164" i="6"/>
  <c r="CA165" i="6"/>
  <c r="CB165" i="6"/>
  <c r="CA166" i="6"/>
  <c r="CB166" i="6"/>
  <c r="CA167" i="6"/>
  <c r="CB167" i="6"/>
  <c r="CA168" i="6"/>
  <c r="CB168" i="6"/>
  <c r="CA169" i="6"/>
  <c r="CB169" i="6"/>
  <c r="CA170" i="6"/>
  <c r="CB170" i="6"/>
  <c r="CA171" i="6"/>
  <c r="CB171" i="6"/>
  <c r="CA172" i="6"/>
  <c r="CB172" i="6"/>
  <c r="CA173" i="6"/>
  <c r="CB173" i="6"/>
  <c r="CA174" i="6"/>
  <c r="CB174" i="6"/>
  <c r="CB90" i="6"/>
  <c r="CA90" i="6"/>
  <c r="CA89" i="6" l="1"/>
  <c r="CB89" i="6"/>
  <c r="CD4" i="6" l="1"/>
  <c r="A1" i="6" l="1"/>
  <c r="BA174" i="6" l="1"/>
  <c r="AR174" i="6"/>
  <c r="K174" i="6"/>
  <c r="BA173" i="6"/>
  <c r="AR173" i="6"/>
  <c r="K173" i="6"/>
  <c r="BA172" i="6"/>
  <c r="AR172" i="6"/>
  <c r="K172" i="6"/>
  <c r="BA171" i="6"/>
  <c r="AR171" i="6"/>
  <c r="K171" i="6"/>
  <c r="BA170" i="6"/>
  <c r="AR170" i="6"/>
  <c r="K170" i="6"/>
  <c r="BA169" i="6"/>
  <c r="AR169" i="6"/>
  <c r="K169" i="6"/>
  <c r="BA168" i="6"/>
  <c r="AR168" i="6"/>
  <c r="K168" i="6"/>
  <c r="BA167" i="6"/>
  <c r="AR167" i="6"/>
  <c r="K167" i="6"/>
  <c r="BA166" i="6"/>
  <c r="AR166" i="6"/>
  <c r="K166" i="6"/>
  <c r="BA165" i="6"/>
  <c r="AR165" i="6"/>
  <c r="K165" i="6"/>
  <c r="BA164" i="6"/>
  <c r="AR164" i="6"/>
  <c r="K164" i="6"/>
  <c r="BA163" i="6"/>
  <c r="AR163" i="6"/>
  <c r="K163" i="6"/>
  <c r="BA162" i="6"/>
  <c r="AR162" i="6"/>
  <c r="K162" i="6"/>
  <c r="BA161" i="6"/>
  <c r="AR161" i="6"/>
  <c r="K161" i="6"/>
  <c r="BA160" i="6"/>
  <c r="AR160" i="6"/>
  <c r="K160" i="6"/>
  <c r="BA159" i="6"/>
  <c r="AR159" i="6"/>
  <c r="K159" i="6"/>
  <c r="BA156" i="6"/>
  <c r="AR156" i="6"/>
  <c r="K156" i="6"/>
  <c r="BA155" i="6"/>
  <c r="AR155" i="6"/>
  <c r="K155" i="6"/>
  <c r="BA154" i="6"/>
  <c r="AR154" i="6"/>
  <c r="K154" i="6"/>
  <c r="BA153" i="6"/>
  <c r="AR153" i="6"/>
  <c r="K153" i="6"/>
  <c r="BA152" i="6"/>
  <c r="AR152" i="6"/>
  <c r="K152" i="6"/>
  <c r="BA151" i="6"/>
  <c r="AR151" i="6"/>
  <c r="K151" i="6"/>
  <c r="BA150" i="6"/>
  <c r="AR150" i="6"/>
  <c r="K150" i="6"/>
  <c r="BA149" i="6"/>
  <c r="AR149" i="6"/>
  <c r="K149" i="6"/>
  <c r="BA148" i="6"/>
  <c r="AR148" i="6"/>
  <c r="K148" i="6"/>
  <c r="BA147" i="6"/>
  <c r="AR147" i="6"/>
  <c r="K147" i="6"/>
  <c r="BA146" i="6"/>
  <c r="AR146" i="6"/>
  <c r="K146" i="6"/>
  <c r="BA145" i="6"/>
  <c r="AR145" i="6"/>
  <c r="K145" i="6"/>
  <c r="BA144" i="6"/>
  <c r="AR144" i="6"/>
  <c r="K144" i="6"/>
  <c r="BA143" i="6"/>
  <c r="AR143" i="6"/>
  <c r="K143" i="6"/>
  <c r="BA142" i="6"/>
  <c r="AR142" i="6"/>
  <c r="K142" i="6"/>
  <c r="BA141" i="6"/>
  <c r="AR141" i="6"/>
  <c r="K141" i="6"/>
  <c r="BA140" i="6"/>
  <c r="AR140" i="6"/>
  <c r="K140" i="6"/>
  <c r="BA139" i="6"/>
  <c r="AR139" i="6"/>
  <c r="K139" i="6"/>
  <c r="BA138" i="6"/>
  <c r="AR138" i="6"/>
  <c r="K138" i="6"/>
  <c r="BA137" i="6"/>
  <c r="AR137" i="6"/>
  <c r="K137" i="6"/>
  <c r="BA136" i="6"/>
  <c r="AR136" i="6"/>
  <c r="K136" i="6"/>
  <c r="BA135" i="6"/>
  <c r="AR135" i="6"/>
  <c r="K135" i="6"/>
  <c r="BA134" i="6"/>
  <c r="AR134" i="6"/>
  <c r="K134" i="6"/>
  <c r="BA133" i="6"/>
  <c r="AR133" i="6"/>
  <c r="K133" i="6"/>
  <c r="BA132" i="6"/>
  <c r="AR132" i="6"/>
  <c r="K132" i="6"/>
  <c r="BA131" i="6"/>
  <c r="AR131" i="6"/>
  <c r="K131" i="6"/>
  <c r="BA130" i="6"/>
  <c r="AR130" i="6"/>
  <c r="K130" i="6"/>
  <c r="BA129" i="6"/>
  <c r="AR129" i="6"/>
  <c r="K129" i="6"/>
  <c r="BA128" i="6"/>
  <c r="AR128" i="6"/>
  <c r="K128" i="6"/>
  <c r="BA127" i="6"/>
  <c r="AR127" i="6"/>
  <c r="K127" i="6"/>
  <c r="BA126" i="6"/>
  <c r="AR126" i="6"/>
  <c r="K126" i="6"/>
  <c r="BA124" i="6"/>
  <c r="AR124" i="6"/>
  <c r="K124" i="6"/>
  <c r="BA123" i="6"/>
  <c r="AR123" i="6"/>
  <c r="K123" i="6"/>
  <c r="BA122" i="6"/>
  <c r="AR122" i="6"/>
  <c r="K122" i="6"/>
  <c r="BA121" i="6"/>
  <c r="AR121" i="6"/>
  <c r="K121" i="6"/>
  <c r="BA120" i="6"/>
  <c r="AR120" i="6"/>
  <c r="K120" i="6"/>
  <c r="BA119" i="6"/>
  <c r="AR119" i="6"/>
  <c r="K119" i="6"/>
  <c r="BA118" i="6"/>
  <c r="AR118" i="6"/>
  <c r="K118" i="6"/>
  <c r="BA117" i="6"/>
  <c r="AR117" i="6"/>
  <c r="K117" i="6"/>
  <c r="BA116" i="6"/>
  <c r="AR116" i="6"/>
  <c r="K116" i="6"/>
  <c r="BA115" i="6"/>
  <c r="AR115" i="6"/>
  <c r="K115" i="6"/>
  <c r="BA114" i="6"/>
  <c r="AR114" i="6"/>
  <c r="K114" i="6"/>
  <c r="BA113" i="6"/>
  <c r="AR113" i="6"/>
  <c r="K113" i="6"/>
  <c r="BA112" i="6"/>
  <c r="AR112" i="6"/>
  <c r="K112" i="6"/>
  <c r="BA111" i="6"/>
  <c r="AR111" i="6"/>
  <c r="K111" i="6"/>
  <c r="BA110" i="6"/>
  <c r="AR110" i="6"/>
  <c r="K110" i="6"/>
  <c r="BA109" i="6"/>
  <c r="AR109" i="6"/>
  <c r="K109" i="6"/>
  <c r="BA108" i="6"/>
  <c r="AR108" i="6"/>
  <c r="K108" i="6"/>
  <c r="BA107" i="6"/>
  <c r="AR107" i="6"/>
  <c r="K107" i="6"/>
  <c r="BA106" i="6"/>
  <c r="AR106" i="6"/>
  <c r="K106" i="6"/>
  <c r="BA105" i="6"/>
  <c r="AR105" i="6"/>
  <c r="K105" i="6"/>
  <c r="BA104" i="6"/>
  <c r="AR104" i="6"/>
  <c r="K104" i="6"/>
  <c r="BA103" i="6"/>
  <c r="AR103" i="6"/>
  <c r="K103" i="6"/>
  <c r="BA102" i="6"/>
  <c r="AR102" i="6"/>
  <c r="K102" i="6"/>
  <c r="BA101" i="6"/>
  <c r="AR101" i="6"/>
  <c r="K101" i="6"/>
  <c r="BA100" i="6"/>
  <c r="AR100" i="6"/>
  <c r="K100" i="6"/>
  <c r="BA99" i="6"/>
  <c r="AR99" i="6"/>
  <c r="K99" i="6"/>
  <c r="BA98" i="6"/>
  <c r="AR98" i="6"/>
  <c r="K98" i="6"/>
  <c r="BA97" i="6"/>
  <c r="AR97" i="6"/>
  <c r="K97" i="6"/>
  <c r="BA96" i="6"/>
  <c r="AR96" i="6"/>
  <c r="K96" i="6"/>
  <c r="BA95" i="6"/>
  <c r="AR95" i="6"/>
  <c r="K95" i="6"/>
  <c r="BA94" i="6"/>
  <c r="AR94" i="6"/>
  <c r="K94" i="6"/>
  <c r="BA92" i="6"/>
  <c r="AR92" i="6"/>
  <c r="K92" i="6"/>
  <c r="BA91" i="6"/>
  <c r="AR91" i="6"/>
  <c r="K91" i="6"/>
  <c r="BA90" i="6"/>
  <c r="AR90" i="6"/>
  <c r="K90" i="6"/>
  <c r="J89" i="6"/>
  <c r="I89" i="6"/>
  <c r="H89" i="6"/>
  <c r="G89" i="6"/>
  <c r="F89" i="6"/>
  <c r="E89" i="6"/>
  <c r="D89" i="6"/>
  <c r="C89" i="6"/>
  <c r="B89" i="6"/>
  <c r="BF44" i="6" s="1"/>
  <c r="A89" i="6"/>
  <c r="F88" i="6"/>
  <c r="D88" i="6"/>
  <c r="F87" i="6"/>
  <c r="D87" i="6"/>
  <c r="BU79" i="6" s="1"/>
  <c r="BU88" i="6" s="1"/>
  <c r="F86" i="6"/>
  <c r="F85" i="6"/>
  <c r="BM84" i="6"/>
  <c r="BL84" i="6"/>
  <c r="BK84" i="6"/>
  <c r="BJ84" i="6"/>
  <c r="BI84" i="6"/>
  <c r="BH84" i="6"/>
  <c r="BG84" i="6"/>
  <c r="BF84" i="6"/>
  <c r="BE84" i="6"/>
  <c r="F84" i="6"/>
  <c r="BK83" i="6"/>
  <c r="BJ83" i="6"/>
  <c r="BH83" i="6"/>
  <c r="BG83" i="6"/>
  <c r="BF83" i="6"/>
  <c r="BE83" i="6"/>
  <c r="BE80" i="6" s="1"/>
  <c r="F83" i="6"/>
  <c r="F82" i="6"/>
  <c r="N81" i="6"/>
  <c r="F81" i="6"/>
  <c r="F80" i="6"/>
  <c r="E80" i="6"/>
  <c r="F79" i="6"/>
  <c r="E79" i="6"/>
  <c r="F78" i="6"/>
  <c r="E78" i="6"/>
  <c r="F77" i="6"/>
  <c r="F76" i="6"/>
  <c r="E76" i="6"/>
  <c r="BE75" i="6"/>
  <c r="L87" i="6" s="1"/>
  <c r="F75" i="6"/>
  <c r="E75" i="6"/>
  <c r="BE74" i="6"/>
  <c r="F74" i="6"/>
  <c r="E74" i="6"/>
  <c r="F73" i="6"/>
  <c r="E73" i="6"/>
  <c r="F72" i="6"/>
  <c r="F71" i="6"/>
  <c r="F70" i="6"/>
  <c r="BE69" i="6"/>
  <c r="F69" i="6"/>
  <c r="F68" i="6"/>
  <c r="F67" i="6"/>
  <c r="F66" i="6"/>
  <c r="F65" i="6"/>
  <c r="F64" i="6"/>
  <c r="F63" i="6"/>
  <c r="F62" i="6"/>
  <c r="F61" i="6"/>
  <c r="F60" i="6"/>
  <c r="AD59" i="6"/>
  <c r="AC59" i="6"/>
  <c r="AB59" i="6"/>
  <c r="AA59" i="6"/>
  <c r="Z59" i="6"/>
  <c r="Y59" i="6"/>
  <c r="X59" i="6"/>
  <c r="W59" i="6"/>
  <c r="V59" i="6"/>
  <c r="U59" i="6"/>
  <c r="T59" i="6"/>
  <c r="S59" i="6"/>
  <c r="R59" i="6"/>
  <c r="Q59" i="6"/>
  <c r="P59" i="6"/>
  <c r="O59" i="6"/>
  <c r="F59" i="6"/>
  <c r="AD58" i="6"/>
  <c r="AC58" i="6"/>
  <c r="AB58" i="6"/>
  <c r="AA58" i="6"/>
  <c r="Z58" i="6"/>
  <c r="Y58" i="6"/>
  <c r="X58" i="6"/>
  <c r="W58" i="6"/>
  <c r="V58" i="6"/>
  <c r="U58" i="6"/>
  <c r="T58" i="6"/>
  <c r="S58" i="6"/>
  <c r="R58" i="6"/>
  <c r="Q58" i="6"/>
  <c r="P58" i="6"/>
  <c r="O58" i="6"/>
  <c r="F58" i="6"/>
  <c r="AD57" i="6"/>
  <c r="AC57" i="6"/>
  <c r="AB57" i="6"/>
  <c r="AA57" i="6"/>
  <c r="Z57" i="6"/>
  <c r="Y57" i="6"/>
  <c r="X57" i="6"/>
  <c r="W57" i="6"/>
  <c r="V57" i="6"/>
  <c r="U57" i="6"/>
  <c r="T57" i="6"/>
  <c r="S57" i="6"/>
  <c r="R57" i="6"/>
  <c r="Q57" i="6"/>
  <c r="P57" i="6"/>
  <c r="O57" i="6"/>
  <c r="F57" i="6"/>
  <c r="AD56" i="6"/>
  <c r="AC56" i="6"/>
  <c r="AB56" i="6"/>
  <c r="AA56" i="6"/>
  <c r="Z56" i="6"/>
  <c r="Y56" i="6"/>
  <c r="X56" i="6"/>
  <c r="W56" i="6"/>
  <c r="V56" i="6"/>
  <c r="U56" i="6"/>
  <c r="T56" i="6"/>
  <c r="S56" i="6"/>
  <c r="R56" i="6"/>
  <c r="Q56" i="6"/>
  <c r="P56" i="6"/>
  <c r="O56" i="6"/>
  <c r="F56" i="6"/>
  <c r="AD55" i="6"/>
  <c r="AC55" i="6"/>
  <c r="AB55" i="6"/>
  <c r="AA55" i="6"/>
  <c r="Z55" i="6"/>
  <c r="Y55" i="6"/>
  <c r="X55" i="6"/>
  <c r="W55" i="6"/>
  <c r="V55" i="6"/>
  <c r="U55" i="6"/>
  <c r="T55" i="6"/>
  <c r="S55" i="6"/>
  <c r="R55" i="6"/>
  <c r="Q55" i="6"/>
  <c r="P55" i="6"/>
  <c r="O55" i="6"/>
  <c r="F55" i="6"/>
  <c r="AD54" i="6"/>
  <c r="AC54" i="6"/>
  <c r="AB54" i="6"/>
  <c r="AA54" i="6"/>
  <c r="Z54" i="6"/>
  <c r="Y54" i="6"/>
  <c r="X54" i="6"/>
  <c r="W54" i="6"/>
  <c r="V54" i="6"/>
  <c r="U54" i="6"/>
  <c r="T54" i="6"/>
  <c r="S54" i="6"/>
  <c r="R54" i="6"/>
  <c r="Q54" i="6"/>
  <c r="P54" i="6"/>
  <c r="O54" i="6"/>
  <c r="F54" i="6"/>
  <c r="AD53" i="6"/>
  <c r="AC53" i="6"/>
  <c r="AB53" i="6"/>
  <c r="AA53" i="6"/>
  <c r="Z53" i="6"/>
  <c r="Y53" i="6"/>
  <c r="X53" i="6"/>
  <c r="W53" i="6"/>
  <c r="V53" i="6"/>
  <c r="U53" i="6"/>
  <c r="T53" i="6"/>
  <c r="S53" i="6"/>
  <c r="R53" i="6"/>
  <c r="Q53" i="6"/>
  <c r="P53" i="6"/>
  <c r="O53" i="6"/>
  <c r="F53" i="6"/>
  <c r="AD52" i="6"/>
  <c r="AC52" i="6"/>
  <c r="AB52" i="6"/>
  <c r="AA52" i="6"/>
  <c r="Z52" i="6"/>
  <c r="Y52" i="6"/>
  <c r="X52" i="6"/>
  <c r="W52" i="6"/>
  <c r="V52" i="6"/>
  <c r="U52" i="6"/>
  <c r="T52" i="6"/>
  <c r="S52" i="6"/>
  <c r="R52" i="6"/>
  <c r="Q52" i="6"/>
  <c r="P52" i="6"/>
  <c r="O52" i="6"/>
  <c r="F52" i="6"/>
  <c r="AD51" i="6"/>
  <c r="AC51" i="6"/>
  <c r="AB51" i="6"/>
  <c r="AA51" i="6"/>
  <c r="Z51" i="6"/>
  <c r="Y51" i="6"/>
  <c r="X51" i="6"/>
  <c r="W51" i="6"/>
  <c r="V51" i="6"/>
  <c r="U51" i="6"/>
  <c r="T51" i="6"/>
  <c r="S51" i="6"/>
  <c r="R51" i="6"/>
  <c r="Q51" i="6"/>
  <c r="P51" i="6"/>
  <c r="O51" i="6"/>
  <c r="F51" i="6"/>
  <c r="AD50" i="6"/>
  <c r="AC50" i="6"/>
  <c r="AB50" i="6"/>
  <c r="AA50" i="6"/>
  <c r="Z50" i="6"/>
  <c r="Y50" i="6"/>
  <c r="X50" i="6"/>
  <c r="W50" i="6"/>
  <c r="V50" i="6"/>
  <c r="U50" i="6"/>
  <c r="T50" i="6"/>
  <c r="S50" i="6"/>
  <c r="R50" i="6"/>
  <c r="Q50" i="6"/>
  <c r="P50" i="6"/>
  <c r="O50" i="6"/>
  <c r="F50" i="6"/>
  <c r="AD49" i="6"/>
  <c r="AC49" i="6"/>
  <c r="AB49" i="6"/>
  <c r="AA49" i="6"/>
  <c r="Z49" i="6"/>
  <c r="Y49" i="6"/>
  <c r="X49" i="6"/>
  <c r="W49" i="6"/>
  <c r="V49" i="6"/>
  <c r="U49" i="6"/>
  <c r="T49" i="6"/>
  <c r="S49" i="6"/>
  <c r="R49" i="6"/>
  <c r="Q49" i="6"/>
  <c r="P49" i="6"/>
  <c r="O49" i="6"/>
  <c r="F49" i="6"/>
  <c r="AD48" i="6"/>
  <c r="AC48" i="6"/>
  <c r="AB48" i="6"/>
  <c r="AA48" i="6"/>
  <c r="Z48" i="6"/>
  <c r="Y48" i="6"/>
  <c r="X48" i="6"/>
  <c r="W48" i="6"/>
  <c r="V48" i="6"/>
  <c r="U48" i="6"/>
  <c r="T48" i="6"/>
  <c r="S48" i="6"/>
  <c r="R48" i="6"/>
  <c r="Q48" i="6"/>
  <c r="P48" i="6"/>
  <c r="O48" i="6"/>
  <c r="F48" i="6"/>
  <c r="AD47" i="6"/>
  <c r="AC47" i="6"/>
  <c r="AB47" i="6"/>
  <c r="AA47" i="6"/>
  <c r="Z47" i="6"/>
  <c r="Y47" i="6"/>
  <c r="X47" i="6"/>
  <c r="W47" i="6"/>
  <c r="V47" i="6"/>
  <c r="U47" i="6"/>
  <c r="T47" i="6"/>
  <c r="S47" i="6"/>
  <c r="R47" i="6"/>
  <c r="Q47" i="6"/>
  <c r="P47" i="6"/>
  <c r="O47" i="6"/>
  <c r="F47" i="6"/>
  <c r="AD46" i="6"/>
  <c r="AC46" i="6"/>
  <c r="AB46" i="6"/>
  <c r="AA46" i="6"/>
  <c r="Z46" i="6"/>
  <c r="Y46" i="6"/>
  <c r="X46" i="6"/>
  <c r="W46" i="6"/>
  <c r="V46" i="6"/>
  <c r="U46" i="6"/>
  <c r="S46" i="6"/>
  <c r="R46" i="6"/>
  <c r="Q46" i="6"/>
  <c r="P46" i="6"/>
  <c r="O46" i="6"/>
  <c r="F46" i="6"/>
  <c r="AD45" i="6"/>
  <c r="AC45" i="6"/>
  <c r="AB45" i="6"/>
  <c r="AA45" i="6"/>
  <c r="Z45" i="6"/>
  <c r="Y45" i="6"/>
  <c r="X45" i="6"/>
  <c r="W45" i="6"/>
  <c r="V45" i="6"/>
  <c r="U45" i="6"/>
  <c r="S45" i="6"/>
  <c r="R45" i="6"/>
  <c r="Q45" i="6"/>
  <c r="P45" i="6"/>
  <c r="O45" i="6"/>
  <c r="F45" i="6"/>
  <c r="AD44" i="6"/>
  <c r="AC44" i="6"/>
  <c r="AB44" i="6"/>
  <c r="AA44" i="6"/>
  <c r="Z44" i="6"/>
  <c r="Y44" i="6"/>
  <c r="X44" i="6"/>
  <c r="W44" i="6"/>
  <c r="V44" i="6"/>
  <c r="U44" i="6"/>
  <c r="S44" i="6"/>
  <c r="R44" i="6"/>
  <c r="Q44" i="6"/>
  <c r="P44" i="6"/>
  <c r="O44" i="6"/>
  <c r="F44" i="6"/>
  <c r="AD43" i="6"/>
  <c r="AC43" i="6"/>
  <c r="AB43" i="6"/>
  <c r="AA43" i="6"/>
  <c r="Z43" i="6"/>
  <c r="Y43" i="6"/>
  <c r="X43" i="6"/>
  <c r="W43" i="6"/>
  <c r="V43" i="6"/>
  <c r="U43" i="6"/>
  <c r="S43" i="6"/>
  <c r="R43" i="6"/>
  <c r="Q43" i="6"/>
  <c r="P43" i="6"/>
  <c r="O43" i="6"/>
  <c r="F43" i="6"/>
  <c r="AD42" i="6"/>
  <c r="AC42" i="6"/>
  <c r="AB42" i="6"/>
  <c r="AA42" i="6"/>
  <c r="Z42" i="6"/>
  <c r="Y42" i="6"/>
  <c r="X42" i="6"/>
  <c r="W42" i="6"/>
  <c r="V42" i="6"/>
  <c r="U42" i="6"/>
  <c r="S42" i="6"/>
  <c r="R42" i="6"/>
  <c r="Q42" i="6"/>
  <c r="P42" i="6"/>
  <c r="O42" i="6"/>
  <c r="F42" i="6"/>
  <c r="AD41" i="6"/>
  <c r="AC41" i="6"/>
  <c r="AB41" i="6"/>
  <c r="AA41" i="6"/>
  <c r="Z41" i="6"/>
  <c r="Y41" i="6"/>
  <c r="X41" i="6"/>
  <c r="W41" i="6"/>
  <c r="V41" i="6"/>
  <c r="U41" i="6"/>
  <c r="S41" i="6"/>
  <c r="R41" i="6"/>
  <c r="Q41" i="6"/>
  <c r="P41" i="6"/>
  <c r="O41" i="6"/>
  <c r="F41" i="6"/>
  <c r="AD40" i="6"/>
  <c r="AC40" i="6"/>
  <c r="AB40" i="6"/>
  <c r="AA40" i="6"/>
  <c r="Z40" i="6"/>
  <c r="Y40" i="6"/>
  <c r="X40" i="6"/>
  <c r="W40" i="6"/>
  <c r="F40" i="6"/>
  <c r="L39" i="6"/>
  <c r="F39" i="6"/>
  <c r="L38" i="6"/>
  <c r="F38" i="6"/>
  <c r="L37" i="6"/>
  <c r="F37" i="6"/>
  <c r="L36" i="6"/>
  <c r="F36" i="6"/>
  <c r="F35" i="6"/>
  <c r="L34" i="6"/>
  <c r="F34" i="6"/>
  <c r="F33" i="6"/>
  <c r="F32" i="6"/>
  <c r="F31" i="6"/>
  <c r="F30" i="6"/>
  <c r="F29" i="6"/>
  <c r="F28" i="6"/>
  <c r="F27" i="6"/>
  <c r="F26" i="6"/>
  <c r="F25" i="6"/>
  <c r="F24" i="6"/>
  <c r="F23" i="6"/>
  <c r="F22" i="6"/>
  <c r="F21" i="6"/>
  <c r="F20" i="6"/>
  <c r="F19" i="6"/>
  <c r="F18" i="6"/>
  <c r="F17" i="6"/>
  <c r="F16" i="6"/>
  <c r="F15" i="6"/>
  <c r="F14" i="6"/>
  <c r="F13" i="6"/>
  <c r="F12" i="6"/>
  <c r="F11" i="6"/>
  <c r="F10" i="6"/>
  <c r="F9" i="6"/>
  <c r="F7" i="6"/>
  <c r="A5" i="6"/>
  <c r="B3" i="6"/>
  <c r="C3" i="9" s="1"/>
  <c r="A3" i="6"/>
  <c r="B3" i="9" s="1"/>
  <c r="G2" i="6"/>
  <c r="H2" i="9" s="1"/>
  <c r="F2" i="6"/>
  <c r="G2" i="9" s="1"/>
  <c r="B2" i="6"/>
  <c r="C2" i="9" s="1"/>
  <c r="A2" i="6"/>
  <c r="B2" i="9" s="1"/>
  <c r="BG44" i="6" l="1"/>
  <c r="E5" i="9"/>
  <c r="I5" i="9"/>
  <c r="D5" i="9"/>
  <c r="C5" i="9"/>
  <c r="G5" i="9"/>
  <c r="H5" i="9"/>
  <c r="B5" i="9"/>
  <c r="F5" i="9"/>
  <c r="J5" i="9"/>
  <c r="CD89" i="6"/>
  <c r="CD125" i="6"/>
  <c r="CD158" i="6"/>
  <c r="CD157" i="6"/>
  <c r="BR79" i="6"/>
  <c r="BR88" i="6" s="1"/>
  <c r="C75" i="6"/>
  <c r="B75" i="6" s="1"/>
  <c r="C79" i="6"/>
  <c r="B79" i="6" s="1"/>
  <c r="C73" i="6"/>
  <c r="C76" i="6"/>
  <c r="B76" i="6" s="1"/>
  <c r="C80" i="6"/>
  <c r="B80" i="6" s="1"/>
  <c r="C78" i="6"/>
  <c r="B78" i="6" s="1"/>
  <c r="C74" i="6"/>
  <c r="B74" i="6" s="1"/>
  <c r="CD93" i="6"/>
  <c r="BR78" i="6"/>
  <c r="BR87" i="6" s="1"/>
  <c r="CD94" i="6"/>
  <c r="CD98" i="6"/>
  <c r="CD102" i="6"/>
  <c r="CD106" i="6"/>
  <c r="CD110" i="6"/>
  <c r="CD114" i="6"/>
  <c r="CD118" i="6"/>
  <c r="CD122" i="6"/>
  <c r="CD126" i="6"/>
  <c r="CD130" i="6"/>
  <c r="CD134" i="6"/>
  <c r="CD138" i="6"/>
  <c r="CD142" i="6"/>
  <c r="CD146" i="6"/>
  <c r="CD150" i="6"/>
  <c r="CD154" i="6"/>
  <c r="CD162" i="6"/>
  <c r="CD166" i="6"/>
  <c r="CD170" i="6"/>
  <c r="CD174" i="6"/>
  <c r="CD90" i="6"/>
  <c r="CD97" i="6"/>
  <c r="CD101" i="6"/>
  <c r="CD105" i="6"/>
  <c r="CD109" i="6"/>
  <c r="CD113" i="6"/>
  <c r="CD117" i="6"/>
  <c r="CD121" i="6"/>
  <c r="CD129" i="6"/>
  <c r="CD133" i="6"/>
  <c r="CD137" i="6"/>
  <c r="CD141" i="6"/>
  <c r="CD145" i="6"/>
  <c r="CD149" i="6"/>
  <c r="CD153" i="6"/>
  <c r="CD161" i="6"/>
  <c r="CD165" i="6"/>
  <c r="CD169" i="6"/>
  <c r="CD173" i="6"/>
  <c r="CD92" i="6"/>
  <c r="CD96" i="6"/>
  <c r="CD100" i="6"/>
  <c r="CD104" i="6"/>
  <c r="CD108" i="6"/>
  <c r="CD112" i="6"/>
  <c r="CD116" i="6"/>
  <c r="CD120" i="6"/>
  <c r="CD124" i="6"/>
  <c r="CD128" i="6"/>
  <c r="CD132" i="6"/>
  <c r="CD136" i="6"/>
  <c r="CD140" i="6"/>
  <c r="CD144" i="6"/>
  <c r="CD148" i="6"/>
  <c r="CD152" i="6"/>
  <c r="CD156" i="6"/>
  <c r="CD160" i="6"/>
  <c r="CD164" i="6"/>
  <c r="CD168" i="6"/>
  <c r="CD172" i="6"/>
  <c r="CD91" i="6"/>
  <c r="CD95" i="6"/>
  <c r="CD99" i="6"/>
  <c r="CD103" i="6"/>
  <c r="CD107" i="6"/>
  <c r="CD111" i="6"/>
  <c r="CD115" i="6"/>
  <c r="CD119" i="6"/>
  <c r="CD123" i="6"/>
  <c r="CD127" i="6"/>
  <c r="CD131" i="6"/>
  <c r="CD135" i="6"/>
  <c r="CD139" i="6"/>
  <c r="CD143" i="6"/>
  <c r="CD147" i="6"/>
  <c r="CD151" i="6"/>
  <c r="CD155" i="6"/>
  <c r="CD159" i="6"/>
  <c r="CD163" i="6"/>
  <c r="CD167" i="6"/>
  <c r="CD171" i="6"/>
  <c r="BN78" i="6"/>
  <c r="BN87" i="6" s="1"/>
  <c r="BN79" i="6"/>
  <c r="BN88" i="6" s="1"/>
  <c r="CB7" i="6"/>
  <c r="CF89" i="6"/>
  <c r="BP78" i="6"/>
  <c r="BP87" i="6" s="1"/>
  <c r="BT78" i="6"/>
  <c r="BT87" i="6" s="1"/>
  <c r="BP79" i="6"/>
  <c r="BP88" i="6" s="1"/>
  <c r="BT79" i="6"/>
  <c r="BT88" i="6" s="1"/>
  <c r="BO78" i="6"/>
  <c r="BO87" i="6" s="1"/>
  <c r="BQ78" i="6"/>
  <c r="BQ87" i="6" s="1"/>
  <c r="BS78" i="6"/>
  <c r="BS87" i="6" s="1"/>
  <c r="BU78" i="6"/>
  <c r="BU87" i="6" s="1"/>
  <c r="BO79" i="6"/>
  <c r="BO88" i="6" s="1"/>
  <c r="BQ79" i="6"/>
  <c r="BQ88" i="6" s="1"/>
  <c r="BS79" i="6"/>
  <c r="BS88" i="6" s="1"/>
  <c r="BQ89" i="6"/>
  <c r="Z39" i="6"/>
  <c r="B73" i="6" l="1"/>
  <c r="BQ125" i="6"/>
  <c r="BQ158" i="6"/>
  <c r="BQ157" i="6"/>
  <c r="AC39" i="6"/>
  <c r="BT89" i="6"/>
  <c r="AB39" i="6"/>
  <c r="BS89" i="6"/>
  <c r="Y39" i="6"/>
  <c r="BP89" i="6"/>
  <c r="BR89" i="6"/>
  <c r="AA39" i="6"/>
  <c r="X39" i="6"/>
  <c r="BO89" i="6"/>
  <c r="BN89" i="6"/>
  <c r="W39" i="6"/>
  <c r="BQ93" i="6"/>
  <c r="BQ174" i="6"/>
  <c r="BQ173" i="6"/>
  <c r="BQ172" i="6"/>
  <c r="BQ171" i="6"/>
  <c r="BQ170" i="6"/>
  <c r="BQ169" i="6"/>
  <c r="BQ168" i="6"/>
  <c r="BQ167" i="6"/>
  <c r="BQ166" i="6"/>
  <c r="BQ165" i="6"/>
  <c r="BQ164" i="6"/>
  <c r="BQ163" i="6"/>
  <c r="BQ162" i="6"/>
  <c r="BQ161" i="6"/>
  <c r="BQ160" i="6"/>
  <c r="BQ159" i="6"/>
  <c r="BQ156" i="6"/>
  <c r="BQ155" i="6"/>
  <c r="BQ154" i="6"/>
  <c r="BQ153" i="6"/>
  <c r="BQ152" i="6"/>
  <c r="BQ151" i="6"/>
  <c r="BQ150" i="6"/>
  <c r="BQ149" i="6"/>
  <c r="BQ148" i="6"/>
  <c r="BQ147" i="6"/>
  <c r="BQ146" i="6"/>
  <c r="BQ145" i="6"/>
  <c r="BQ144" i="6"/>
  <c r="BQ143" i="6"/>
  <c r="BQ142" i="6"/>
  <c r="BQ141" i="6"/>
  <c r="BQ140" i="6"/>
  <c r="BQ139" i="6"/>
  <c r="BQ138" i="6"/>
  <c r="BQ136" i="6"/>
  <c r="BQ134" i="6"/>
  <c r="BQ132" i="6"/>
  <c r="BQ130" i="6"/>
  <c r="BQ128" i="6"/>
  <c r="BQ126" i="6"/>
  <c r="BQ124" i="6"/>
  <c r="BQ122" i="6"/>
  <c r="BQ120" i="6"/>
  <c r="BQ118" i="6"/>
  <c r="BQ116" i="6"/>
  <c r="BQ115" i="6"/>
  <c r="BQ114" i="6"/>
  <c r="BQ113" i="6"/>
  <c r="BQ112" i="6"/>
  <c r="BQ111" i="6"/>
  <c r="BQ110" i="6"/>
  <c r="BQ109" i="6"/>
  <c r="BQ108" i="6"/>
  <c r="BQ107" i="6"/>
  <c r="BQ106" i="6"/>
  <c r="BQ105" i="6"/>
  <c r="BQ104" i="6"/>
  <c r="BQ103" i="6"/>
  <c r="BQ102" i="6"/>
  <c r="BQ101" i="6"/>
  <c r="BQ100" i="6"/>
  <c r="BQ99" i="6"/>
  <c r="BQ98" i="6"/>
  <c r="BQ97" i="6"/>
  <c r="BQ96" i="6"/>
  <c r="BQ95" i="6"/>
  <c r="BQ94" i="6"/>
  <c r="BQ92" i="6"/>
  <c r="BQ91" i="6"/>
  <c r="BQ90" i="6"/>
  <c r="BQ137" i="6"/>
  <c r="BQ135" i="6"/>
  <c r="BQ133" i="6"/>
  <c r="BQ131" i="6"/>
  <c r="BQ129" i="6"/>
  <c r="BQ127" i="6"/>
  <c r="BQ123" i="6"/>
  <c r="BQ121" i="6"/>
  <c r="BQ119" i="6"/>
  <c r="BQ117" i="6"/>
  <c r="BP125" i="6" l="1"/>
  <c r="BT125" i="6"/>
  <c r="BN125" i="6"/>
  <c r="BR125" i="6"/>
  <c r="P132" i="6"/>
  <c r="P125" i="6"/>
  <c r="BU89" i="6"/>
  <c r="BU104" i="6" s="1"/>
  <c r="P110" i="6"/>
  <c r="P139" i="6"/>
  <c r="P94" i="6"/>
  <c r="P121" i="6"/>
  <c r="P151" i="6"/>
  <c r="P98" i="6"/>
  <c r="P137" i="6"/>
  <c r="P124" i="6"/>
  <c r="P161" i="6"/>
  <c r="P171" i="6"/>
  <c r="P107" i="6"/>
  <c r="P138" i="6"/>
  <c r="P128" i="6"/>
  <c r="P96" i="6"/>
  <c r="P173" i="6"/>
  <c r="P101" i="6"/>
  <c r="P119" i="6"/>
  <c r="P162" i="6"/>
  <c r="P120" i="6"/>
  <c r="P158" i="6"/>
  <c r="P141" i="6"/>
  <c r="P105" i="6"/>
  <c r="P155" i="6"/>
  <c r="P123" i="6"/>
  <c r="P90" i="6"/>
  <c r="P170" i="6"/>
  <c r="P106" i="6"/>
  <c r="P156" i="6"/>
  <c r="P91" i="6"/>
  <c r="P142" i="6"/>
  <c r="P168" i="6"/>
  <c r="P157" i="6"/>
  <c r="P153" i="6"/>
  <c r="P117" i="6"/>
  <c r="P167" i="6"/>
  <c r="P135" i="6"/>
  <c r="P103" i="6"/>
  <c r="P130" i="6"/>
  <c r="AD39" i="6"/>
  <c r="P164" i="6"/>
  <c r="P100" i="6"/>
  <c r="P134" i="6"/>
  <c r="P152" i="6"/>
  <c r="P166" i="6"/>
  <c r="P165" i="6"/>
  <c r="P145" i="6"/>
  <c r="P129" i="6"/>
  <c r="P109" i="6"/>
  <c r="P92" i="6"/>
  <c r="P159" i="6"/>
  <c r="P143" i="6"/>
  <c r="P127" i="6"/>
  <c r="P111" i="6"/>
  <c r="P95" i="6"/>
  <c r="P146" i="6"/>
  <c r="P114" i="6"/>
  <c r="P172" i="6"/>
  <c r="P140" i="6"/>
  <c r="P108" i="6"/>
  <c r="P104" i="6"/>
  <c r="P160" i="6"/>
  <c r="P118" i="6"/>
  <c r="P136" i="6"/>
  <c r="P150" i="6"/>
  <c r="P93" i="6"/>
  <c r="P169" i="6"/>
  <c r="P149" i="6"/>
  <c r="P133" i="6"/>
  <c r="P113" i="6"/>
  <c r="P97" i="6"/>
  <c r="P163" i="6"/>
  <c r="P147" i="6"/>
  <c r="P131" i="6"/>
  <c r="P115" i="6"/>
  <c r="P99" i="6"/>
  <c r="P154" i="6"/>
  <c r="P122" i="6"/>
  <c r="P148" i="6"/>
  <c r="P116" i="6"/>
  <c r="P144" i="6"/>
  <c r="P102" i="6"/>
  <c r="P174" i="6"/>
  <c r="P112" i="6"/>
  <c r="P126" i="6"/>
  <c r="BO125" i="6"/>
  <c r="BS125" i="6"/>
  <c r="BO133" i="6"/>
  <c r="BS115" i="6"/>
  <c r="BS158" i="6"/>
  <c r="BS157" i="6"/>
  <c r="BN158" i="6"/>
  <c r="BN157" i="6"/>
  <c r="BP158" i="6"/>
  <c r="BP157" i="6"/>
  <c r="BT158" i="6"/>
  <c r="BT157" i="6"/>
  <c r="BS100" i="6"/>
  <c r="BS122" i="6"/>
  <c r="BO92" i="6"/>
  <c r="BO158" i="6"/>
  <c r="BO157" i="6"/>
  <c r="BR158" i="6"/>
  <c r="BR157" i="6"/>
  <c r="BO114" i="6"/>
  <c r="BS143" i="6"/>
  <c r="BO122" i="6"/>
  <c r="BO168" i="6"/>
  <c r="BN171" i="6"/>
  <c r="BP108" i="6"/>
  <c r="BT92" i="6"/>
  <c r="BP124" i="6"/>
  <c r="BT101" i="6"/>
  <c r="BT165" i="6"/>
  <c r="BT133" i="6"/>
  <c r="BP172" i="6"/>
  <c r="BP91" i="6"/>
  <c r="BP156" i="6"/>
  <c r="BT117" i="6"/>
  <c r="BT149" i="6"/>
  <c r="BP140" i="6"/>
  <c r="BT109" i="6"/>
  <c r="BT141" i="6"/>
  <c r="BT173" i="6"/>
  <c r="BN107" i="6"/>
  <c r="BP121" i="6"/>
  <c r="BP153" i="6"/>
  <c r="BT91" i="6"/>
  <c r="BT108" i="6"/>
  <c r="BT124" i="6"/>
  <c r="BT140" i="6"/>
  <c r="BT156" i="6"/>
  <c r="BT164" i="6"/>
  <c r="BR120" i="6"/>
  <c r="BP97" i="6"/>
  <c r="BP113" i="6"/>
  <c r="BP129" i="6"/>
  <c r="BP145" i="6"/>
  <c r="BP161" i="6"/>
  <c r="BT96" i="6"/>
  <c r="BT104" i="6"/>
  <c r="BT112" i="6"/>
  <c r="BT120" i="6"/>
  <c r="BT128" i="6"/>
  <c r="BT136" i="6"/>
  <c r="BT144" i="6"/>
  <c r="BT152" i="6"/>
  <c r="BT160" i="6"/>
  <c r="BT168" i="6"/>
  <c r="BP105" i="6"/>
  <c r="BP137" i="6"/>
  <c r="BP169" i="6"/>
  <c r="BT100" i="6"/>
  <c r="BT116" i="6"/>
  <c r="BT132" i="6"/>
  <c r="BT148" i="6"/>
  <c r="BT172" i="6"/>
  <c r="BP100" i="6"/>
  <c r="BP116" i="6"/>
  <c r="BP132" i="6"/>
  <c r="BP148" i="6"/>
  <c r="BP164" i="6"/>
  <c r="BT97" i="6"/>
  <c r="BT105" i="6"/>
  <c r="BT113" i="6"/>
  <c r="BT121" i="6"/>
  <c r="BT129" i="6"/>
  <c r="BT137" i="6"/>
  <c r="BT145" i="6"/>
  <c r="BT153" i="6"/>
  <c r="BT161" i="6"/>
  <c r="BT169" i="6"/>
  <c r="BP96" i="6"/>
  <c r="BP104" i="6"/>
  <c r="BP112" i="6"/>
  <c r="BP120" i="6"/>
  <c r="BP128" i="6"/>
  <c r="BP136" i="6"/>
  <c r="BP144" i="6"/>
  <c r="BP152" i="6"/>
  <c r="BP160" i="6"/>
  <c r="BP168" i="6"/>
  <c r="BT90" i="6"/>
  <c r="BT95" i="6"/>
  <c r="BT99" i="6"/>
  <c r="BT103" i="6"/>
  <c r="BT107" i="6"/>
  <c r="BT111" i="6"/>
  <c r="BT115" i="6"/>
  <c r="BT119" i="6"/>
  <c r="BT123" i="6"/>
  <c r="BT127" i="6"/>
  <c r="BT131" i="6"/>
  <c r="BT135" i="6"/>
  <c r="BT139" i="6"/>
  <c r="BT143" i="6"/>
  <c r="BT147" i="6"/>
  <c r="BT151" i="6"/>
  <c r="BT155" i="6"/>
  <c r="BT159" i="6"/>
  <c r="BT163" i="6"/>
  <c r="BT167" i="6"/>
  <c r="BT171" i="6"/>
  <c r="BP92" i="6"/>
  <c r="BP101" i="6"/>
  <c r="BP109" i="6"/>
  <c r="BP117" i="6"/>
  <c r="BP133" i="6"/>
  <c r="BP141" i="6"/>
  <c r="BP149" i="6"/>
  <c r="BP165" i="6"/>
  <c r="BP173" i="6"/>
  <c r="BT94" i="6"/>
  <c r="BT98" i="6"/>
  <c r="BT102" i="6"/>
  <c r="BT106" i="6"/>
  <c r="BT110" i="6"/>
  <c r="BT114" i="6"/>
  <c r="BT118" i="6"/>
  <c r="BT122" i="6"/>
  <c r="BT126" i="6"/>
  <c r="BT130" i="6"/>
  <c r="BT134" i="6"/>
  <c r="BT138" i="6"/>
  <c r="BT142" i="6"/>
  <c r="BT146" i="6"/>
  <c r="BT150" i="6"/>
  <c r="BT154" i="6"/>
  <c r="BT162" i="6"/>
  <c r="BT166" i="6"/>
  <c r="BT170" i="6"/>
  <c r="BT174" i="6"/>
  <c r="BT93" i="6"/>
  <c r="BR168" i="6"/>
  <c r="BN155" i="6"/>
  <c r="BR152" i="6"/>
  <c r="BN139" i="6"/>
  <c r="BS99" i="6"/>
  <c r="BS142" i="6"/>
  <c r="BS174" i="6"/>
  <c r="BO109" i="6"/>
  <c r="BO152" i="6"/>
  <c r="BR104" i="6"/>
  <c r="BN90" i="6"/>
  <c r="BR136" i="6"/>
  <c r="BN123" i="6"/>
  <c r="BS124" i="6"/>
  <c r="BS117" i="6"/>
  <c r="BS159" i="6"/>
  <c r="BO98" i="6"/>
  <c r="BO141" i="6"/>
  <c r="BO173" i="6"/>
  <c r="BR116" i="6"/>
  <c r="BR148" i="6"/>
  <c r="BN103" i="6"/>
  <c r="BN135" i="6"/>
  <c r="BN167" i="6"/>
  <c r="BR96" i="6"/>
  <c r="BR112" i="6"/>
  <c r="BR128" i="6"/>
  <c r="BR144" i="6"/>
  <c r="BR160" i="6"/>
  <c r="BN99" i="6"/>
  <c r="BN115" i="6"/>
  <c r="BN131" i="6"/>
  <c r="BN147" i="6"/>
  <c r="BN163" i="6"/>
  <c r="BS91" i="6"/>
  <c r="BS108" i="6"/>
  <c r="BS133" i="6"/>
  <c r="BS151" i="6"/>
  <c r="BS167" i="6"/>
  <c r="BO138" i="6"/>
  <c r="BO106" i="6"/>
  <c r="BO127" i="6"/>
  <c r="BO149" i="6"/>
  <c r="BO165" i="6"/>
  <c r="BR100" i="6"/>
  <c r="BR132" i="6"/>
  <c r="BR164" i="6"/>
  <c r="BN119" i="6"/>
  <c r="BN151" i="6"/>
  <c r="BR91" i="6"/>
  <c r="BR108" i="6"/>
  <c r="BR124" i="6"/>
  <c r="BR140" i="6"/>
  <c r="BR156" i="6"/>
  <c r="BR172" i="6"/>
  <c r="BN95" i="6"/>
  <c r="BN111" i="6"/>
  <c r="BN127" i="6"/>
  <c r="BN143" i="6"/>
  <c r="BN159" i="6"/>
  <c r="BS90" i="6"/>
  <c r="BS107" i="6"/>
  <c r="BS131" i="6"/>
  <c r="BS150" i="6"/>
  <c r="BS166" i="6"/>
  <c r="BO128" i="6"/>
  <c r="BO101" i="6"/>
  <c r="BO117" i="6"/>
  <c r="BO144" i="6"/>
  <c r="BO160" i="6"/>
  <c r="BN93" i="6"/>
  <c r="BO174" i="6"/>
  <c r="BO170" i="6"/>
  <c r="BO166" i="6"/>
  <c r="BO162" i="6"/>
  <c r="BO154" i="6"/>
  <c r="BO150" i="6"/>
  <c r="BO146" i="6"/>
  <c r="BO142" i="6"/>
  <c r="BO137" i="6"/>
  <c r="BO129" i="6"/>
  <c r="BO121" i="6"/>
  <c r="BO115" i="6"/>
  <c r="BO111" i="6"/>
  <c r="BO107" i="6"/>
  <c r="BO103" i="6"/>
  <c r="BO99" i="6"/>
  <c r="BO95" i="6"/>
  <c r="BO90" i="6"/>
  <c r="BO132" i="6"/>
  <c r="BO124" i="6"/>
  <c r="BO171" i="6"/>
  <c r="BO167" i="6"/>
  <c r="BO163" i="6"/>
  <c r="BO159" i="6"/>
  <c r="BO155" i="6"/>
  <c r="BO151" i="6"/>
  <c r="BO147" i="6"/>
  <c r="BO143" i="6"/>
  <c r="BO139" i="6"/>
  <c r="BO131" i="6"/>
  <c r="BO123" i="6"/>
  <c r="BO116" i="6"/>
  <c r="BO112" i="6"/>
  <c r="BO108" i="6"/>
  <c r="BO104" i="6"/>
  <c r="BO100" i="6"/>
  <c r="BO96" i="6"/>
  <c r="BO91" i="6"/>
  <c r="BO134" i="6"/>
  <c r="BO126" i="6"/>
  <c r="BO118" i="6"/>
  <c r="BS172" i="6"/>
  <c r="BS168" i="6"/>
  <c r="BS164" i="6"/>
  <c r="BS160" i="6"/>
  <c r="BS156" i="6"/>
  <c r="BS152" i="6"/>
  <c r="BS148" i="6"/>
  <c r="BS144" i="6"/>
  <c r="BS140" i="6"/>
  <c r="BS135" i="6"/>
  <c r="BS127" i="6"/>
  <c r="BS119" i="6"/>
  <c r="BS113" i="6"/>
  <c r="BS109" i="6"/>
  <c r="BS105" i="6"/>
  <c r="BS101" i="6"/>
  <c r="BS97" i="6"/>
  <c r="BS92" i="6"/>
  <c r="BS134" i="6"/>
  <c r="BS126" i="6"/>
  <c r="BS118" i="6"/>
  <c r="BS93" i="6"/>
  <c r="BS173" i="6"/>
  <c r="BS169" i="6"/>
  <c r="BS165" i="6"/>
  <c r="BS161" i="6"/>
  <c r="BS153" i="6"/>
  <c r="BS149" i="6"/>
  <c r="BS145" i="6"/>
  <c r="BS141" i="6"/>
  <c r="BS137" i="6"/>
  <c r="BS129" i="6"/>
  <c r="BS121" i="6"/>
  <c r="BS114" i="6"/>
  <c r="BS110" i="6"/>
  <c r="BS106" i="6"/>
  <c r="BS102" i="6"/>
  <c r="BS98" i="6"/>
  <c r="BS94" i="6"/>
  <c r="BS136" i="6"/>
  <c r="BS128" i="6"/>
  <c r="BS120" i="6"/>
  <c r="BR95" i="6"/>
  <c r="BR107" i="6"/>
  <c r="BR115" i="6"/>
  <c r="BR123" i="6"/>
  <c r="BR131" i="6"/>
  <c r="BR139" i="6"/>
  <c r="BR147" i="6"/>
  <c r="BR155" i="6"/>
  <c r="BR163" i="6"/>
  <c r="BR171" i="6"/>
  <c r="BN94" i="6"/>
  <c r="BN102" i="6"/>
  <c r="BN110" i="6"/>
  <c r="BN118" i="6"/>
  <c r="BN130" i="6"/>
  <c r="BN138" i="6"/>
  <c r="BN146" i="6"/>
  <c r="BN154" i="6"/>
  <c r="BN162" i="6"/>
  <c r="BN170" i="6"/>
  <c r="BR93" i="6"/>
  <c r="BR94" i="6"/>
  <c r="BR98" i="6"/>
  <c r="BR102" i="6"/>
  <c r="BR106" i="6"/>
  <c r="BR110" i="6"/>
  <c r="BR114" i="6"/>
  <c r="BR118" i="6"/>
  <c r="BR122" i="6"/>
  <c r="BR126" i="6"/>
  <c r="BR130" i="6"/>
  <c r="BR134" i="6"/>
  <c r="BR138" i="6"/>
  <c r="BR142" i="6"/>
  <c r="BR146" i="6"/>
  <c r="BR150" i="6"/>
  <c r="BR154" i="6"/>
  <c r="BR162" i="6"/>
  <c r="BR166" i="6"/>
  <c r="BR170" i="6"/>
  <c r="BR174" i="6"/>
  <c r="BN92" i="6"/>
  <c r="BN97" i="6"/>
  <c r="BN101" i="6"/>
  <c r="BN105" i="6"/>
  <c r="BN109" i="6"/>
  <c r="BN113" i="6"/>
  <c r="BN117" i="6"/>
  <c r="BN121" i="6"/>
  <c r="BN129" i="6"/>
  <c r="BN133" i="6"/>
  <c r="BN137" i="6"/>
  <c r="BN141" i="6"/>
  <c r="BN145" i="6"/>
  <c r="BN149" i="6"/>
  <c r="BN153" i="6"/>
  <c r="BN161" i="6"/>
  <c r="BN165" i="6"/>
  <c r="BN169" i="6"/>
  <c r="BN173" i="6"/>
  <c r="BS116" i="6"/>
  <c r="BS132" i="6"/>
  <c r="BS96" i="6"/>
  <c r="BS104" i="6"/>
  <c r="BS112" i="6"/>
  <c r="BS139" i="6"/>
  <c r="BS147" i="6"/>
  <c r="BS155" i="6"/>
  <c r="BS163" i="6"/>
  <c r="BS171" i="6"/>
  <c r="BO120" i="6"/>
  <c r="BO136" i="6"/>
  <c r="BO97" i="6"/>
  <c r="BO105" i="6"/>
  <c r="BO113" i="6"/>
  <c r="BO140" i="6"/>
  <c r="BO148" i="6"/>
  <c r="BO156" i="6"/>
  <c r="BO164" i="6"/>
  <c r="BO172" i="6"/>
  <c r="BR90" i="6"/>
  <c r="BR99" i="6"/>
  <c r="BR103" i="6"/>
  <c r="BR111" i="6"/>
  <c r="BR119" i="6"/>
  <c r="BR127" i="6"/>
  <c r="BR135" i="6"/>
  <c r="BR143" i="6"/>
  <c r="BR151" i="6"/>
  <c r="BR159" i="6"/>
  <c r="BR167" i="6"/>
  <c r="BN98" i="6"/>
  <c r="BN106" i="6"/>
  <c r="BN114" i="6"/>
  <c r="BN122" i="6"/>
  <c r="BN126" i="6"/>
  <c r="BN134" i="6"/>
  <c r="BN142" i="6"/>
  <c r="BN150" i="6"/>
  <c r="BN166" i="6"/>
  <c r="BN174" i="6"/>
  <c r="BR92" i="6"/>
  <c r="BR97" i="6"/>
  <c r="BR101" i="6"/>
  <c r="BR105" i="6"/>
  <c r="BR109" i="6"/>
  <c r="BR113" i="6"/>
  <c r="BR117" i="6"/>
  <c r="BR121" i="6"/>
  <c r="BR129" i="6"/>
  <c r="BR133" i="6"/>
  <c r="BR137" i="6"/>
  <c r="BR141" i="6"/>
  <c r="BR145" i="6"/>
  <c r="BR149" i="6"/>
  <c r="BR153" i="6"/>
  <c r="BR161" i="6"/>
  <c r="BR165" i="6"/>
  <c r="BR169" i="6"/>
  <c r="BR173" i="6"/>
  <c r="BN91" i="6"/>
  <c r="BN96" i="6"/>
  <c r="BN100" i="6"/>
  <c r="BN104" i="6"/>
  <c r="BN108" i="6"/>
  <c r="BN112" i="6"/>
  <c r="BN116" i="6"/>
  <c r="BN120" i="6"/>
  <c r="BN124" i="6"/>
  <c r="BN128" i="6"/>
  <c r="BN132" i="6"/>
  <c r="BN136" i="6"/>
  <c r="BN140" i="6"/>
  <c r="BN144" i="6"/>
  <c r="BN148" i="6"/>
  <c r="BN152" i="6"/>
  <c r="BN156" i="6"/>
  <c r="BN160" i="6"/>
  <c r="BN164" i="6"/>
  <c r="BN168" i="6"/>
  <c r="BN172" i="6"/>
  <c r="BS130" i="6"/>
  <c r="BS95" i="6"/>
  <c r="BS103" i="6"/>
  <c r="BS111" i="6"/>
  <c r="BS123" i="6"/>
  <c r="BS138" i="6"/>
  <c r="BS146" i="6"/>
  <c r="BS154" i="6"/>
  <c r="BS162" i="6"/>
  <c r="BS170" i="6"/>
  <c r="BO130" i="6"/>
  <c r="BO94" i="6"/>
  <c r="BO102" i="6"/>
  <c r="BO110" i="6"/>
  <c r="BO119" i="6"/>
  <c r="BO135" i="6"/>
  <c r="BO145" i="6"/>
  <c r="BO153" i="6"/>
  <c r="BO161" i="6"/>
  <c r="BO169" i="6"/>
  <c r="BO93" i="6"/>
  <c r="BP90" i="6"/>
  <c r="BP95" i="6"/>
  <c r="BP99" i="6"/>
  <c r="BP103" i="6"/>
  <c r="BP107" i="6"/>
  <c r="BP111" i="6"/>
  <c r="BP115" i="6"/>
  <c r="BP119" i="6"/>
  <c r="BP123" i="6"/>
  <c r="BP127" i="6"/>
  <c r="BP131" i="6"/>
  <c r="BP135" i="6"/>
  <c r="BP139" i="6"/>
  <c r="BP143" i="6"/>
  <c r="BP147" i="6"/>
  <c r="BP151" i="6"/>
  <c r="BP155" i="6"/>
  <c r="BP159" i="6"/>
  <c r="BP163" i="6"/>
  <c r="BP167" i="6"/>
  <c r="BP171" i="6"/>
  <c r="BP93" i="6"/>
  <c r="BP94" i="6"/>
  <c r="BP98" i="6"/>
  <c r="BP102" i="6"/>
  <c r="BP106" i="6"/>
  <c r="BP110" i="6"/>
  <c r="BP114" i="6"/>
  <c r="BP118" i="6"/>
  <c r="BP122" i="6"/>
  <c r="BP126" i="6"/>
  <c r="BP130" i="6"/>
  <c r="BP134" i="6"/>
  <c r="BP138" i="6"/>
  <c r="BP142" i="6"/>
  <c r="BP146" i="6"/>
  <c r="BP150" i="6"/>
  <c r="BP154" i="6"/>
  <c r="BP162" i="6"/>
  <c r="BP166" i="6"/>
  <c r="BP170" i="6"/>
  <c r="BP174" i="6"/>
  <c r="BU152" i="6" l="1"/>
  <c r="BU137" i="6"/>
  <c r="BU130" i="6"/>
  <c r="BX125" i="6"/>
  <c r="BU158" i="6"/>
  <c r="BU156" i="6"/>
  <c r="BU117" i="6"/>
  <c r="BU146" i="6"/>
  <c r="BU120" i="6"/>
  <c r="BU121" i="6"/>
  <c r="BU139" i="6"/>
  <c r="BU92" i="6"/>
  <c r="BU145" i="6"/>
  <c r="BU107" i="6"/>
  <c r="BU143" i="6"/>
  <c r="BU134" i="6"/>
  <c r="BU167" i="6"/>
  <c r="BU129" i="6"/>
  <c r="BU161" i="6"/>
  <c r="BU109" i="6"/>
  <c r="BU172" i="6"/>
  <c r="BU128" i="6"/>
  <c r="BU150" i="6"/>
  <c r="BU133" i="6"/>
  <c r="BU170" i="6"/>
  <c r="BU113" i="6"/>
  <c r="BU131" i="6"/>
  <c r="BU163" i="6"/>
  <c r="BU102" i="6"/>
  <c r="BU142" i="6"/>
  <c r="BU123" i="6"/>
  <c r="BU174" i="6"/>
  <c r="BU140" i="6"/>
  <c r="BU97" i="6"/>
  <c r="BU95" i="6"/>
  <c r="BU149" i="6"/>
  <c r="BU106" i="6"/>
  <c r="BU115" i="6"/>
  <c r="BU112" i="6"/>
  <c r="BU91" i="6"/>
  <c r="BU169" i="6"/>
  <c r="BU166" i="6"/>
  <c r="BU148" i="6"/>
  <c r="BU126" i="6"/>
  <c r="BU105" i="6"/>
  <c r="BU135" i="6"/>
  <c r="BU164" i="6"/>
  <c r="BU111" i="6"/>
  <c r="BU157" i="6"/>
  <c r="BU159" i="6"/>
  <c r="BU141" i="6"/>
  <c r="BU114" i="6"/>
  <c r="BU98" i="6"/>
  <c r="BU119" i="6"/>
  <c r="BU168" i="6"/>
  <c r="BU138" i="6"/>
  <c r="BU99" i="6"/>
  <c r="BU173" i="6"/>
  <c r="BU96" i="6"/>
  <c r="BU165" i="6"/>
  <c r="BU116" i="6"/>
  <c r="BU151" i="6"/>
  <c r="BU132" i="6"/>
  <c r="BU162" i="6"/>
  <c r="BU144" i="6"/>
  <c r="BU118" i="6"/>
  <c r="BU101" i="6"/>
  <c r="BU127" i="6"/>
  <c r="BU154" i="6"/>
  <c r="BU103" i="6"/>
  <c r="BU93" i="6"/>
  <c r="BU171" i="6"/>
  <c r="BU153" i="6"/>
  <c r="BU136" i="6"/>
  <c r="BU110" i="6"/>
  <c r="BU94" i="6"/>
  <c r="BU160" i="6"/>
  <c r="BU122" i="6"/>
  <c r="BU90" i="6"/>
  <c r="BU155" i="6"/>
  <c r="BU124" i="6"/>
  <c r="BU100" i="6"/>
  <c r="BU147" i="6"/>
  <c r="BU108" i="6"/>
  <c r="BU125" i="6"/>
  <c r="BX154" i="6"/>
  <c r="BX142" i="6"/>
  <c r="BX157" i="6"/>
  <c r="BX134" i="6"/>
  <c r="BX166" i="6"/>
  <c r="BX122" i="6"/>
  <c r="BX158" i="6"/>
  <c r="BX118" i="6"/>
  <c r="BX120" i="6"/>
  <c r="BX156" i="6"/>
  <c r="BX92" i="6"/>
  <c r="BX131" i="6"/>
  <c r="BX115" i="6"/>
  <c r="BX99" i="6"/>
  <c r="BX173" i="6"/>
  <c r="BX109" i="6"/>
  <c r="BX127" i="6"/>
  <c r="BX94" i="6"/>
  <c r="BX110" i="6"/>
  <c r="BX153" i="6"/>
  <c r="BX168" i="6"/>
  <c r="BX100" i="6"/>
  <c r="BX132" i="6"/>
  <c r="BX152" i="6"/>
  <c r="BX96" i="6"/>
  <c r="BX129" i="6"/>
  <c r="BX144" i="6"/>
  <c r="BX103" i="6"/>
  <c r="BX170" i="6"/>
  <c r="BX138" i="6"/>
  <c r="BX93" i="6"/>
  <c r="BX139" i="6"/>
  <c r="BX133" i="6"/>
  <c r="BX117" i="6"/>
  <c r="BX112" i="6"/>
  <c r="BX124" i="6"/>
  <c r="BX105" i="6"/>
  <c r="BX174" i="6"/>
  <c r="BX126" i="6"/>
  <c r="BX159" i="6"/>
  <c r="BX95" i="6"/>
  <c r="BX169" i="6"/>
  <c r="BX137" i="6"/>
  <c r="BX163" i="6"/>
  <c r="BX141" i="6"/>
  <c r="BX140" i="6"/>
  <c r="BX172" i="6"/>
  <c r="BX91" i="6"/>
  <c r="BX108" i="6"/>
  <c r="BX150" i="6"/>
  <c r="BX167" i="6"/>
  <c r="BX135" i="6"/>
  <c r="BX104" i="6"/>
  <c r="BX136" i="6"/>
  <c r="BX148" i="6"/>
  <c r="BX164" i="6"/>
  <c r="BX106" i="6"/>
  <c r="BX171" i="6"/>
  <c r="BX155" i="6"/>
  <c r="BX123" i="6"/>
  <c r="BX107" i="6"/>
  <c r="BX90" i="6"/>
  <c r="BX165" i="6"/>
  <c r="BX149" i="6"/>
  <c r="BX143" i="6"/>
  <c r="BX116" i="6"/>
  <c r="BX147" i="6"/>
  <c r="BX128" i="6"/>
  <c r="BX121" i="6"/>
  <c r="BX160" i="6"/>
  <c r="BX111" i="6"/>
  <c r="BX162" i="6"/>
  <c r="BX130" i="6"/>
  <c r="BX101" i="6"/>
  <c r="BX102" i="6"/>
  <c r="BX151" i="6"/>
  <c r="BX119" i="6"/>
  <c r="BX161" i="6"/>
  <c r="BX145" i="6"/>
  <c r="BX113" i="6"/>
  <c r="BX97" i="6"/>
  <c r="BX146" i="6"/>
  <c r="BX114" i="6"/>
  <c r="BX98" i="6"/>
  <c r="E8" i="2" l="1"/>
  <c r="C8" i="2" s="1"/>
  <c r="H69" i="2"/>
  <c r="F69" i="2" s="1"/>
  <c r="B3" i="2" l="1"/>
  <c r="B2" i="2"/>
  <c r="A69" i="2" l="1"/>
  <c r="C69" i="2"/>
  <c r="A2" i="2"/>
  <c r="A3" i="2"/>
  <c r="B69" i="2"/>
  <c r="G69" i="2" s="1"/>
  <c r="A7" i="2"/>
  <c r="B60" i="2" l="1"/>
  <c r="B59" i="2"/>
  <c r="B58" i="2"/>
  <c r="B57" i="2"/>
  <c r="BJ82" i="6" l="1"/>
  <c r="BF82" i="6"/>
  <c r="BG82" i="6"/>
  <c r="BH82" i="6"/>
  <c r="BM82" i="6"/>
  <c r="BI82" i="6"/>
  <c r="BK82" i="6"/>
  <c r="BL82" i="6"/>
  <c r="BK81" i="6"/>
  <c r="BG81" i="6"/>
  <c r="BI81" i="6"/>
  <c r="BJ81" i="6"/>
  <c r="BL81" i="6"/>
  <c r="BH81" i="6"/>
  <c r="BM81" i="6"/>
  <c r="BF81" i="6"/>
  <c r="T45" i="6" l="1"/>
  <c r="T42" i="6"/>
  <c r="T44" i="6"/>
  <c r="T43" i="6"/>
  <c r="T41" i="6"/>
  <c r="T46" i="6"/>
  <c r="E88" i="6"/>
  <c r="C88" i="6" s="1"/>
  <c r="E86" i="6"/>
  <c r="C86" i="6" s="1"/>
  <c r="E85" i="6"/>
  <c r="C85" i="6" s="1"/>
  <c r="E82" i="6"/>
  <c r="C82" i="6" s="1"/>
  <c r="E84" i="6"/>
  <c r="C84" i="6" s="1"/>
  <c r="E87" i="6"/>
  <c r="C87" i="6" s="1"/>
  <c r="E81" i="6" l="1"/>
  <c r="C81" i="6" s="1"/>
  <c r="BM83" i="6" l="1"/>
  <c r="BL83" i="6"/>
  <c r="BI83" i="6"/>
  <c r="E83" i="6" l="1"/>
  <c r="C83" i="6" s="1"/>
  <c r="M2" i="2" l="1"/>
  <c r="BK44" i="6" l="1"/>
  <c r="BM44" i="6" s="1"/>
  <c r="BP44" i="6" s="1"/>
  <c r="BE81" i="6"/>
  <c r="BL44" i="6"/>
  <c r="BN44" i="6" s="1"/>
  <c r="BQ44" i="6" s="1"/>
  <c r="BE82" i="6"/>
  <c r="BK69" i="6" l="1"/>
  <c r="BL69" i="6"/>
  <c r="BG69" i="6"/>
  <c r="BJ69" i="6"/>
  <c r="BM69" i="6"/>
  <c r="BH69" i="6"/>
  <c r="BF69" i="6"/>
  <c r="BI69" i="6"/>
  <c r="BG70" i="6"/>
  <c r="BH70" i="6"/>
  <c r="BL70" i="6"/>
  <c r="BI70" i="6"/>
  <c r="BK70" i="6"/>
  <c r="BF70" i="6"/>
  <c r="BJ70" i="6"/>
  <c r="BM70" i="6"/>
  <c r="B82" i="6" l="1"/>
  <c r="U40" i="6"/>
  <c r="T40" i="6"/>
  <c r="B83" i="6"/>
  <c r="S40" i="6"/>
  <c r="B84" i="6"/>
  <c r="R40" i="6"/>
  <c r="B85" i="6"/>
  <c r="V40" i="6"/>
  <c r="B81" i="6"/>
  <c r="B87" i="6"/>
  <c r="P40" i="6"/>
  <c r="B63" i="2" l="1"/>
  <c r="B62" i="2"/>
  <c r="S39" i="6"/>
  <c r="BJ89" i="6"/>
  <c r="BF49" i="6"/>
  <c r="BI49" i="6" s="1"/>
  <c r="B61" i="2"/>
  <c r="BM89" i="6"/>
  <c r="BF52" i="6"/>
  <c r="BI52" i="6" s="1"/>
  <c r="V39" i="6"/>
  <c r="R39" i="6"/>
  <c r="BI89" i="6"/>
  <c r="BF48" i="6"/>
  <c r="BI48" i="6" s="1"/>
  <c r="BK89" i="6"/>
  <c r="BF50" i="6"/>
  <c r="BI50" i="6" s="1"/>
  <c r="T39" i="6"/>
  <c r="P39" i="6"/>
  <c r="BG89" i="6"/>
  <c r="BF46" i="6"/>
  <c r="BI46" i="6" s="1"/>
  <c r="U39" i="6"/>
  <c r="BL89" i="6"/>
  <c r="BF51" i="6"/>
  <c r="BI51" i="6" s="1"/>
  <c r="BO51" i="6" l="1"/>
  <c r="BS51" i="6" s="1"/>
  <c r="BL88" i="6" s="1"/>
  <c r="BL87" i="6" s="1"/>
  <c r="BJ51" i="6"/>
  <c r="BG117" i="6"/>
  <c r="BG101" i="6"/>
  <c r="BG100" i="6"/>
  <c r="BG145" i="6"/>
  <c r="BG149" i="6"/>
  <c r="BG165" i="6"/>
  <c r="BG134" i="6"/>
  <c r="BG116" i="6"/>
  <c r="BG171" i="6"/>
  <c r="BG148" i="6"/>
  <c r="BG132" i="6"/>
  <c r="BG102" i="6"/>
  <c r="BG99" i="6"/>
  <c r="BG126" i="6"/>
  <c r="BG115" i="6"/>
  <c r="BG162" i="6"/>
  <c r="BG114" i="6"/>
  <c r="BG164" i="6"/>
  <c r="BG158" i="6"/>
  <c r="BG131" i="6"/>
  <c r="BG130" i="6"/>
  <c r="BG133" i="6"/>
  <c r="BG118" i="6"/>
  <c r="BG103" i="6"/>
  <c r="BG163" i="6"/>
  <c r="BG96" i="6"/>
  <c r="BG127" i="6"/>
  <c r="BG153" i="6"/>
  <c r="BG160" i="6"/>
  <c r="BG159" i="6"/>
  <c r="BG138" i="6"/>
  <c r="BG93" i="6"/>
  <c r="BG172" i="6"/>
  <c r="BG173" i="6"/>
  <c r="BG146" i="6"/>
  <c r="BG122" i="6"/>
  <c r="BG125" i="6"/>
  <c r="BG105" i="6"/>
  <c r="BG94" i="6"/>
  <c r="BG174" i="6"/>
  <c r="BG170" i="6"/>
  <c r="BG124" i="6"/>
  <c r="BG90" i="6"/>
  <c r="BG95" i="6"/>
  <c r="BG104" i="6"/>
  <c r="BG169" i="6"/>
  <c r="BG154" i="6"/>
  <c r="BG123" i="6"/>
  <c r="BK93" i="6"/>
  <c r="BK104" i="6"/>
  <c r="BK103" i="6"/>
  <c r="BK96" i="6"/>
  <c r="BK95" i="6"/>
  <c r="BK91" i="6"/>
  <c r="BK105" i="6"/>
  <c r="BK90" i="6"/>
  <c r="BK97" i="6"/>
  <c r="BK100" i="6"/>
  <c r="BK98" i="6"/>
  <c r="BK99" i="6"/>
  <c r="BI102" i="6"/>
  <c r="BI93" i="6"/>
  <c r="BI90" i="6"/>
  <c r="BI95" i="6"/>
  <c r="BI91" i="6"/>
  <c r="BI105" i="6"/>
  <c r="BJ49" i="6"/>
  <c r="BO49" i="6"/>
  <c r="BO46" i="6"/>
  <c r="BJ46" i="6"/>
  <c r="BO50" i="6"/>
  <c r="BS50" i="6" s="1"/>
  <c r="BK88" i="6" s="1"/>
  <c r="BK87" i="6" s="1"/>
  <c r="BJ50" i="6"/>
  <c r="BJ48" i="6"/>
  <c r="BO48" i="6"/>
  <c r="BM99" i="6"/>
  <c r="BM90" i="6"/>
  <c r="BM91" i="6"/>
  <c r="BM105" i="6"/>
  <c r="BM104" i="6"/>
  <c r="BM96" i="6"/>
  <c r="BM98" i="6"/>
  <c r="BM92" i="6"/>
  <c r="BM101" i="6"/>
  <c r="BM102" i="6"/>
  <c r="B65" i="2"/>
  <c r="BO52" i="6"/>
  <c r="BS52" i="6" s="1"/>
  <c r="BM88" i="6" s="1"/>
  <c r="BM87" i="6" s="1"/>
  <c r="BJ52" i="6"/>
  <c r="BL105" i="6"/>
  <c r="BL97" i="6"/>
  <c r="BL100" i="6"/>
  <c r="BL98" i="6"/>
  <c r="BL92" i="6"/>
  <c r="BL91" i="6"/>
  <c r="BL104" i="6"/>
  <c r="BL90" i="6"/>
  <c r="BL101" i="6"/>
  <c r="BL99" i="6"/>
  <c r="BL96" i="6"/>
  <c r="BL95" i="6"/>
  <c r="BL94" i="6"/>
  <c r="BL93" i="6"/>
  <c r="BL103" i="6"/>
  <c r="BL102" i="6"/>
  <c r="BJ90" i="6"/>
  <c r="BJ95" i="6"/>
  <c r="BJ105" i="6"/>
  <c r="BJ123" i="6"/>
  <c r="BJ92" i="6"/>
  <c r="BJ96" i="6"/>
  <c r="BJ93" i="6"/>
  <c r="BJ104" i="6"/>
  <c r="BJ91" i="6"/>
  <c r="BJ100" i="6"/>
  <c r="BJ103" i="6"/>
  <c r="BJ94" i="6"/>
  <c r="BJ98" i="6"/>
  <c r="BJ97" i="6"/>
  <c r="BJ99" i="6"/>
  <c r="BJ101" i="6"/>
  <c r="BJ102" i="6"/>
  <c r="BJ145" i="6" l="1"/>
  <c r="BJ141" i="6"/>
  <c r="BL149" i="6"/>
  <c r="BJ116" i="6"/>
  <c r="BJ121" i="6"/>
  <c r="BJ152" i="6"/>
  <c r="BJ146" i="6"/>
  <c r="BJ139" i="6"/>
  <c r="BJ155" i="6"/>
  <c r="BJ131" i="6"/>
  <c r="BJ151" i="6"/>
  <c r="BL127" i="6"/>
  <c r="BL152" i="6"/>
  <c r="BJ173" i="6"/>
  <c r="BM171" i="6"/>
  <c r="BM122" i="6"/>
  <c r="BM117" i="6"/>
  <c r="BJ150" i="6"/>
  <c r="BJ160" i="6"/>
  <c r="BJ148" i="6"/>
  <c r="BJ136" i="6"/>
  <c r="BL138" i="6"/>
  <c r="BM112" i="6"/>
  <c r="BM128" i="6"/>
  <c r="BK170" i="6"/>
  <c r="BJ169" i="6"/>
  <c r="BJ164" i="6"/>
  <c r="BJ162" i="6"/>
  <c r="BJ117" i="6"/>
  <c r="BJ122" i="6"/>
  <c r="BJ143" i="6"/>
  <c r="BJ171" i="6"/>
  <c r="BJ115" i="6"/>
  <c r="BJ149" i="6"/>
  <c r="BJ129" i="6"/>
  <c r="BJ119" i="6"/>
  <c r="BJ142" i="6"/>
  <c r="BJ114" i="6"/>
  <c r="BJ156" i="6"/>
  <c r="BL122" i="6"/>
  <c r="BL143" i="6"/>
  <c r="BL172" i="6"/>
  <c r="BL158" i="6"/>
  <c r="BM166" i="6"/>
  <c r="BM114" i="6"/>
  <c r="BM119" i="6"/>
  <c r="BM108" i="6"/>
  <c r="BM147" i="6"/>
  <c r="BM154" i="6"/>
  <c r="BM174" i="6"/>
  <c r="BK138" i="6"/>
  <c r="BJ166" i="6"/>
  <c r="BJ126" i="6"/>
  <c r="BJ161" i="6"/>
  <c r="BJ133" i="6"/>
  <c r="BJ170" i="6"/>
  <c r="BJ134" i="6"/>
  <c r="BJ125" i="6"/>
  <c r="BJ124" i="6"/>
  <c r="BJ132" i="6"/>
  <c r="BJ144" i="6"/>
  <c r="BJ137" i="6"/>
  <c r="BJ168" i="6"/>
  <c r="BJ167" i="6"/>
  <c r="BJ158" i="6"/>
  <c r="BJ157" i="6"/>
  <c r="BJ107" i="6"/>
  <c r="BJ154" i="6"/>
  <c r="BL157" i="6"/>
  <c r="BL142" i="6"/>
  <c r="BL173" i="6"/>
  <c r="BL126" i="6"/>
  <c r="BM162" i="6"/>
  <c r="BM118" i="6"/>
  <c r="BM141" i="6"/>
  <c r="BM146" i="6"/>
  <c r="BK172" i="6"/>
  <c r="BK140" i="6"/>
  <c r="BK144" i="6"/>
  <c r="BJ135" i="6"/>
  <c r="BJ159" i="6"/>
  <c r="BJ147" i="6"/>
  <c r="BJ130" i="6"/>
  <c r="BJ120" i="6"/>
  <c r="BJ172" i="6"/>
  <c r="BJ127" i="6"/>
  <c r="BJ163" i="6"/>
  <c r="BJ109" i="6"/>
  <c r="BJ140" i="6"/>
  <c r="BJ111" i="6"/>
  <c r="BJ138" i="6"/>
  <c r="BJ106" i="6"/>
  <c r="BJ128" i="6"/>
  <c r="BJ108" i="6"/>
  <c r="BJ153" i="6"/>
  <c r="BJ110" i="6"/>
  <c r="BJ118" i="6"/>
  <c r="BJ113" i="6"/>
  <c r="BL125" i="6"/>
  <c r="BL174" i="6"/>
  <c r="BM130" i="6"/>
  <c r="BM127" i="6"/>
  <c r="BM169" i="6"/>
  <c r="BK154" i="6"/>
  <c r="BK158" i="6"/>
  <c r="BI106" i="6"/>
  <c r="BI167" i="6"/>
  <c r="BL156" i="6"/>
  <c r="BL169" i="6"/>
  <c r="BL117" i="6"/>
  <c r="BL148" i="6"/>
  <c r="BL166" i="6"/>
  <c r="BL153" i="6"/>
  <c r="BL167" i="6"/>
  <c r="BL170" i="6"/>
  <c r="BL151" i="6"/>
  <c r="BL171" i="6"/>
  <c r="BL109" i="6"/>
  <c r="BL141" i="6"/>
  <c r="BL112" i="6"/>
  <c r="BL120" i="6"/>
  <c r="BL136" i="6"/>
  <c r="BI107" i="6"/>
  <c r="BI154" i="6"/>
  <c r="BI114" i="6"/>
  <c r="BK129" i="6"/>
  <c r="BK141" i="6"/>
  <c r="BK125" i="6"/>
  <c r="BK142" i="6"/>
  <c r="BL111" i="6"/>
  <c r="BL145" i="6"/>
  <c r="BL154" i="6"/>
  <c r="BL146" i="6"/>
  <c r="BL155" i="6"/>
  <c r="BL114" i="6"/>
  <c r="BL129" i="6"/>
  <c r="BL115" i="6"/>
  <c r="BL163" i="6"/>
  <c r="BL118" i="6"/>
  <c r="BL132" i="6"/>
  <c r="BL110" i="6"/>
  <c r="BL106" i="6"/>
  <c r="BL119" i="6"/>
  <c r="BL168" i="6"/>
  <c r="BL134" i="6"/>
  <c r="BL130" i="6"/>
  <c r="BL133" i="6"/>
  <c r="BL144" i="6"/>
  <c r="BL137" i="6"/>
  <c r="BL164" i="6"/>
  <c r="BM135" i="6"/>
  <c r="BM172" i="6"/>
  <c r="BM157" i="6"/>
  <c r="BM121" i="6"/>
  <c r="BM145" i="6"/>
  <c r="BM142" i="6"/>
  <c r="BM167" i="6"/>
  <c r="BM116" i="6"/>
  <c r="BM168" i="6"/>
  <c r="BM109" i="6"/>
  <c r="BI163" i="6"/>
  <c r="BI151" i="6"/>
  <c r="BI147" i="6"/>
  <c r="BK122" i="6"/>
  <c r="BK128" i="6"/>
  <c r="BK160" i="6"/>
  <c r="BK161" i="6"/>
  <c r="BK143" i="6"/>
  <c r="BK135" i="6"/>
  <c r="BK173" i="6"/>
  <c r="BK145" i="6"/>
  <c r="BI138" i="6"/>
  <c r="BI126" i="6"/>
  <c r="BI158" i="6"/>
  <c r="BI159" i="6"/>
  <c r="BL160" i="6"/>
  <c r="BL107" i="6"/>
  <c r="BL165" i="6"/>
  <c r="BL159" i="6"/>
  <c r="BI150" i="6"/>
  <c r="BK148" i="6"/>
  <c r="BK151" i="6"/>
  <c r="BK174" i="6"/>
  <c r="BK130" i="6"/>
  <c r="BK165" i="6"/>
  <c r="BL113" i="6"/>
  <c r="BL147" i="6"/>
  <c r="BL161" i="6"/>
  <c r="BL139" i="6"/>
  <c r="BL124" i="6"/>
  <c r="BL131" i="6"/>
  <c r="BL108" i="6"/>
  <c r="BL162" i="6"/>
  <c r="BL150" i="6"/>
  <c r="BL140" i="6"/>
  <c r="BL121" i="6"/>
  <c r="BL135" i="6"/>
  <c r="BL123" i="6"/>
  <c r="BL116" i="6"/>
  <c r="BL128" i="6"/>
  <c r="BM126" i="6"/>
  <c r="BM131" i="6"/>
  <c r="BM148" i="6"/>
  <c r="BM129" i="6"/>
  <c r="BM155" i="6"/>
  <c r="BM125" i="6"/>
  <c r="BM143" i="6"/>
  <c r="BM139" i="6"/>
  <c r="BI152" i="6"/>
  <c r="BI145" i="6"/>
  <c r="BI157" i="6"/>
  <c r="BI174" i="6"/>
  <c r="BK121" i="6"/>
  <c r="BK136" i="6"/>
  <c r="BK110" i="6"/>
  <c r="BK108" i="6"/>
  <c r="BK164" i="6"/>
  <c r="BK166" i="6"/>
  <c r="BK120" i="6"/>
  <c r="BK157" i="6"/>
  <c r="BK146" i="6"/>
  <c r="BK132" i="6"/>
  <c r="BM134" i="6"/>
  <c r="BM164" i="6"/>
  <c r="BM163" i="6"/>
  <c r="BM133" i="6"/>
  <c r="BM158" i="6"/>
  <c r="BM160" i="6"/>
  <c r="BM136" i="6"/>
  <c r="BM100" i="6"/>
  <c r="BW100" i="6" s="1"/>
  <c r="BM153" i="6"/>
  <c r="BM140" i="6"/>
  <c r="BM107" i="6"/>
  <c r="BM103" i="6"/>
  <c r="BW103" i="6" s="1"/>
  <c r="BM110" i="6"/>
  <c r="BM170" i="6"/>
  <c r="BM123" i="6"/>
  <c r="BM113" i="6"/>
  <c r="BM124" i="6"/>
  <c r="BM149" i="6"/>
  <c r="BM151" i="6"/>
  <c r="BM111" i="6"/>
  <c r="BM95" i="6"/>
  <c r="BW95" i="6" s="1"/>
  <c r="BI142" i="6"/>
  <c r="BI129" i="6"/>
  <c r="BI96" i="6"/>
  <c r="BI108" i="6"/>
  <c r="BI137" i="6"/>
  <c r="BI123" i="6"/>
  <c r="BI136" i="6"/>
  <c r="BI101" i="6"/>
  <c r="BI104" i="6"/>
  <c r="BI132" i="6"/>
  <c r="BI171" i="6"/>
  <c r="BI124" i="6"/>
  <c r="BI113" i="6"/>
  <c r="BI109" i="6"/>
  <c r="BI100" i="6"/>
  <c r="BI110" i="6"/>
  <c r="BI149" i="6"/>
  <c r="BI156" i="6"/>
  <c r="BI172" i="6"/>
  <c r="BI125" i="6"/>
  <c r="BI155" i="6"/>
  <c r="BK123" i="6"/>
  <c r="BK153" i="6"/>
  <c r="BK107" i="6"/>
  <c r="BK149" i="6"/>
  <c r="BK124" i="6"/>
  <c r="BK150" i="6"/>
  <c r="BK131" i="6"/>
  <c r="BK115" i="6"/>
  <c r="BK101" i="6"/>
  <c r="BW101" i="6" s="1"/>
  <c r="BK126" i="6"/>
  <c r="BK109" i="6"/>
  <c r="BK156" i="6"/>
  <c r="BK163" i="6"/>
  <c r="BK168" i="6"/>
  <c r="BK159" i="6"/>
  <c r="BK162" i="6"/>
  <c r="BK171" i="6"/>
  <c r="BK113" i="6"/>
  <c r="BW113" i="6" s="1"/>
  <c r="BK92" i="6"/>
  <c r="BW92" i="6" s="1"/>
  <c r="BK137" i="6"/>
  <c r="BI153" i="6"/>
  <c r="BI92" i="6"/>
  <c r="BI161" i="6"/>
  <c r="BI120" i="6"/>
  <c r="BI119" i="6"/>
  <c r="BI122" i="6"/>
  <c r="BI127" i="6"/>
  <c r="BI160" i="6"/>
  <c r="BI103" i="6"/>
  <c r="BI173" i="6"/>
  <c r="BI143" i="6"/>
  <c r="BI98" i="6"/>
  <c r="BI118" i="6"/>
  <c r="BI144" i="6"/>
  <c r="BI111" i="6"/>
  <c r="BM132" i="6"/>
  <c r="BM120" i="6"/>
  <c r="BM165" i="6"/>
  <c r="BM161" i="6"/>
  <c r="BM156" i="6"/>
  <c r="BM152" i="6"/>
  <c r="BM97" i="6"/>
  <c r="BW97" i="6" s="1"/>
  <c r="BM138" i="6"/>
  <c r="BM137" i="6"/>
  <c r="BM115" i="6"/>
  <c r="BM159" i="6"/>
  <c r="BM93" i="6"/>
  <c r="BW93" i="6" s="1"/>
  <c r="BM94" i="6"/>
  <c r="BM173" i="6"/>
  <c r="BM150" i="6"/>
  <c r="BM106" i="6"/>
  <c r="BM144" i="6"/>
  <c r="BI141" i="6"/>
  <c r="BI162" i="6"/>
  <c r="BI97" i="6"/>
  <c r="BI131" i="6"/>
  <c r="BI165" i="6"/>
  <c r="BI139" i="6"/>
  <c r="BI140" i="6"/>
  <c r="BI94" i="6"/>
  <c r="BI130" i="6"/>
  <c r="BI128" i="6"/>
  <c r="BI115" i="6"/>
  <c r="BI170" i="6"/>
  <c r="BI99" i="6"/>
  <c r="BI148" i="6"/>
  <c r="BI169" i="6"/>
  <c r="BI116" i="6"/>
  <c r="BI112" i="6"/>
  <c r="BI168" i="6"/>
  <c r="BI117" i="6"/>
  <c r="BI146" i="6"/>
  <c r="BK152" i="6"/>
  <c r="BK118" i="6"/>
  <c r="BW118" i="6" s="1"/>
  <c r="BK116" i="6"/>
  <c r="BK147" i="6"/>
  <c r="BK114" i="6"/>
  <c r="BK112" i="6"/>
  <c r="BK139" i="6"/>
  <c r="BK117" i="6"/>
  <c r="BK111" i="6"/>
  <c r="BK169" i="6"/>
  <c r="BK155" i="6"/>
  <c r="BK133" i="6"/>
  <c r="BK119" i="6"/>
  <c r="BK167" i="6"/>
  <c r="BK106" i="6"/>
  <c r="BK94" i="6"/>
  <c r="BK134" i="6"/>
  <c r="BK102" i="6"/>
  <c r="BW102" i="6" s="1"/>
  <c r="BK127" i="6"/>
  <c r="B64" i="2"/>
  <c r="BP50" i="6"/>
  <c r="BQ50" i="6"/>
  <c r="BW98" i="6"/>
  <c r="BQ48" i="6"/>
  <c r="BP48" i="6"/>
  <c r="BP51" i="6"/>
  <c r="BQ51" i="6"/>
  <c r="BW96" i="6"/>
  <c r="BW104" i="6"/>
  <c r="BQ46" i="6"/>
  <c r="BP46" i="6"/>
  <c r="BW99" i="6"/>
  <c r="BW105" i="6"/>
  <c r="B67" i="2"/>
  <c r="BQ52" i="6"/>
  <c r="BP52" i="6"/>
  <c r="BQ49" i="6"/>
  <c r="BP49" i="6"/>
  <c r="BW90" i="6"/>
  <c r="BW91" i="6"/>
  <c r="BS49" i="6" l="1"/>
  <c r="BJ88" i="6" s="1"/>
  <c r="BS48" i="6"/>
  <c r="BI88" i="6" s="1"/>
  <c r="BW106" i="6"/>
  <c r="BW169" i="6"/>
  <c r="BW139" i="6"/>
  <c r="BW138" i="6"/>
  <c r="BW166" i="6"/>
  <c r="BW140" i="6"/>
  <c r="BW155" i="6"/>
  <c r="BW127" i="6"/>
  <c r="BW114" i="6"/>
  <c r="BW149" i="6"/>
  <c r="BW168" i="6"/>
  <c r="BW158" i="6"/>
  <c r="BW132" i="6"/>
  <c r="BW115" i="6"/>
  <c r="BW134" i="6"/>
  <c r="BW119" i="6"/>
  <c r="BW116" i="6"/>
  <c r="BW144" i="6"/>
  <c r="BW152" i="6"/>
  <c r="BW171" i="6"/>
  <c r="BW131" i="6"/>
  <c r="BW120" i="6"/>
  <c r="BW121" i="6"/>
  <c r="BW129" i="6"/>
  <c r="BW150" i="6"/>
  <c r="BW161" i="6"/>
  <c r="BW148" i="6"/>
  <c r="BW159" i="6"/>
  <c r="BW145" i="6"/>
  <c r="BW122" i="6"/>
  <c r="BW172" i="6"/>
  <c r="BW146" i="6"/>
  <c r="BW125" i="6"/>
  <c r="BW170" i="6"/>
  <c r="BW117" i="6"/>
  <c r="BW154" i="6"/>
  <c r="BW174" i="6"/>
  <c r="BW141" i="6"/>
  <c r="BW142" i="6"/>
  <c r="BW147" i="6"/>
  <c r="BW143" i="6"/>
  <c r="BW167" i="6"/>
  <c r="BW163" i="6"/>
  <c r="BW126" i="6"/>
  <c r="BW123" i="6"/>
  <c r="BW160" i="6"/>
  <c r="BW157" i="6"/>
  <c r="BW135" i="6"/>
  <c r="BW112" i="6"/>
  <c r="BW111" i="6"/>
  <c r="BW110" i="6"/>
  <c r="BW109" i="6"/>
  <c r="BW173" i="6"/>
  <c r="BW108" i="6"/>
  <c r="BW165" i="6"/>
  <c r="BW164" i="6"/>
  <c r="BW156" i="6"/>
  <c r="BW162" i="6"/>
  <c r="BW130" i="6"/>
  <c r="BW151" i="6"/>
  <c r="BW128" i="6"/>
  <c r="BW94" i="6"/>
  <c r="BW137" i="6"/>
  <c r="BW124" i="6"/>
  <c r="BW107" i="6"/>
  <c r="BW153" i="6"/>
  <c r="BW136" i="6"/>
  <c r="BW133" i="6"/>
  <c r="BS46" i="6"/>
  <c r="BG88" i="6" s="1"/>
  <c r="BI87" i="6" l="1"/>
  <c r="BI166" i="6" s="1"/>
  <c r="BI135" i="6"/>
  <c r="BI164" i="6"/>
  <c r="BI133" i="6"/>
  <c r="BI134" i="6"/>
  <c r="BI121" i="6"/>
  <c r="BJ87" i="6"/>
  <c r="BJ112" i="6" s="1"/>
  <c r="BJ165" i="6"/>
  <c r="BJ174" i="6"/>
  <c r="BG157" i="6"/>
  <c r="BG139" i="6"/>
  <c r="BG141" i="6"/>
  <c r="BG152" i="6"/>
  <c r="BG156" i="6"/>
  <c r="BG151" i="6"/>
  <c r="BG155" i="6"/>
  <c r="BG91" i="6"/>
  <c r="BG111" i="6"/>
  <c r="BG128" i="6"/>
  <c r="BG147" i="6"/>
  <c r="BG129" i="6"/>
  <c r="BG112" i="6"/>
  <c r="BG98" i="6"/>
  <c r="BG168" i="6"/>
  <c r="BG97" i="6"/>
  <c r="BG150" i="6"/>
  <c r="BG142" i="6"/>
  <c r="BG166" i="6"/>
  <c r="BG140" i="6"/>
  <c r="BG143" i="6"/>
  <c r="BG161" i="6"/>
  <c r="BG144" i="6"/>
  <c r="BG92" i="6"/>
  <c r="BG167" i="6"/>
  <c r="BG113" i="6"/>
  <c r="BG121" i="6"/>
  <c r="BG137" i="6"/>
  <c r="BG119" i="6"/>
  <c r="BG120" i="6"/>
  <c r="BG135" i="6"/>
  <c r="BG136" i="6"/>
  <c r="BG110" i="6"/>
  <c r="BG109" i="6"/>
  <c r="BG107" i="6"/>
  <c r="BG108" i="6"/>
  <c r="BG87" i="6"/>
  <c r="BG106" i="6"/>
  <c r="B88" i="6"/>
  <c r="O40" i="6"/>
  <c r="Q40" i="6"/>
  <c r="B86" i="6"/>
  <c r="O117" i="6" l="1"/>
  <c r="T117" i="6" s="1"/>
  <c r="O118" i="6"/>
  <c r="T118" i="6" s="1"/>
  <c r="O138" i="6"/>
  <c r="T138" i="6" s="1"/>
  <c r="O104" i="6"/>
  <c r="T104" i="6" s="1"/>
  <c r="O123" i="6"/>
  <c r="T123" i="6" s="1"/>
  <c r="O174" i="6"/>
  <c r="T174" i="6" s="1"/>
  <c r="O145" i="6"/>
  <c r="T145" i="6" s="1"/>
  <c r="O121" i="6"/>
  <c r="T121" i="6" s="1"/>
  <c r="O156" i="6"/>
  <c r="T156" i="6" s="1"/>
  <c r="O109" i="6"/>
  <c r="T109" i="6" s="1"/>
  <c r="O167" i="6"/>
  <c r="T167" i="6" s="1"/>
  <c r="O136" i="6"/>
  <c r="T136" i="6" s="1"/>
  <c r="O93" i="6"/>
  <c r="T93" i="6" s="1"/>
  <c r="O132" i="6"/>
  <c r="T132" i="6" s="1"/>
  <c r="O102" i="6"/>
  <c r="T102" i="6" s="1"/>
  <c r="O170" i="6"/>
  <c r="T170" i="6" s="1"/>
  <c r="O168" i="6"/>
  <c r="T168" i="6" s="1"/>
  <c r="O127" i="6"/>
  <c r="T127" i="6" s="1"/>
  <c r="BF45" i="6"/>
  <c r="BI45" i="6" s="1"/>
  <c r="O120" i="6"/>
  <c r="T120" i="6" s="1"/>
  <c r="O92" i="6"/>
  <c r="T92" i="6" s="1"/>
  <c r="O108" i="6"/>
  <c r="T108" i="6" s="1"/>
  <c r="O114" i="6"/>
  <c r="T114" i="6" s="1"/>
  <c r="O144" i="6"/>
  <c r="T144" i="6" s="1"/>
  <c r="O148" i="6"/>
  <c r="T148" i="6" s="1"/>
  <c r="O169" i="6"/>
  <c r="T169" i="6" s="1"/>
  <c r="O119" i="6"/>
  <c r="T119" i="6" s="1"/>
  <c r="O135" i="6"/>
  <c r="T135" i="6" s="1"/>
  <c r="O153" i="6"/>
  <c r="T153" i="6" s="1"/>
  <c r="O150" i="6"/>
  <c r="T150" i="6" s="1"/>
  <c r="O128" i="6"/>
  <c r="T128" i="6" s="1"/>
  <c r="O163" i="6"/>
  <c r="T163" i="6" s="1"/>
  <c r="O166" i="6"/>
  <c r="T166" i="6" s="1"/>
  <c r="O110" i="6"/>
  <c r="T110" i="6" s="1"/>
  <c r="O160" i="6"/>
  <c r="T160" i="6" s="1"/>
  <c r="O161" i="6"/>
  <c r="T161" i="6" s="1"/>
  <c r="O91" i="6"/>
  <c r="T91" i="6" s="1"/>
  <c r="BF89" i="6"/>
  <c r="O106" i="6"/>
  <c r="T106" i="6" s="1"/>
  <c r="O149" i="6"/>
  <c r="T149" i="6" s="1"/>
  <c r="O143" i="6"/>
  <c r="T143" i="6" s="1"/>
  <c r="O103" i="6"/>
  <c r="T103" i="6" s="1"/>
  <c r="O147" i="6"/>
  <c r="T147" i="6" s="1"/>
  <c r="O130" i="6"/>
  <c r="T130" i="6" s="1"/>
  <c r="O97" i="6"/>
  <c r="T97" i="6" s="1"/>
  <c r="O129" i="6"/>
  <c r="T129" i="6" s="1"/>
  <c r="O140" i="6"/>
  <c r="T140" i="6" s="1"/>
  <c r="O157" i="6"/>
  <c r="T157" i="6" s="1"/>
  <c r="O100" i="6"/>
  <c r="T100" i="6" s="1"/>
  <c r="O94" i="6"/>
  <c r="T94" i="6" s="1"/>
  <c r="O158" i="6"/>
  <c r="T158" i="6" s="1"/>
  <c r="O90" i="6"/>
  <c r="T90" i="6" s="1"/>
  <c r="O162" i="6"/>
  <c r="T162" i="6" s="1"/>
  <c r="O165" i="6"/>
  <c r="T165" i="6" s="1"/>
  <c r="O141" i="6"/>
  <c r="T141" i="6" s="1"/>
  <c r="O173" i="6"/>
  <c r="T173" i="6" s="1"/>
  <c r="O115" i="6"/>
  <c r="T115" i="6" s="1"/>
  <c r="O113" i="6"/>
  <c r="T113" i="6" s="1"/>
  <c r="O122" i="6"/>
  <c r="T122" i="6" s="1"/>
  <c r="O96" i="6"/>
  <c r="T96" i="6" s="1"/>
  <c r="O164" i="6"/>
  <c r="T164" i="6" s="1"/>
  <c r="O112" i="6"/>
  <c r="T112" i="6" s="1"/>
  <c r="O155" i="6"/>
  <c r="T155" i="6" s="1"/>
  <c r="O131" i="6"/>
  <c r="T131" i="6" s="1"/>
  <c r="O126" i="6"/>
  <c r="T126" i="6" s="1"/>
  <c r="O172" i="6"/>
  <c r="T172" i="6" s="1"/>
  <c r="O154" i="6"/>
  <c r="T154" i="6" s="1"/>
  <c r="O151" i="6"/>
  <c r="T151" i="6" s="1"/>
  <c r="O111" i="6"/>
  <c r="T111" i="6" s="1"/>
  <c r="O39" i="6"/>
  <c r="O139" i="6"/>
  <c r="T139" i="6" s="1"/>
  <c r="O171" i="6"/>
  <c r="T171" i="6" s="1"/>
  <c r="O133" i="6"/>
  <c r="T133" i="6" s="1"/>
  <c r="O134" i="6"/>
  <c r="T134" i="6" s="1"/>
  <c r="O124" i="6"/>
  <c r="T124" i="6" s="1"/>
  <c r="O116" i="6"/>
  <c r="T116" i="6" s="1"/>
  <c r="O125" i="6"/>
  <c r="T125" i="6" s="1"/>
  <c r="O105" i="6"/>
  <c r="T105" i="6" s="1"/>
  <c r="O98" i="6"/>
  <c r="T98" i="6" s="1"/>
  <c r="O159" i="6"/>
  <c r="T159" i="6" s="1"/>
  <c r="O107" i="6"/>
  <c r="T107" i="6" s="1"/>
  <c r="O146" i="6"/>
  <c r="T146" i="6" s="1"/>
  <c r="O152" i="6"/>
  <c r="T152" i="6" s="1"/>
  <c r="O137" i="6"/>
  <c r="T137" i="6" s="1"/>
  <c r="O101" i="6"/>
  <c r="T101" i="6" s="1"/>
  <c r="O142" i="6"/>
  <c r="T142" i="6" s="1"/>
  <c r="O95" i="6"/>
  <c r="T95" i="6" s="1"/>
  <c r="O99" i="6"/>
  <c r="T99" i="6" s="1"/>
  <c r="B66" i="2"/>
  <c r="BF47" i="6"/>
  <c r="BI47" i="6" s="1"/>
  <c r="BH89" i="6"/>
  <c r="Q39" i="6"/>
  <c r="B68" i="2" l="1"/>
  <c r="U95" i="6"/>
  <c r="Q95" i="6"/>
  <c r="U101" i="6"/>
  <c r="Q101" i="6"/>
  <c r="Q152" i="6"/>
  <c r="U152" i="6"/>
  <c r="Q107" i="6"/>
  <c r="U107" i="6"/>
  <c r="U105" i="6"/>
  <c r="Q105" i="6"/>
  <c r="Q124" i="6"/>
  <c r="U124" i="6"/>
  <c r="Q134" i="6"/>
  <c r="U134" i="6"/>
  <c r="Q139" i="6"/>
  <c r="U139" i="6"/>
  <c r="Q172" i="6"/>
  <c r="U172" i="6"/>
  <c r="U126" i="6"/>
  <c r="Q126" i="6"/>
  <c r="Q131" i="6"/>
  <c r="U131" i="6"/>
  <c r="U112" i="6"/>
  <c r="Q112" i="6"/>
  <c r="Q115" i="6"/>
  <c r="U115" i="6"/>
  <c r="Q162" i="6"/>
  <c r="U162" i="6"/>
  <c r="Q158" i="6"/>
  <c r="U158" i="6"/>
  <c r="U100" i="6"/>
  <c r="Q100" i="6"/>
  <c r="Q147" i="6"/>
  <c r="U147" i="6"/>
  <c r="U106" i="6"/>
  <c r="Q106" i="6"/>
  <c r="Q163" i="6"/>
  <c r="U163" i="6"/>
  <c r="U128" i="6"/>
  <c r="Q128" i="6"/>
  <c r="Q150" i="6"/>
  <c r="U150" i="6"/>
  <c r="Q153" i="6"/>
  <c r="U153" i="6"/>
  <c r="Q169" i="6"/>
  <c r="U169" i="6"/>
  <c r="Q144" i="6"/>
  <c r="U144" i="6"/>
  <c r="U92" i="6"/>
  <c r="Q92" i="6"/>
  <c r="BO45" i="6"/>
  <c r="BJ45" i="6"/>
  <c r="Q102" i="6"/>
  <c r="U102" i="6"/>
  <c r="U93" i="6"/>
  <c r="Q93" i="6"/>
  <c r="U123" i="6"/>
  <c r="Q123" i="6"/>
  <c r="BH91" i="6"/>
  <c r="BH90" i="6"/>
  <c r="BJ47" i="6"/>
  <c r="BO47" i="6"/>
  <c r="Q137" i="6"/>
  <c r="U137" i="6"/>
  <c r="Q146" i="6"/>
  <c r="U146" i="6"/>
  <c r="Q116" i="6"/>
  <c r="U116" i="6"/>
  <c r="Q133" i="6"/>
  <c r="U133" i="6"/>
  <c r="Q171" i="6"/>
  <c r="U171" i="6"/>
  <c r="Q154" i="6"/>
  <c r="U154" i="6"/>
  <c r="U96" i="6"/>
  <c r="Q96" i="6"/>
  <c r="Q113" i="6"/>
  <c r="U113" i="6"/>
  <c r="U173" i="6"/>
  <c r="Q173" i="6"/>
  <c r="Q90" i="6"/>
  <c r="U90" i="6"/>
  <c r="U94" i="6"/>
  <c r="Q94" i="6"/>
  <c r="U129" i="6"/>
  <c r="Q129" i="6"/>
  <c r="U97" i="6"/>
  <c r="Q97" i="6"/>
  <c r="U103" i="6"/>
  <c r="Q103" i="6"/>
  <c r="Q149" i="6"/>
  <c r="U149" i="6"/>
  <c r="Q160" i="6"/>
  <c r="U160" i="6"/>
  <c r="Q127" i="6"/>
  <c r="U127" i="6"/>
  <c r="Q136" i="6"/>
  <c r="U136" i="6"/>
  <c r="U156" i="6"/>
  <c r="Q156" i="6"/>
  <c r="Q121" i="6"/>
  <c r="U121" i="6"/>
  <c r="U174" i="6"/>
  <c r="Q174" i="6"/>
  <c r="Q138" i="6"/>
  <c r="U138" i="6"/>
  <c r="U118" i="6"/>
  <c r="Q118" i="6"/>
  <c r="Q117" i="6"/>
  <c r="U117" i="6"/>
  <c r="U99" i="6"/>
  <c r="Q99" i="6"/>
  <c r="U98" i="6"/>
  <c r="Q98" i="6"/>
  <c r="Q155" i="6"/>
  <c r="U155" i="6"/>
  <c r="Q141" i="6"/>
  <c r="U141" i="6"/>
  <c r="Q140" i="6"/>
  <c r="U140" i="6"/>
  <c r="U143" i="6"/>
  <c r="Q143" i="6"/>
  <c r="BF152" i="6"/>
  <c r="BF143" i="6"/>
  <c r="BF145" i="6"/>
  <c r="BF173" i="6"/>
  <c r="BF157" i="6"/>
  <c r="BF154" i="6"/>
  <c r="BF150" i="6"/>
  <c r="BF109" i="6"/>
  <c r="BF172" i="6"/>
  <c r="BF144" i="6"/>
  <c r="BF121" i="6"/>
  <c r="BF147" i="6"/>
  <c r="BF148" i="6"/>
  <c r="BF153" i="6"/>
  <c r="BF170" i="6"/>
  <c r="BF160" i="6"/>
  <c r="BF159" i="6"/>
  <c r="BF158" i="6"/>
  <c r="BF155" i="6"/>
  <c r="BF151" i="6"/>
  <c r="BF174" i="6"/>
  <c r="BF171" i="6"/>
  <c r="BF168" i="6"/>
  <c r="BF156" i="6"/>
  <c r="BF110" i="6"/>
  <c r="BF140" i="6"/>
  <c r="BF139" i="6"/>
  <c r="BF119" i="6"/>
  <c r="BF141" i="6"/>
  <c r="BF167" i="6"/>
  <c r="BF142" i="6"/>
  <c r="Q166" i="6"/>
  <c r="U166" i="6"/>
  <c r="U119" i="6"/>
  <c r="Q119" i="6"/>
  <c r="Q114" i="6"/>
  <c r="U114" i="6"/>
  <c r="U120" i="6"/>
  <c r="Q120" i="6"/>
  <c r="Q170" i="6"/>
  <c r="U170" i="6"/>
  <c r="Q167" i="6"/>
  <c r="U167" i="6"/>
  <c r="U109" i="6"/>
  <c r="Q109" i="6"/>
  <c r="Q145" i="6"/>
  <c r="U145" i="6"/>
  <c r="Q104" i="6"/>
  <c r="U104" i="6"/>
  <c r="Q142" i="6"/>
  <c r="U142" i="6"/>
  <c r="Q159" i="6"/>
  <c r="U159" i="6"/>
  <c r="Q125" i="6"/>
  <c r="U125" i="6"/>
  <c r="U111" i="6"/>
  <c r="Q111" i="6"/>
  <c r="Q151" i="6"/>
  <c r="U151" i="6"/>
  <c r="Q164" i="6"/>
  <c r="U164" i="6"/>
  <c r="U122" i="6"/>
  <c r="Q122" i="6"/>
  <c r="Q165" i="6"/>
  <c r="U165" i="6"/>
  <c r="Q157" i="6"/>
  <c r="U157" i="6"/>
  <c r="U130" i="6"/>
  <c r="Q130" i="6"/>
  <c r="U91" i="6"/>
  <c r="Q91" i="6"/>
  <c r="Q161" i="6"/>
  <c r="U161" i="6"/>
  <c r="U110" i="6"/>
  <c r="Q110" i="6"/>
  <c r="Q135" i="6"/>
  <c r="U135" i="6"/>
  <c r="Q148" i="6"/>
  <c r="U148" i="6"/>
  <c r="Q108" i="6"/>
  <c r="U108" i="6"/>
  <c r="Q168" i="6"/>
  <c r="U168" i="6"/>
  <c r="Q132" i="6"/>
  <c r="U132" i="6"/>
  <c r="W108" i="6" l="1"/>
  <c r="Z108" i="6"/>
  <c r="AJ108" i="6"/>
  <c r="Y108" i="6"/>
  <c r="AC108" i="6"/>
  <c r="AM108" i="6"/>
  <c r="X108" i="6"/>
  <c r="AE108" i="6"/>
  <c r="AH108" i="6"/>
  <c r="AF108" i="6"/>
  <c r="AK108" i="6"/>
  <c r="AG108" i="6"/>
  <c r="AD108" i="6"/>
  <c r="AA108" i="6"/>
  <c r="AZ108" i="6"/>
  <c r="AN108" i="6"/>
  <c r="AB108" i="6"/>
  <c r="AO108" i="6"/>
  <c r="V108" i="6"/>
  <c r="AL108" i="6"/>
  <c r="AI108" i="6"/>
  <c r="AE141" i="6"/>
  <c r="AG141" i="6"/>
  <c r="AJ141" i="6"/>
  <c r="AA141" i="6"/>
  <c r="AF141" i="6"/>
  <c r="AH141" i="6"/>
  <c r="AO141" i="6"/>
  <c r="Z141" i="6"/>
  <c r="X141" i="6"/>
  <c r="AM141" i="6"/>
  <c r="AI141" i="6"/>
  <c r="AB141" i="6"/>
  <c r="AD141" i="6"/>
  <c r="AL141" i="6"/>
  <c r="AZ141" i="6"/>
  <c r="AC141" i="6"/>
  <c r="AK141" i="6"/>
  <c r="Y141" i="6"/>
  <c r="W141" i="6"/>
  <c r="V141" i="6"/>
  <c r="AN141" i="6"/>
  <c r="AA155" i="6"/>
  <c r="AM155" i="6"/>
  <c r="V155" i="6"/>
  <c r="AB155" i="6"/>
  <c r="AO155" i="6"/>
  <c r="AH155" i="6"/>
  <c r="AN155" i="6"/>
  <c r="AD155" i="6"/>
  <c r="AF155" i="6"/>
  <c r="Z155" i="6"/>
  <c r="AG155" i="6"/>
  <c r="X155" i="6"/>
  <c r="Y155" i="6"/>
  <c r="AI155" i="6"/>
  <c r="AK155" i="6"/>
  <c r="AE155" i="6"/>
  <c r="AC155" i="6"/>
  <c r="AL155" i="6"/>
  <c r="AZ155" i="6"/>
  <c r="AJ155" i="6"/>
  <c r="W155" i="6"/>
  <c r="V161" i="6"/>
  <c r="W161" i="6"/>
  <c r="AK161" i="6"/>
  <c r="AL161" i="6"/>
  <c r="X161" i="6"/>
  <c r="AC161" i="6"/>
  <c r="AB161" i="6"/>
  <c r="AG161" i="6"/>
  <c r="AD161" i="6"/>
  <c r="AI161" i="6"/>
  <c r="Z161" i="6"/>
  <c r="AE161" i="6"/>
  <c r="AZ161" i="6"/>
  <c r="AN161" i="6"/>
  <c r="AM161" i="6"/>
  <c r="Y161" i="6"/>
  <c r="AF161" i="6"/>
  <c r="AJ161" i="6"/>
  <c r="AA161" i="6"/>
  <c r="AH161" i="6"/>
  <c r="AO161" i="6"/>
  <c r="W122" i="6"/>
  <c r="AK122" i="6"/>
  <c r="AB122" i="6"/>
  <c r="AD122" i="6"/>
  <c r="AE122" i="6"/>
  <c r="AF122" i="6"/>
  <c r="Y122" i="6"/>
  <c r="AH122" i="6"/>
  <c r="AM122" i="6"/>
  <c r="V122" i="6"/>
  <c r="AC122" i="6"/>
  <c r="AL122" i="6"/>
  <c r="X122" i="6"/>
  <c r="AJ122" i="6"/>
  <c r="AG122" i="6"/>
  <c r="AI122" i="6"/>
  <c r="AZ122" i="6"/>
  <c r="AO122" i="6"/>
  <c r="Z122" i="6"/>
  <c r="AN122" i="6"/>
  <c r="AA122" i="6"/>
  <c r="AF120" i="6"/>
  <c r="X120" i="6"/>
  <c r="Y120" i="6"/>
  <c r="V120" i="6"/>
  <c r="AC120" i="6"/>
  <c r="AO120" i="6"/>
  <c r="AJ120" i="6"/>
  <c r="AL120" i="6"/>
  <c r="AM120" i="6"/>
  <c r="AA120" i="6"/>
  <c r="AK120" i="6"/>
  <c r="AI120" i="6"/>
  <c r="AG120" i="6"/>
  <c r="AN120" i="6"/>
  <c r="W120" i="6"/>
  <c r="AH120" i="6"/>
  <c r="AZ120" i="6"/>
  <c r="Z120" i="6"/>
  <c r="AE120" i="6"/>
  <c r="AB120" i="6"/>
  <c r="AD120" i="6"/>
  <c r="X135" i="6"/>
  <c r="AM135" i="6"/>
  <c r="Y135" i="6"/>
  <c r="AD135" i="6"/>
  <c r="AI135" i="6"/>
  <c r="AB135" i="6"/>
  <c r="AO135" i="6"/>
  <c r="AJ135" i="6"/>
  <c r="AZ135" i="6"/>
  <c r="V135" i="6"/>
  <c r="AN135" i="6"/>
  <c r="AK135" i="6"/>
  <c r="AC135" i="6"/>
  <c r="AE135" i="6"/>
  <c r="W135" i="6"/>
  <c r="AL135" i="6"/>
  <c r="AF135" i="6"/>
  <c r="Z135" i="6"/>
  <c r="AH135" i="6"/>
  <c r="AA135" i="6"/>
  <c r="AG135" i="6"/>
  <c r="AK165" i="6"/>
  <c r="AF165" i="6"/>
  <c r="Z165" i="6"/>
  <c r="X165" i="6"/>
  <c r="AE165" i="6"/>
  <c r="AB165" i="6"/>
  <c r="AH165" i="6"/>
  <c r="W165" i="6"/>
  <c r="AG165" i="6"/>
  <c r="AL165" i="6"/>
  <c r="AD165" i="6"/>
  <c r="AC165" i="6"/>
  <c r="Y165" i="6"/>
  <c r="AM165" i="6"/>
  <c r="AI165" i="6"/>
  <c r="AJ165" i="6"/>
  <c r="AN165" i="6"/>
  <c r="AZ165" i="6"/>
  <c r="AA165" i="6"/>
  <c r="V165" i="6"/>
  <c r="AO165" i="6"/>
  <c r="AA142" i="6"/>
  <c r="AG142" i="6"/>
  <c r="AM142" i="6"/>
  <c r="AB142" i="6"/>
  <c r="AF142" i="6"/>
  <c r="Y142" i="6"/>
  <c r="AI142" i="6"/>
  <c r="AO142" i="6"/>
  <c r="AC142" i="6"/>
  <c r="AE142" i="6"/>
  <c r="AN142" i="6"/>
  <c r="Z142" i="6"/>
  <c r="AL142" i="6"/>
  <c r="AZ142" i="6"/>
  <c r="AH142" i="6"/>
  <c r="W142" i="6"/>
  <c r="X142" i="6"/>
  <c r="AD142" i="6"/>
  <c r="AK142" i="6"/>
  <c r="V142" i="6"/>
  <c r="AJ142" i="6"/>
  <c r="AF168" i="6"/>
  <c r="AK168" i="6"/>
  <c r="X168" i="6"/>
  <c r="AA168" i="6"/>
  <c r="AE168" i="6"/>
  <c r="AO168" i="6"/>
  <c r="AI168" i="6"/>
  <c r="AJ168" i="6"/>
  <c r="AH168" i="6"/>
  <c r="Y168" i="6"/>
  <c r="AZ168" i="6"/>
  <c r="AB168" i="6"/>
  <c r="AM168" i="6"/>
  <c r="Z168" i="6"/>
  <c r="W168" i="6"/>
  <c r="AN168" i="6"/>
  <c r="V168" i="6"/>
  <c r="AC168" i="6"/>
  <c r="AD168" i="6"/>
  <c r="AG168" i="6"/>
  <c r="AL168" i="6"/>
  <c r="Z91" i="6"/>
  <c r="AB91" i="6"/>
  <c r="V91" i="6"/>
  <c r="W91" i="6"/>
  <c r="AD91" i="6"/>
  <c r="AL91" i="6"/>
  <c r="AH91" i="6"/>
  <c r="AJ91" i="6"/>
  <c r="AI91" i="6"/>
  <c r="AO91" i="6"/>
  <c r="AC91" i="6"/>
  <c r="AG91" i="6"/>
  <c r="AF91" i="6"/>
  <c r="X91" i="6"/>
  <c r="AM91" i="6"/>
  <c r="AN91" i="6"/>
  <c r="Y91" i="6"/>
  <c r="AK91" i="6"/>
  <c r="AE91" i="6"/>
  <c r="AZ91" i="6"/>
  <c r="AA91" i="6"/>
  <c r="AG140" i="6"/>
  <c r="W140" i="6"/>
  <c r="AH140" i="6"/>
  <c r="AM140" i="6"/>
  <c r="X140" i="6"/>
  <c r="AI140" i="6"/>
  <c r="AE140" i="6"/>
  <c r="Z140" i="6"/>
  <c r="AD140" i="6"/>
  <c r="V140" i="6"/>
  <c r="AA140" i="6"/>
  <c r="AZ140" i="6"/>
  <c r="AO140" i="6"/>
  <c r="AC140" i="6"/>
  <c r="AL140" i="6"/>
  <c r="AF140" i="6"/>
  <c r="AJ140" i="6"/>
  <c r="AK140" i="6"/>
  <c r="AB140" i="6"/>
  <c r="AN140" i="6"/>
  <c r="Y140" i="6"/>
  <c r="AZ98" i="6"/>
  <c r="AD98" i="6"/>
  <c r="AG98" i="6"/>
  <c r="AK98" i="6"/>
  <c r="X98" i="6"/>
  <c r="AI98" i="6"/>
  <c r="AJ98" i="6"/>
  <c r="AE98" i="6"/>
  <c r="Z98" i="6"/>
  <c r="AH98" i="6"/>
  <c r="AM98" i="6"/>
  <c r="AN98" i="6"/>
  <c r="AO98" i="6"/>
  <c r="Y98" i="6"/>
  <c r="AL98" i="6"/>
  <c r="V98" i="6"/>
  <c r="AB98" i="6"/>
  <c r="AF98" i="6"/>
  <c r="AA98" i="6"/>
  <c r="AC98" i="6"/>
  <c r="W98" i="6"/>
  <c r="AG99" i="6"/>
  <c r="AZ99" i="6"/>
  <c r="AK99" i="6"/>
  <c r="W99" i="6"/>
  <c r="Z99" i="6"/>
  <c r="AD99" i="6"/>
  <c r="V99" i="6"/>
  <c r="AC99" i="6"/>
  <c r="AF99" i="6"/>
  <c r="AI99" i="6"/>
  <c r="Y99" i="6"/>
  <c r="AH99" i="6"/>
  <c r="AO99" i="6"/>
  <c r="AL99" i="6"/>
  <c r="X99" i="6"/>
  <c r="AB99" i="6"/>
  <c r="AJ99" i="6"/>
  <c r="AE99" i="6"/>
  <c r="AA99" i="6"/>
  <c r="AN99" i="6"/>
  <c r="AM99" i="6"/>
  <c r="AO148" i="6"/>
  <c r="AC148" i="6"/>
  <c r="AF148" i="6"/>
  <c r="Z148" i="6"/>
  <c r="AK148" i="6"/>
  <c r="AZ148" i="6"/>
  <c r="X148" i="6"/>
  <c r="AD148" i="6"/>
  <c r="AB148" i="6"/>
  <c r="W148" i="6"/>
  <c r="AA148" i="6"/>
  <c r="AM148" i="6"/>
  <c r="AG148" i="6"/>
  <c r="AI148" i="6"/>
  <c r="AH148" i="6"/>
  <c r="AE148" i="6"/>
  <c r="AJ148" i="6"/>
  <c r="AL148" i="6"/>
  <c r="V148" i="6"/>
  <c r="Y148" i="6"/>
  <c r="AN148" i="6"/>
  <c r="AJ159" i="6"/>
  <c r="Z159" i="6"/>
  <c r="W159" i="6"/>
  <c r="X159" i="6"/>
  <c r="AD159" i="6"/>
  <c r="AE159" i="6"/>
  <c r="AO159" i="6"/>
  <c r="AF159" i="6"/>
  <c r="AN159" i="6"/>
  <c r="V159" i="6"/>
  <c r="AA159" i="6"/>
  <c r="AC159" i="6"/>
  <c r="AL159" i="6"/>
  <c r="AI159" i="6"/>
  <c r="AB159" i="6"/>
  <c r="AH159" i="6"/>
  <c r="AK159" i="6"/>
  <c r="AM159" i="6"/>
  <c r="AG159" i="6"/>
  <c r="Y159" i="6"/>
  <c r="AZ159" i="6"/>
  <c r="Y109" i="6"/>
  <c r="AO109" i="6"/>
  <c r="AM109" i="6"/>
  <c r="AH109" i="6"/>
  <c r="AI109" i="6"/>
  <c r="AD109" i="6"/>
  <c r="AA109" i="6"/>
  <c r="X109" i="6"/>
  <c r="AK109" i="6"/>
  <c r="AN109" i="6"/>
  <c r="W109" i="6"/>
  <c r="AC109" i="6"/>
  <c r="AJ109" i="6"/>
  <c r="AE109" i="6"/>
  <c r="AL109" i="6"/>
  <c r="Z109" i="6"/>
  <c r="V109" i="6"/>
  <c r="AB109" i="6"/>
  <c r="AF109" i="6"/>
  <c r="AG109" i="6"/>
  <c r="AZ109" i="6"/>
  <c r="AH167" i="6"/>
  <c r="AG167" i="6"/>
  <c r="Y167" i="6"/>
  <c r="V167" i="6"/>
  <c r="AB167" i="6"/>
  <c r="W167" i="6"/>
  <c r="AO167" i="6"/>
  <c r="AN167" i="6"/>
  <c r="AK167" i="6"/>
  <c r="AE167" i="6"/>
  <c r="AM167" i="6"/>
  <c r="AJ167" i="6"/>
  <c r="AL167" i="6"/>
  <c r="AD167" i="6"/>
  <c r="AF167" i="6"/>
  <c r="AI167" i="6"/>
  <c r="Z167" i="6"/>
  <c r="AA167" i="6"/>
  <c r="AC167" i="6"/>
  <c r="AZ167" i="6"/>
  <c r="X167" i="6"/>
  <c r="AK170" i="6"/>
  <c r="AG170" i="6"/>
  <c r="AM170" i="6"/>
  <c r="AC170" i="6"/>
  <c r="AE170" i="6"/>
  <c r="AH170" i="6"/>
  <c r="AI170" i="6"/>
  <c r="AZ170" i="6"/>
  <c r="AA170" i="6"/>
  <c r="AL170" i="6"/>
  <c r="Y170" i="6"/>
  <c r="AO170" i="6"/>
  <c r="V170" i="6"/>
  <c r="AF170" i="6"/>
  <c r="AN170" i="6"/>
  <c r="AD170" i="6"/>
  <c r="X170" i="6"/>
  <c r="AB170" i="6"/>
  <c r="W170" i="6"/>
  <c r="Z170" i="6"/>
  <c r="AJ170" i="6"/>
  <c r="AB119" i="6"/>
  <c r="AM119" i="6"/>
  <c r="V119" i="6"/>
  <c r="AI119" i="6"/>
  <c r="X119" i="6"/>
  <c r="AN119" i="6"/>
  <c r="Y119" i="6"/>
  <c r="AA119" i="6"/>
  <c r="AD119" i="6"/>
  <c r="AH119" i="6"/>
  <c r="AG119" i="6"/>
  <c r="AK119" i="6"/>
  <c r="Z119" i="6"/>
  <c r="AC119" i="6"/>
  <c r="AJ119" i="6"/>
  <c r="AL119" i="6"/>
  <c r="AO119" i="6"/>
  <c r="AE119" i="6"/>
  <c r="W119" i="6"/>
  <c r="AZ119" i="6"/>
  <c r="AF119" i="6"/>
  <c r="Y121" i="6"/>
  <c r="AF121" i="6"/>
  <c r="AE121" i="6"/>
  <c r="AC121" i="6"/>
  <c r="AZ121" i="6"/>
  <c r="V121" i="6"/>
  <c r="AN121" i="6"/>
  <c r="AI121" i="6"/>
  <c r="AO121" i="6"/>
  <c r="AH121" i="6"/>
  <c r="AL121" i="6"/>
  <c r="AJ121" i="6"/>
  <c r="AM121" i="6"/>
  <c r="AG121" i="6"/>
  <c r="AD121" i="6"/>
  <c r="X121" i="6"/>
  <c r="AB121" i="6"/>
  <c r="Z121" i="6"/>
  <c r="AA121" i="6"/>
  <c r="AK121" i="6"/>
  <c r="W121" i="6"/>
  <c r="AL103" i="6"/>
  <c r="AM103" i="6"/>
  <c r="Y103" i="6"/>
  <c r="AC103" i="6"/>
  <c r="AG103" i="6"/>
  <c r="AD103" i="6"/>
  <c r="W103" i="6"/>
  <c r="AH103" i="6"/>
  <c r="AZ103" i="6"/>
  <c r="AF103" i="6"/>
  <c r="AN103" i="6"/>
  <c r="AB103" i="6"/>
  <c r="AJ103" i="6"/>
  <c r="V103" i="6"/>
  <c r="AI103" i="6"/>
  <c r="AE103" i="6"/>
  <c r="AA103" i="6"/>
  <c r="AK103" i="6"/>
  <c r="X103" i="6"/>
  <c r="AO103" i="6"/>
  <c r="Z103" i="6"/>
  <c r="AD97" i="6"/>
  <c r="W97" i="6"/>
  <c r="AL97" i="6"/>
  <c r="AB97" i="6"/>
  <c r="AK97" i="6"/>
  <c r="X97" i="6"/>
  <c r="Z97" i="6"/>
  <c r="AZ97" i="6"/>
  <c r="AO97" i="6"/>
  <c r="V97" i="6"/>
  <c r="AN97" i="6"/>
  <c r="AC97" i="6"/>
  <c r="AH97" i="6"/>
  <c r="AE97" i="6"/>
  <c r="AJ97" i="6"/>
  <c r="Y97" i="6"/>
  <c r="AM97" i="6"/>
  <c r="AG97" i="6"/>
  <c r="AI97" i="6"/>
  <c r="AF97" i="6"/>
  <c r="AA97" i="6"/>
  <c r="AN94" i="6"/>
  <c r="AB94" i="6"/>
  <c r="AL94" i="6"/>
  <c r="AZ94" i="6"/>
  <c r="X94" i="6"/>
  <c r="AJ94" i="6"/>
  <c r="V94" i="6"/>
  <c r="AE94" i="6"/>
  <c r="AM94" i="6"/>
  <c r="AD94" i="6"/>
  <c r="AG94" i="6"/>
  <c r="AH94" i="6"/>
  <c r="W94" i="6"/>
  <c r="AI94" i="6"/>
  <c r="Z94" i="6"/>
  <c r="AC94" i="6"/>
  <c r="Y94" i="6"/>
  <c r="AF94" i="6"/>
  <c r="AK94" i="6"/>
  <c r="AA94" i="6"/>
  <c r="AO94" i="6"/>
  <c r="AE96" i="6"/>
  <c r="AD96" i="6"/>
  <c r="Y96" i="6"/>
  <c r="AZ96" i="6"/>
  <c r="AA96" i="6"/>
  <c r="AO96" i="6"/>
  <c r="AM96" i="6"/>
  <c r="AL96" i="6"/>
  <c r="AF96" i="6"/>
  <c r="AK96" i="6"/>
  <c r="X96" i="6"/>
  <c r="AJ96" i="6"/>
  <c r="AC96" i="6"/>
  <c r="V96" i="6"/>
  <c r="Z96" i="6"/>
  <c r="W96" i="6"/>
  <c r="AG96" i="6"/>
  <c r="AI96" i="6"/>
  <c r="AH96" i="6"/>
  <c r="AN96" i="6"/>
  <c r="AB96" i="6"/>
  <c r="AF154" i="6"/>
  <c r="AL154" i="6"/>
  <c r="AE154" i="6"/>
  <c r="AN154" i="6"/>
  <c r="AJ154" i="6"/>
  <c r="AD154" i="6"/>
  <c r="AG154" i="6"/>
  <c r="W154" i="6"/>
  <c r="AM154" i="6"/>
  <c r="AO154" i="6"/>
  <c r="Y154" i="6"/>
  <c r="AI154" i="6"/>
  <c r="AH154" i="6"/>
  <c r="AZ154" i="6"/>
  <c r="AK154" i="6"/>
  <c r="V154" i="6"/>
  <c r="AB154" i="6"/>
  <c r="AC154" i="6"/>
  <c r="X154" i="6"/>
  <c r="Z154" i="6"/>
  <c r="AA154" i="6"/>
  <c r="AA171" i="6"/>
  <c r="AH171" i="6"/>
  <c r="Z171" i="6"/>
  <c r="AD171" i="6"/>
  <c r="AG171" i="6"/>
  <c r="AK171" i="6"/>
  <c r="Y171" i="6"/>
  <c r="AC171" i="6"/>
  <c r="AE171" i="6"/>
  <c r="AZ171" i="6"/>
  <c r="AO171" i="6"/>
  <c r="AL171" i="6"/>
  <c r="AF171" i="6"/>
  <c r="AJ171" i="6"/>
  <c r="AM171" i="6"/>
  <c r="AI171" i="6"/>
  <c r="V171" i="6"/>
  <c r="AN171" i="6"/>
  <c r="X171" i="6"/>
  <c r="AB171" i="6"/>
  <c r="W171" i="6"/>
  <c r="AJ146" i="6"/>
  <c r="AB146" i="6"/>
  <c r="AM146" i="6"/>
  <c r="AN146" i="6"/>
  <c r="AL146" i="6"/>
  <c r="AA146" i="6"/>
  <c r="V146" i="6"/>
  <c r="Z146" i="6"/>
  <c r="AC146" i="6"/>
  <c r="AI146" i="6"/>
  <c r="AD146" i="6"/>
  <c r="AK146" i="6"/>
  <c r="AO146" i="6"/>
  <c r="AE146" i="6"/>
  <c r="Y146" i="6"/>
  <c r="AF146" i="6"/>
  <c r="AG146" i="6"/>
  <c r="W146" i="6"/>
  <c r="X146" i="6"/>
  <c r="AH146" i="6"/>
  <c r="AZ146" i="6"/>
  <c r="X100" i="6"/>
  <c r="W100" i="6"/>
  <c r="AJ100" i="6"/>
  <c r="AC100" i="6"/>
  <c r="V100" i="6"/>
  <c r="AB100" i="6"/>
  <c r="AA100" i="6"/>
  <c r="AG100" i="6"/>
  <c r="AD100" i="6"/>
  <c r="AH100" i="6"/>
  <c r="AK100" i="6"/>
  <c r="AI100" i="6"/>
  <c r="AO100" i="6"/>
  <c r="AN100" i="6"/>
  <c r="Y100" i="6"/>
  <c r="AL100" i="6"/>
  <c r="AE100" i="6"/>
  <c r="AM100" i="6"/>
  <c r="AF100" i="6"/>
  <c r="Z100" i="6"/>
  <c r="AZ100" i="6"/>
  <c r="AF162" i="6"/>
  <c r="AZ162" i="6"/>
  <c r="AN162" i="6"/>
  <c r="AD162" i="6"/>
  <c r="AI162" i="6"/>
  <c r="AA162" i="6"/>
  <c r="X162" i="6"/>
  <c r="AH162" i="6"/>
  <c r="AE162" i="6"/>
  <c r="AL162" i="6"/>
  <c r="AB162" i="6"/>
  <c r="AM162" i="6"/>
  <c r="W162" i="6"/>
  <c r="V162" i="6"/>
  <c r="AK162" i="6"/>
  <c r="AO162" i="6"/>
  <c r="Y162" i="6"/>
  <c r="AC162" i="6"/>
  <c r="AG162" i="6"/>
  <c r="AJ162" i="6"/>
  <c r="Z162" i="6"/>
  <c r="AL115" i="6"/>
  <c r="AB115" i="6"/>
  <c r="AA115" i="6"/>
  <c r="AO115" i="6"/>
  <c r="AN115" i="6"/>
  <c r="AZ115" i="6"/>
  <c r="AD115" i="6"/>
  <c r="AC115" i="6"/>
  <c r="AH115" i="6"/>
  <c r="AF115" i="6"/>
  <c r="AK115" i="6"/>
  <c r="Y115" i="6"/>
  <c r="AJ115" i="6"/>
  <c r="Z115" i="6"/>
  <c r="AG115" i="6"/>
  <c r="AM115" i="6"/>
  <c r="AE115" i="6"/>
  <c r="X115" i="6"/>
  <c r="AI115" i="6"/>
  <c r="V115" i="6"/>
  <c r="W115" i="6"/>
  <c r="AN131" i="6"/>
  <c r="X131" i="6"/>
  <c r="Y131" i="6"/>
  <c r="AL131" i="6"/>
  <c r="W131" i="6"/>
  <c r="AM131" i="6"/>
  <c r="AG131" i="6"/>
  <c r="AH131" i="6"/>
  <c r="AA131" i="6"/>
  <c r="AB131" i="6"/>
  <c r="AK131" i="6"/>
  <c r="AI131" i="6"/>
  <c r="AC131" i="6"/>
  <c r="AF131" i="6"/>
  <c r="V131" i="6"/>
  <c r="AD131" i="6"/>
  <c r="AO131" i="6"/>
  <c r="Z131" i="6"/>
  <c r="AZ131" i="6"/>
  <c r="AE131" i="6"/>
  <c r="AJ131" i="6"/>
  <c r="AE172" i="6"/>
  <c r="AA172" i="6"/>
  <c r="AL172" i="6"/>
  <c r="AI172" i="6"/>
  <c r="AZ172" i="6"/>
  <c r="AO172" i="6"/>
  <c r="AJ172" i="6"/>
  <c r="AF172" i="6"/>
  <c r="AD172" i="6"/>
  <c r="AC172" i="6"/>
  <c r="Y172" i="6"/>
  <c r="AB172" i="6"/>
  <c r="X172" i="6"/>
  <c r="Z172" i="6"/>
  <c r="AG172" i="6"/>
  <c r="AN172" i="6"/>
  <c r="W172" i="6"/>
  <c r="AH172" i="6"/>
  <c r="AM172" i="6"/>
  <c r="AK172" i="6"/>
  <c r="V172" i="6"/>
  <c r="AA124" i="6"/>
  <c r="AB124" i="6"/>
  <c r="AM124" i="6"/>
  <c r="AH124" i="6"/>
  <c r="AJ124" i="6"/>
  <c r="AC124" i="6"/>
  <c r="AK124" i="6"/>
  <c r="W124" i="6"/>
  <c r="Z124" i="6"/>
  <c r="AL124" i="6"/>
  <c r="AO124" i="6"/>
  <c r="AE124" i="6"/>
  <c r="AF124" i="6"/>
  <c r="AI124" i="6"/>
  <c r="AN124" i="6"/>
  <c r="V124" i="6"/>
  <c r="Y124" i="6"/>
  <c r="AD124" i="6"/>
  <c r="AG124" i="6"/>
  <c r="AZ124" i="6"/>
  <c r="X124" i="6"/>
  <c r="AD105" i="6"/>
  <c r="AL105" i="6"/>
  <c r="AE105" i="6"/>
  <c r="Y105" i="6"/>
  <c r="W105" i="6"/>
  <c r="AK105" i="6"/>
  <c r="AB105" i="6"/>
  <c r="X105" i="6"/>
  <c r="AH105" i="6"/>
  <c r="AJ105" i="6"/>
  <c r="AO105" i="6"/>
  <c r="AN105" i="6"/>
  <c r="AF105" i="6"/>
  <c r="AM105" i="6"/>
  <c r="Z105" i="6"/>
  <c r="AG105" i="6"/>
  <c r="AC105" i="6"/>
  <c r="AZ105" i="6"/>
  <c r="AA105" i="6"/>
  <c r="V105" i="6"/>
  <c r="AI105" i="6"/>
  <c r="AD107" i="6"/>
  <c r="AB107" i="6"/>
  <c r="AC107" i="6"/>
  <c r="AA107" i="6"/>
  <c r="AN107" i="6"/>
  <c r="AK107" i="6"/>
  <c r="AG107" i="6"/>
  <c r="W107" i="6"/>
  <c r="V107" i="6"/>
  <c r="X107" i="6"/>
  <c r="Z107" i="6"/>
  <c r="AL107" i="6"/>
  <c r="AZ107" i="6"/>
  <c r="Y107" i="6"/>
  <c r="AJ107" i="6"/>
  <c r="AM107" i="6"/>
  <c r="AE107" i="6"/>
  <c r="AI107" i="6"/>
  <c r="AF107" i="6"/>
  <c r="AH107" i="6"/>
  <c r="AO107" i="6"/>
  <c r="AF95" i="6"/>
  <c r="AH95" i="6"/>
  <c r="AG95" i="6"/>
  <c r="AI95" i="6"/>
  <c r="Y95" i="6"/>
  <c r="X95" i="6"/>
  <c r="AL95" i="6"/>
  <c r="AD95" i="6"/>
  <c r="AM95" i="6"/>
  <c r="AK95" i="6"/>
  <c r="V95" i="6"/>
  <c r="AN95" i="6"/>
  <c r="AC95" i="6"/>
  <c r="AJ95" i="6"/>
  <c r="AE95" i="6"/>
  <c r="AO95" i="6"/>
  <c r="AZ95" i="6"/>
  <c r="Z95" i="6"/>
  <c r="AB95" i="6"/>
  <c r="AA95" i="6"/>
  <c r="W95" i="6"/>
  <c r="AZ145" i="6"/>
  <c r="W145" i="6"/>
  <c r="Z145" i="6"/>
  <c r="AN145" i="6"/>
  <c r="AG145" i="6"/>
  <c r="X145" i="6"/>
  <c r="AL145" i="6"/>
  <c r="AE145" i="6"/>
  <c r="AB145" i="6"/>
  <c r="V145" i="6"/>
  <c r="AD145" i="6"/>
  <c r="AF145" i="6"/>
  <c r="AA145" i="6"/>
  <c r="Y145" i="6"/>
  <c r="AH145" i="6"/>
  <c r="AJ145" i="6"/>
  <c r="AO145" i="6"/>
  <c r="AK145" i="6"/>
  <c r="AM145" i="6"/>
  <c r="AI145" i="6"/>
  <c r="AC145" i="6"/>
  <c r="Z166" i="6"/>
  <c r="AJ166" i="6"/>
  <c r="AN166" i="6"/>
  <c r="AZ166" i="6"/>
  <c r="W166" i="6"/>
  <c r="AA166" i="6"/>
  <c r="AB166" i="6"/>
  <c r="AF166" i="6"/>
  <c r="AE166" i="6"/>
  <c r="Y166" i="6"/>
  <c r="AM166" i="6"/>
  <c r="X166" i="6"/>
  <c r="AC166" i="6"/>
  <c r="AO166" i="6"/>
  <c r="AH166" i="6"/>
  <c r="AG166" i="6"/>
  <c r="AD166" i="6"/>
  <c r="V166" i="6"/>
  <c r="AK166" i="6"/>
  <c r="AL166" i="6"/>
  <c r="AI166" i="6"/>
  <c r="AC143" i="6"/>
  <c r="AD143" i="6"/>
  <c r="AK143" i="6"/>
  <c r="Z143" i="6"/>
  <c r="AO143" i="6"/>
  <c r="W143" i="6"/>
  <c r="AJ143" i="6"/>
  <c r="V143" i="6"/>
  <c r="X143" i="6"/>
  <c r="AH143" i="6"/>
  <c r="AG143" i="6"/>
  <c r="AE143" i="6"/>
  <c r="AA143" i="6"/>
  <c r="Y143" i="6"/>
  <c r="AF143" i="6"/>
  <c r="AB143" i="6"/>
  <c r="AZ143" i="6"/>
  <c r="AM143" i="6"/>
  <c r="AI143" i="6"/>
  <c r="AN143" i="6"/>
  <c r="AL143" i="6"/>
  <c r="AO138" i="6"/>
  <c r="AZ138" i="6"/>
  <c r="AL138" i="6"/>
  <c r="X138" i="6"/>
  <c r="AA138" i="6"/>
  <c r="AB138" i="6"/>
  <c r="AI138" i="6"/>
  <c r="AD138" i="6"/>
  <c r="AH138" i="6"/>
  <c r="AM138" i="6"/>
  <c r="Z138" i="6"/>
  <c r="AE138" i="6"/>
  <c r="AJ138" i="6"/>
  <c r="AN138" i="6"/>
  <c r="AC138" i="6"/>
  <c r="AG138" i="6"/>
  <c r="AF138" i="6"/>
  <c r="W138" i="6"/>
  <c r="Y138" i="6"/>
  <c r="AK138" i="6"/>
  <c r="V138" i="6"/>
  <c r="AM174" i="6"/>
  <c r="Y174" i="6"/>
  <c r="AK174" i="6"/>
  <c r="V174" i="6"/>
  <c r="AN174" i="6"/>
  <c r="W174" i="6"/>
  <c r="AZ174" i="6"/>
  <c r="AA174" i="6"/>
  <c r="AO174" i="6"/>
  <c r="AJ174" i="6"/>
  <c r="AC174" i="6"/>
  <c r="AG174" i="6"/>
  <c r="AF174" i="6"/>
  <c r="AE174" i="6"/>
  <c r="AB174" i="6"/>
  <c r="AI174" i="6"/>
  <c r="AL174" i="6"/>
  <c r="Z174" i="6"/>
  <c r="AD174" i="6"/>
  <c r="AH174" i="6"/>
  <c r="X174" i="6"/>
  <c r="X156" i="6"/>
  <c r="AK156" i="6"/>
  <c r="AC156" i="6"/>
  <c r="AM156" i="6"/>
  <c r="V156" i="6"/>
  <c r="AJ156" i="6"/>
  <c r="W156" i="6"/>
  <c r="Z156" i="6"/>
  <c r="AL156" i="6"/>
  <c r="AH156" i="6"/>
  <c r="AG156" i="6"/>
  <c r="AZ156" i="6"/>
  <c r="AO156" i="6"/>
  <c r="AE156" i="6"/>
  <c r="AN156" i="6"/>
  <c r="AI156" i="6"/>
  <c r="AF156" i="6"/>
  <c r="Y156" i="6"/>
  <c r="AB156" i="6"/>
  <c r="AD156" i="6"/>
  <c r="AA156" i="6"/>
  <c r="AI127" i="6"/>
  <c r="AE127" i="6"/>
  <c r="AA127" i="6"/>
  <c r="AZ127" i="6"/>
  <c r="AG127" i="6"/>
  <c r="Z127" i="6"/>
  <c r="AK127" i="6"/>
  <c r="AL127" i="6"/>
  <c r="AD127" i="6"/>
  <c r="AC127" i="6"/>
  <c r="AM127" i="6"/>
  <c r="W127" i="6"/>
  <c r="X127" i="6"/>
  <c r="V127" i="6"/>
  <c r="AJ127" i="6"/>
  <c r="Y127" i="6"/>
  <c r="AH127" i="6"/>
  <c r="AO127" i="6"/>
  <c r="AF127" i="6"/>
  <c r="AN127" i="6"/>
  <c r="AB127" i="6"/>
  <c r="Y160" i="6"/>
  <c r="V160" i="6"/>
  <c r="AE160" i="6"/>
  <c r="AN160" i="6"/>
  <c r="AD160" i="6"/>
  <c r="AZ160" i="6"/>
  <c r="X160" i="6"/>
  <c r="AL160" i="6"/>
  <c r="AO160" i="6"/>
  <c r="AG160" i="6"/>
  <c r="AM160" i="6"/>
  <c r="AH160" i="6"/>
  <c r="AF160" i="6"/>
  <c r="W160" i="6"/>
  <c r="AJ160" i="6"/>
  <c r="Z160" i="6"/>
  <c r="AB160" i="6"/>
  <c r="AK160" i="6"/>
  <c r="AA160" i="6"/>
  <c r="AI160" i="6"/>
  <c r="AC160" i="6"/>
  <c r="X90" i="6"/>
  <c r="AA90" i="6"/>
  <c r="AB90" i="6"/>
  <c r="AC90" i="6"/>
  <c r="AK90" i="6"/>
  <c r="AZ90" i="6"/>
  <c r="AI90" i="6"/>
  <c r="AO90" i="6"/>
  <c r="Y90" i="6"/>
  <c r="AD90" i="6"/>
  <c r="AF90" i="6"/>
  <c r="AN90" i="6"/>
  <c r="AJ90" i="6"/>
  <c r="AH90" i="6"/>
  <c r="AM90" i="6"/>
  <c r="AL90" i="6"/>
  <c r="W90" i="6"/>
  <c r="AG90" i="6"/>
  <c r="AE90" i="6"/>
  <c r="Z90" i="6"/>
  <c r="V90" i="6"/>
  <c r="AC137" i="6"/>
  <c r="Y137" i="6"/>
  <c r="AZ137" i="6"/>
  <c r="AE137" i="6"/>
  <c r="AA137" i="6"/>
  <c r="X137" i="6"/>
  <c r="AO137" i="6"/>
  <c r="AG137" i="6"/>
  <c r="AN137" i="6"/>
  <c r="AK137" i="6"/>
  <c r="AL137" i="6"/>
  <c r="W137" i="6"/>
  <c r="AI137" i="6"/>
  <c r="AD137" i="6"/>
  <c r="AB137" i="6"/>
  <c r="AF137" i="6"/>
  <c r="AM137" i="6"/>
  <c r="AH137" i="6"/>
  <c r="Z137" i="6"/>
  <c r="AJ137" i="6"/>
  <c r="V137" i="6"/>
  <c r="BQ47" i="6"/>
  <c r="BP47" i="6"/>
  <c r="BS47" i="6" s="1"/>
  <c r="BH88" i="6" s="1"/>
  <c r="AN102" i="6"/>
  <c r="Z102" i="6"/>
  <c r="AK102" i="6"/>
  <c r="X102" i="6"/>
  <c r="AH102" i="6"/>
  <c r="AC102" i="6"/>
  <c r="AL102" i="6"/>
  <c r="Y102" i="6"/>
  <c r="AM102" i="6"/>
  <c r="AD102" i="6"/>
  <c r="AI102" i="6"/>
  <c r="AE102" i="6"/>
  <c r="AJ102" i="6"/>
  <c r="AZ102" i="6"/>
  <c r="AB102" i="6"/>
  <c r="AG102" i="6"/>
  <c r="AF102" i="6"/>
  <c r="AO102" i="6"/>
  <c r="W102" i="6"/>
  <c r="V102" i="6"/>
  <c r="AA102" i="6"/>
  <c r="AK92" i="6"/>
  <c r="X92" i="6"/>
  <c r="AN92" i="6"/>
  <c r="AA92" i="6"/>
  <c r="AC92" i="6"/>
  <c r="AF92" i="6"/>
  <c r="Y92" i="6"/>
  <c r="AO92" i="6"/>
  <c r="AD92" i="6"/>
  <c r="AZ92" i="6"/>
  <c r="AG92" i="6"/>
  <c r="AM92" i="6"/>
  <c r="AL92" i="6"/>
  <c r="AE92" i="6"/>
  <c r="V92" i="6"/>
  <c r="AB92" i="6"/>
  <c r="Z92" i="6"/>
  <c r="AH92" i="6"/>
  <c r="W92" i="6"/>
  <c r="AJ92" i="6"/>
  <c r="AI92" i="6"/>
  <c r="AF150" i="6"/>
  <c r="AK150" i="6"/>
  <c r="AC150" i="6"/>
  <c r="AH150" i="6"/>
  <c r="AD150" i="6"/>
  <c r="AJ150" i="6"/>
  <c r="W150" i="6"/>
  <c r="AL150" i="6"/>
  <c r="AZ150" i="6"/>
  <c r="Z150" i="6"/>
  <c r="Y150" i="6"/>
  <c r="AN150" i="6"/>
  <c r="AG150" i="6"/>
  <c r="V150" i="6"/>
  <c r="AB150" i="6"/>
  <c r="AA150" i="6"/>
  <c r="AO150" i="6"/>
  <c r="X150" i="6"/>
  <c r="AM150" i="6"/>
  <c r="AI150" i="6"/>
  <c r="AE150" i="6"/>
  <c r="AN128" i="6"/>
  <c r="V128" i="6"/>
  <c r="AL128" i="6"/>
  <c r="AE128" i="6"/>
  <c r="AI128" i="6"/>
  <c r="AH128" i="6"/>
  <c r="Z128" i="6"/>
  <c r="AZ128" i="6"/>
  <c r="AA128" i="6"/>
  <c r="X128" i="6"/>
  <c r="AG128" i="6"/>
  <c r="AD128" i="6"/>
  <c r="AF128" i="6"/>
  <c r="AO128" i="6"/>
  <c r="AK128" i="6"/>
  <c r="AB128" i="6"/>
  <c r="W128" i="6"/>
  <c r="AJ128" i="6"/>
  <c r="AC128" i="6"/>
  <c r="AM128" i="6"/>
  <c r="Y128" i="6"/>
  <c r="W163" i="6"/>
  <c r="AE163" i="6"/>
  <c r="AF163" i="6"/>
  <c r="AL163" i="6"/>
  <c r="V163" i="6"/>
  <c r="AO163" i="6"/>
  <c r="AJ163" i="6"/>
  <c r="AA163" i="6"/>
  <c r="AC163" i="6"/>
  <c r="AG163" i="6"/>
  <c r="Z163" i="6"/>
  <c r="AM163" i="6"/>
  <c r="AH163" i="6"/>
  <c r="AB163" i="6"/>
  <c r="AZ163" i="6"/>
  <c r="AI163" i="6"/>
  <c r="AD163" i="6"/>
  <c r="X163" i="6"/>
  <c r="Y163" i="6"/>
  <c r="AN163" i="6"/>
  <c r="AK163" i="6"/>
  <c r="AL147" i="6"/>
  <c r="AI147" i="6"/>
  <c r="AH147" i="6"/>
  <c r="Z147" i="6"/>
  <c r="X147" i="6"/>
  <c r="AN147" i="6"/>
  <c r="AF147" i="6"/>
  <c r="AC147" i="6"/>
  <c r="AZ147" i="6"/>
  <c r="AJ147" i="6"/>
  <c r="AA147" i="6"/>
  <c r="AE147" i="6"/>
  <c r="AK147" i="6"/>
  <c r="AD147" i="6"/>
  <c r="AM147" i="6"/>
  <c r="V147" i="6"/>
  <c r="AG147" i="6"/>
  <c r="W147" i="6"/>
  <c r="AB147" i="6"/>
  <c r="Y147" i="6"/>
  <c r="AO147" i="6"/>
  <c r="Y112" i="6"/>
  <c r="AI112" i="6"/>
  <c r="AC112" i="6"/>
  <c r="V112" i="6"/>
  <c r="W112" i="6"/>
  <c r="AJ112" i="6"/>
  <c r="AO112" i="6"/>
  <c r="X112" i="6"/>
  <c r="AA112" i="6"/>
  <c r="AZ112" i="6"/>
  <c r="AE112" i="6"/>
  <c r="AH112" i="6"/>
  <c r="AN112" i="6"/>
  <c r="AD112" i="6"/>
  <c r="AM112" i="6"/>
  <c r="AF112" i="6"/>
  <c r="Z112" i="6"/>
  <c r="AG112" i="6"/>
  <c r="AK112" i="6"/>
  <c r="AB112" i="6"/>
  <c r="AL112" i="6"/>
  <c r="AD126" i="6"/>
  <c r="X126" i="6"/>
  <c r="AK126" i="6"/>
  <c r="AA126" i="6"/>
  <c r="W126" i="6"/>
  <c r="AE126" i="6"/>
  <c r="AG126" i="6"/>
  <c r="AM126" i="6"/>
  <c r="V126" i="6"/>
  <c r="AF126" i="6"/>
  <c r="Z126" i="6"/>
  <c r="AH126" i="6"/>
  <c r="AB126" i="6"/>
  <c r="AN126" i="6"/>
  <c r="AL126" i="6"/>
  <c r="AO126" i="6"/>
  <c r="AC126" i="6"/>
  <c r="Y126" i="6"/>
  <c r="AJ126" i="6"/>
  <c r="AZ126" i="6"/>
  <c r="AI126" i="6"/>
  <c r="AL139" i="6"/>
  <c r="AI139" i="6"/>
  <c r="AJ139" i="6"/>
  <c r="W139" i="6"/>
  <c r="X139" i="6"/>
  <c r="AF139" i="6"/>
  <c r="Y139" i="6"/>
  <c r="AZ139" i="6"/>
  <c r="V139" i="6"/>
  <c r="AO139" i="6"/>
  <c r="AC139" i="6"/>
  <c r="AH139" i="6"/>
  <c r="AG139" i="6"/>
  <c r="AE139" i="6"/>
  <c r="AB139" i="6"/>
  <c r="AK139" i="6"/>
  <c r="AD139" i="6"/>
  <c r="AM139" i="6"/>
  <c r="AN139" i="6"/>
  <c r="AA139" i="6"/>
  <c r="Z139" i="6"/>
  <c r="AC152" i="6"/>
  <c r="V152" i="6"/>
  <c r="AE152" i="6"/>
  <c r="AL152" i="6"/>
  <c r="Z152" i="6"/>
  <c r="AZ152" i="6"/>
  <c r="AJ152" i="6"/>
  <c r="AB152" i="6"/>
  <c r="AG152" i="6"/>
  <c r="AI152" i="6"/>
  <c r="AD152" i="6"/>
  <c r="Y152" i="6"/>
  <c r="W152" i="6"/>
  <c r="AM152" i="6"/>
  <c r="AK152" i="6"/>
  <c r="X152" i="6"/>
  <c r="AA152" i="6"/>
  <c r="AO152" i="6"/>
  <c r="AN152" i="6"/>
  <c r="AH152" i="6"/>
  <c r="AF152" i="6"/>
  <c r="Z123" i="6"/>
  <c r="AZ123" i="6"/>
  <c r="Y123" i="6"/>
  <c r="X123" i="6"/>
  <c r="AB123" i="6"/>
  <c r="AL123" i="6"/>
  <c r="AE123" i="6"/>
  <c r="AN123" i="6"/>
  <c r="AM123" i="6"/>
  <c r="AG123" i="6"/>
  <c r="AJ123" i="6"/>
  <c r="AI123" i="6"/>
  <c r="AA123" i="6"/>
  <c r="AK123" i="6"/>
  <c r="AD123" i="6"/>
  <c r="AC123" i="6"/>
  <c r="W123" i="6"/>
  <c r="AO123" i="6"/>
  <c r="AH123" i="6"/>
  <c r="V123" i="6"/>
  <c r="AF123" i="6"/>
  <c r="Y93" i="6"/>
  <c r="AO93" i="6"/>
  <c r="W93" i="6"/>
  <c r="V93" i="6"/>
  <c r="AL93" i="6"/>
  <c r="AF93" i="6"/>
  <c r="AB93" i="6"/>
  <c r="AN93" i="6"/>
  <c r="AD93" i="6"/>
  <c r="AJ93" i="6"/>
  <c r="AA93" i="6"/>
  <c r="Z93" i="6"/>
  <c r="AZ93" i="6"/>
  <c r="AE93" i="6"/>
  <c r="AG93" i="6"/>
  <c r="AM93" i="6"/>
  <c r="AI93" i="6"/>
  <c r="AK93" i="6"/>
  <c r="AH93" i="6"/>
  <c r="AC93" i="6"/>
  <c r="X93" i="6"/>
  <c r="BP45" i="6"/>
  <c r="BQ45" i="6"/>
  <c r="AD144" i="6"/>
  <c r="AC144" i="6"/>
  <c r="AG144" i="6"/>
  <c r="AA144" i="6"/>
  <c r="V144" i="6"/>
  <c r="AH144" i="6"/>
  <c r="W144" i="6"/>
  <c r="AJ144" i="6"/>
  <c r="AZ144" i="6"/>
  <c r="AN144" i="6"/>
  <c r="AB144" i="6"/>
  <c r="Z144" i="6"/>
  <c r="AE144" i="6"/>
  <c r="X144" i="6"/>
  <c r="AF144" i="6"/>
  <c r="AI144" i="6"/>
  <c r="Y144" i="6"/>
  <c r="AK144" i="6"/>
  <c r="AL144" i="6"/>
  <c r="AO144" i="6"/>
  <c r="AM144" i="6"/>
  <c r="AA158" i="6"/>
  <c r="AF158" i="6"/>
  <c r="AO158" i="6"/>
  <c r="AJ158" i="6"/>
  <c r="AM158" i="6"/>
  <c r="V158" i="6"/>
  <c r="AB158" i="6"/>
  <c r="AC158" i="6"/>
  <c r="AK158" i="6"/>
  <c r="AH158" i="6"/>
  <c r="W158" i="6"/>
  <c r="AG158" i="6"/>
  <c r="AZ158" i="6"/>
  <c r="AD158" i="6"/>
  <c r="X158" i="6"/>
  <c r="AN158" i="6"/>
  <c r="Z158" i="6"/>
  <c r="Y158" i="6"/>
  <c r="AL158" i="6"/>
  <c r="AI158" i="6"/>
  <c r="AE158" i="6"/>
  <c r="V134" i="6"/>
  <c r="AL134" i="6"/>
  <c r="AD134" i="6"/>
  <c r="AN134" i="6"/>
  <c r="AE134" i="6"/>
  <c r="AC134" i="6"/>
  <c r="Y134" i="6"/>
  <c r="AM134" i="6"/>
  <c r="AA134" i="6"/>
  <c r="W134" i="6"/>
  <c r="AG134" i="6"/>
  <c r="AK134" i="6"/>
  <c r="AB134" i="6"/>
  <c r="AH134" i="6"/>
  <c r="AF134" i="6"/>
  <c r="AO134" i="6"/>
  <c r="AJ134" i="6"/>
  <c r="AZ134" i="6"/>
  <c r="X134" i="6"/>
  <c r="Z134" i="6"/>
  <c r="AI134" i="6"/>
  <c r="AC101" i="6"/>
  <c r="AE101" i="6"/>
  <c r="AH101" i="6"/>
  <c r="AK101" i="6"/>
  <c r="AL101" i="6"/>
  <c r="AM101" i="6"/>
  <c r="AO101" i="6"/>
  <c r="X101" i="6"/>
  <c r="Z101" i="6"/>
  <c r="AI101" i="6"/>
  <c r="V101" i="6"/>
  <c r="W101" i="6"/>
  <c r="AN101" i="6"/>
  <c r="Y101" i="6"/>
  <c r="AG101" i="6"/>
  <c r="AF101" i="6"/>
  <c r="AJ101" i="6"/>
  <c r="AZ101" i="6"/>
  <c r="AA101" i="6"/>
  <c r="AB101" i="6"/>
  <c r="AD101" i="6"/>
  <c r="AG136" i="6"/>
  <c r="AL136" i="6"/>
  <c r="AC136" i="6"/>
  <c r="AD136" i="6"/>
  <c r="AI136" i="6"/>
  <c r="AN136" i="6"/>
  <c r="AO136" i="6"/>
  <c r="AE136" i="6"/>
  <c r="AH136" i="6"/>
  <c r="X136" i="6"/>
  <c r="AB136" i="6"/>
  <c r="AF136" i="6"/>
  <c r="Y136" i="6"/>
  <c r="Z136" i="6"/>
  <c r="AK136" i="6"/>
  <c r="V136" i="6"/>
  <c r="AZ136" i="6"/>
  <c r="AM136" i="6"/>
  <c r="AA136" i="6"/>
  <c r="AJ136" i="6"/>
  <c r="W136" i="6"/>
  <c r="AE129" i="6"/>
  <c r="AI129" i="6"/>
  <c r="AL129" i="6"/>
  <c r="AO129" i="6"/>
  <c r="AZ129" i="6"/>
  <c r="V129" i="6"/>
  <c r="AA129" i="6"/>
  <c r="AD129" i="6"/>
  <c r="AG129" i="6"/>
  <c r="AM129" i="6"/>
  <c r="AH129" i="6"/>
  <c r="AK129" i="6"/>
  <c r="W129" i="6"/>
  <c r="AN129" i="6"/>
  <c r="AJ129" i="6"/>
  <c r="X129" i="6"/>
  <c r="Z129" i="6"/>
  <c r="Y129" i="6"/>
  <c r="AB129" i="6"/>
  <c r="AF129" i="6"/>
  <c r="AC129" i="6"/>
  <c r="AD113" i="6"/>
  <c r="AN113" i="6"/>
  <c r="AC113" i="6"/>
  <c r="AB113" i="6"/>
  <c r="AL113" i="6"/>
  <c r="AG113" i="6"/>
  <c r="AJ113" i="6"/>
  <c r="AO113" i="6"/>
  <c r="AF113" i="6"/>
  <c r="AZ113" i="6"/>
  <c r="AM113" i="6"/>
  <c r="AE113" i="6"/>
  <c r="Z113" i="6"/>
  <c r="V113" i="6"/>
  <c r="W113" i="6"/>
  <c r="AK113" i="6"/>
  <c r="AA113" i="6"/>
  <c r="AI113" i="6"/>
  <c r="X113" i="6"/>
  <c r="AH113" i="6"/>
  <c r="Y113" i="6"/>
  <c r="Z133" i="6"/>
  <c r="AO133" i="6"/>
  <c r="AK133" i="6"/>
  <c r="AA133" i="6"/>
  <c r="Y133" i="6"/>
  <c r="AB133" i="6"/>
  <c r="AE133" i="6"/>
  <c r="AD133" i="6"/>
  <c r="AN133" i="6"/>
  <c r="AJ133" i="6"/>
  <c r="AG133" i="6"/>
  <c r="W133" i="6"/>
  <c r="AL133" i="6"/>
  <c r="AM133" i="6"/>
  <c r="AZ133" i="6"/>
  <c r="AI133" i="6"/>
  <c r="AH133" i="6"/>
  <c r="AC133" i="6"/>
  <c r="AF133" i="6"/>
  <c r="X133" i="6"/>
  <c r="V133" i="6"/>
  <c r="AN132" i="6"/>
  <c r="Z132" i="6"/>
  <c r="AE132" i="6"/>
  <c r="AO132" i="6"/>
  <c r="AA132" i="6"/>
  <c r="AK132" i="6"/>
  <c r="AG132" i="6"/>
  <c r="AB132" i="6"/>
  <c r="Y132" i="6"/>
  <c r="AH132" i="6"/>
  <c r="AF132" i="6"/>
  <c r="AM132" i="6"/>
  <c r="X132" i="6"/>
  <c r="AD132" i="6"/>
  <c r="AJ132" i="6"/>
  <c r="AC132" i="6"/>
  <c r="W132" i="6"/>
  <c r="AZ132" i="6"/>
  <c r="AI132" i="6"/>
  <c r="V132" i="6"/>
  <c r="AL132" i="6"/>
  <c r="Y110" i="6"/>
  <c r="V110" i="6"/>
  <c r="AN110" i="6"/>
  <c r="W110" i="6"/>
  <c r="AF110" i="6"/>
  <c r="AK110" i="6"/>
  <c r="AL110" i="6"/>
  <c r="AC110" i="6"/>
  <c r="AG110" i="6"/>
  <c r="Z110" i="6"/>
  <c r="AD110" i="6"/>
  <c r="AJ110" i="6"/>
  <c r="X110" i="6"/>
  <c r="AH110" i="6"/>
  <c r="AA110" i="6"/>
  <c r="AE110" i="6"/>
  <c r="AZ110" i="6"/>
  <c r="AM110" i="6"/>
  <c r="AO110" i="6"/>
  <c r="AB110" i="6"/>
  <c r="AI110" i="6"/>
  <c r="AJ130" i="6"/>
  <c r="AD130" i="6"/>
  <c r="AO130" i="6"/>
  <c r="AC130" i="6"/>
  <c r="AE130" i="6"/>
  <c r="AI130" i="6"/>
  <c r="AA130" i="6"/>
  <c r="W130" i="6"/>
  <c r="AN130" i="6"/>
  <c r="Y130" i="6"/>
  <c r="X130" i="6"/>
  <c r="Z130" i="6"/>
  <c r="AF130" i="6"/>
  <c r="AG130" i="6"/>
  <c r="V130" i="6"/>
  <c r="AH130" i="6"/>
  <c r="AB130" i="6"/>
  <c r="AL130" i="6"/>
  <c r="AZ130" i="6"/>
  <c r="AK130" i="6"/>
  <c r="AM130" i="6"/>
  <c r="X157" i="6"/>
  <c r="AE157" i="6"/>
  <c r="Y157" i="6"/>
  <c r="V157" i="6"/>
  <c r="AJ157" i="6"/>
  <c r="AO157" i="6"/>
  <c r="AZ157" i="6"/>
  <c r="AH157" i="6"/>
  <c r="AI157" i="6"/>
  <c r="AL157" i="6"/>
  <c r="AF157" i="6"/>
  <c r="AG157" i="6"/>
  <c r="AD157" i="6"/>
  <c r="AA157" i="6"/>
  <c r="AN157" i="6"/>
  <c r="AM157" i="6"/>
  <c r="AK157" i="6"/>
  <c r="AC157" i="6"/>
  <c r="AB157" i="6"/>
  <c r="Z157" i="6"/>
  <c r="W157" i="6"/>
  <c r="AA164" i="6"/>
  <c r="AK164" i="6"/>
  <c r="Z164" i="6"/>
  <c r="AB164" i="6"/>
  <c r="W164" i="6"/>
  <c r="AH164" i="6"/>
  <c r="AF164" i="6"/>
  <c r="AZ164" i="6"/>
  <c r="AM164" i="6"/>
  <c r="AO164" i="6"/>
  <c r="X164" i="6"/>
  <c r="AC164" i="6"/>
  <c r="AJ164" i="6"/>
  <c r="Y164" i="6"/>
  <c r="AE164" i="6"/>
  <c r="AL164" i="6"/>
  <c r="AN164" i="6"/>
  <c r="V164" i="6"/>
  <c r="AD164" i="6"/>
  <c r="AI164" i="6"/>
  <c r="AG164" i="6"/>
  <c r="AJ151" i="6"/>
  <c r="AC151" i="6"/>
  <c r="AG151" i="6"/>
  <c r="W151" i="6"/>
  <c r="V151" i="6"/>
  <c r="AL151" i="6"/>
  <c r="Z151" i="6"/>
  <c r="AA151" i="6"/>
  <c r="AZ151" i="6"/>
  <c r="X151" i="6"/>
  <c r="AI151" i="6"/>
  <c r="AE151" i="6"/>
  <c r="AD151" i="6"/>
  <c r="AN151" i="6"/>
  <c r="AF151" i="6"/>
  <c r="AO151" i="6"/>
  <c r="Y151" i="6"/>
  <c r="AB151" i="6"/>
  <c r="AM151" i="6"/>
  <c r="AK151" i="6"/>
  <c r="AH151" i="6"/>
  <c r="AJ111" i="6"/>
  <c r="Y111" i="6"/>
  <c r="AN111" i="6"/>
  <c r="AL111" i="6"/>
  <c r="AF111" i="6"/>
  <c r="Z111" i="6"/>
  <c r="V111" i="6"/>
  <c r="AZ111" i="6"/>
  <c r="X111" i="6"/>
  <c r="AB111" i="6"/>
  <c r="AA111" i="6"/>
  <c r="AE111" i="6"/>
  <c r="AD111" i="6"/>
  <c r="AK111" i="6"/>
  <c r="AI111" i="6"/>
  <c r="AC111" i="6"/>
  <c r="AH111" i="6"/>
  <c r="AG111" i="6"/>
  <c r="W111" i="6"/>
  <c r="AO111" i="6"/>
  <c r="AM111" i="6"/>
  <c r="AF125" i="6"/>
  <c r="AE125" i="6"/>
  <c r="W125" i="6"/>
  <c r="V125" i="6"/>
  <c r="X125" i="6"/>
  <c r="AJ125" i="6"/>
  <c r="AI125" i="6"/>
  <c r="AL125" i="6"/>
  <c r="AA125" i="6"/>
  <c r="AC125" i="6"/>
  <c r="AO125" i="6"/>
  <c r="AG125" i="6"/>
  <c r="AH125" i="6"/>
  <c r="Z125" i="6"/>
  <c r="Y125" i="6"/>
  <c r="AK125" i="6"/>
  <c r="AB125" i="6"/>
  <c r="AZ125" i="6"/>
  <c r="AM125" i="6"/>
  <c r="AN125" i="6"/>
  <c r="AD125" i="6"/>
  <c r="W104" i="6"/>
  <c r="AH104" i="6"/>
  <c r="AA104" i="6"/>
  <c r="AM104" i="6"/>
  <c r="AL104" i="6"/>
  <c r="AF104" i="6"/>
  <c r="AJ104" i="6"/>
  <c r="V104" i="6"/>
  <c r="AK104" i="6"/>
  <c r="AE104" i="6"/>
  <c r="Y104" i="6"/>
  <c r="X104" i="6"/>
  <c r="AB104" i="6"/>
  <c r="AN104" i="6"/>
  <c r="Z104" i="6"/>
  <c r="AZ104" i="6"/>
  <c r="AD104" i="6"/>
  <c r="AI104" i="6"/>
  <c r="AC104" i="6"/>
  <c r="AG104" i="6"/>
  <c r="AO104" i="6"/>
  <c r="Z114" i="6"/>
  <c r="AE114" i="6"/>
  <c r="AJ114" i="6"/>
  <c r="AG114" i="6"/>
  <c r="AD114" i="6"/>
  <c r="AL114" i="6"/>
  <c r="V114" i="6"/>
  <c r="AO114" i="6"/>
  <c r="Y114" i="6"/>
  <c r="X114" i="6"/>
  <c r="AA114" i="6"/>
  <c r="W114" i="6"/>
  <c r="AN114" i="6"/>
  <c r="AC114" i="6"/>
  <c r="AH114" i="6"/>
  <c r="AI114" i="6"/>
  <c r="AB114" i="6"/>
  <c r="AF114" i="6"/>
  <c r="AM114" i="6"/>
  <c r="AK114" i="6"/>
  <c r="AZ114" i="6"/>
  <c r="AO117" i="6"/>
  <c r="AI117" i="6"/>
  <c r="AL117" i="6"/>
  <c r="AA117" i="6"/>
  <c r="W117" i="6"/>
  <c r="AM117" i="6"/>
  <c r="AG117" i="6"/>
  <c r="AF117" i="6"/>
  <c r="AN117" i="6"/>
  <c r="AE117" i="6"/>
  <c r="AH117" i="6"/>
  <c r="AC117" i="6"/>
  <c r="AB117" i="6"/>
  <c r="Z117" i="6"/>
  <c r="V117" i="6"/>
  <c r="AZ117" i="6"/>
  <c r="AK117" i="6"/>
  <c r="AJ117" i="6"/>
  <c r="X117" i="6"/>
  <c r="AD117" i="6"/>
  <c r="Y117" i="6"/>
  <c r="AJ118" i="6"/>
  <c r="AD118" i="6"/>
  <c r="AE118" i="6"/>
  <c r="Z118" i="6"/>
  <c r="AZ118" i="6"/>
  <c r="AF118" i="6"/>
  <c r="AK118" i="6"/>
  <c r="AG118" i="6"/>
  <c r="W118" i="6"/>
  <c r="AA118" i="6"/>
  <c r="AC118" i="6"/>
  <c r="V118" i="6"/>
  <c r="X118" i="6"/>
  <c r="AN118" i="6"/>
  <c r="Y118" i="6"/>
  <c r="AL118" i="6"/>
  <c r="AO118" i="6"/>
  <c r="AI118" i="6"/>
  <c r="AM118" i="6"/>
  <c r="AH118" i="6"/>
  <c r="AB118" i="6"/>
  <c r="AN149" i="6"/>
  <c r="AF149" i="6"/>
  <c r="AO149" i="6"/>
  <c r="AC149" i="6"/>
  <c r="Z149" i="6"/>
  <c r="AH149" i="6"/>
  <c r="V149" i="6"/>
  <c r="AL149" i="6"/>
  <c r="AZ149" i="6"/>
  <c r="AG149" i="6"/>
  <c r="AK149" i="6"/>
  <c r="AM149" i="6"/>
  <c r="X149" i="6"/>
  <c r="AJ149" i="6"/>
  <c r="W149" i="6"/>
  <c r="AA149" i="6"/>
  <c r="AE149" i="6"/>
  <c r="Y149" i="6"/>
  <c r="AD149" i="6"/>
  <c r="AB149" i="6"/>
  <c r="AI149" i="6"/>
  <c r="AO173" i="6"/>
  <c r="AM173" i="6"/>
  <c r="Z173" i="6"/>
  <c r="AH173" i="6"/>
  <c r="Y173" i="6"/>
  <c r="AB173" i="6"/>
  <c r="AG173" i="6"/>
  <c r="AA173" i="6"/>
  <c r="AD173" i="6"/>
  <c r="X173" i="6"/>
  <c r="V173" i="6"/>
  <c r="AI173" i="6"/>
  <c r="AK173" i="6"/>
  <c r="AL173" i="6"/>
  <c r="W173" i="6"/>
  <c r="AZ173" i="6"/>
  <c r="AE173" i="6"/>
  <c r="AC173" i="6"/>
  <c r="AJ173" i="6"/>
  <c r="AN173" i="6"/>
  <c r="AF173" i="6"/>
  <c r="AK116" i="6"/>
  <c r="AO116" i="6"/>
  <c r="Z116" i="6"/>
  <c r="X116" i="6"/>
  <c r="AB116" i="6"/>
  <c r="AZ116" i="6"/>
  <c r="AE116" i="6"/>
  <c r="V116" i="6"/>
  <c r="AM116" i="6"/>
  <c r="AD116" i="6"/>
  <c r="AG116" i="6"/>
  <c r="AA116" i="6"/>
  <c r="AN116" i="6"/>
  <c r="W116" i="6"/>
  <c r="AF116" i="6"/>
  <c r="Y116" i="6"/>
  <c r="AJ116" i="6"/>
  <c r="AC116" i="6"/>
  <c r="AH116" i="6"/>
  <c r="AI116" i="6"/>
  <c r="AL116" i="6"/>
  <c r="AC169" i="6"/>
  <c r="AF169" i="6"/>
  <c r="V169" i="6"/>
  <c r="AB169" i="6"/>
  <c r="AL169" i="6"/>
  <c r="AJ169" i="6"/>
  <c r="AM169" i="6"/>
  <c r="AI169" i="6"/>
  <c r="W169" i="6"/>
  <c r="AA169" i="6"/>
  <c r="AK169" i="6"/>
  <c r="AD169" i="6"/>
  <c r="Y169" i="6"/>
  <c r="X169" i="6"/>
  <c r="Z169" i="6"/>
  <c r="AN169" i="6"/>
  <c r="AE169" i="6"/>
  <c r="AO169" i="6"/>
  <c r="AH169" i="6"/>
  <c r="AG169" i="6"/>
  <c r="AZ169" i="6"/>
  <c r="AH153" i="6"/>
  <c r="AN153" i="6"/>
  <c r="AF153" i="6"/>
  <c r="AD153" i="6"/>
  <c r="AE153" i="6"/>
  <c r="V153" i="6"/>
  <c r="AO153" i="6"/>
  <c r="AK153" i="6"/>
  <c r="AA153" i="6"/>
  <c r="AZ153" i="6"/>
  <c r="AB153" i="6"/>
  <c r="W153" i="6"/>
  <c r="AI153" i="6"/>
  <c r="AC153" i="6"/>
  <c r="Y153" i="6"/>
  <c r="AG153" i="6"/>
  <c r="Z153" i="6"/>
  <c r="X153" i="6"/>
  <c r="AM153" i="6"/>
  <c r="AJ153" i="6"/>
  <c r="AL153" i="6"/>
  <c r="AD106" i="6"/>
  <c r="AN106" i="6"/>
  <c r="Y106" i="6"/>
  <c r="W106" i="6"/>
  <c r="AA106" i="6"/>
  <c r="AL106" i="6"/>
  <c r="Z106" i="6"/>
  <c r="AG106" i="6"/>
  <c r="AK106" i="6"/>
  <c r="AC106" i="6"/>
  <c r="AZ106" i="6"/>
  <c r="X106" i="6"/>
  <c r="AJ106" i="6"/>
  <c r="AF106" i="6"/>
  <c r="AE106" i="6"/>
  <c r="AH106" i="6"/>
  <c r="AM106" i="6"/>
  <c r="AO106" i="6"/>
  <c r="V106" i="6"/>
  <c r="AB106" i="6"/>
  <c r="AI106" i="6"/>
  <c r="AS172" i="6" l="1"/>
  <c r="AS163" i="6"/>
  <c r="AT165" i="6"/>
  <c r="AS141" i="6"/>
  <c r="AT150" i="6"/>
  <c r="AU160" i="6"/>
  <c r="AS159" i="6"/>
  <c r="AU134" i="6"/>
  <c r="AS124" i="6"/>
  <c r="AS137" i="6"/>
  <c r="AU137" i="6"/>
  <c r="AT130" i="6"/>
  <c r="AU128" i="6"/>
  <c r="AS126" i="6"/>
  <c r="AS115" i="6"/>
  <c r="AU112" i="6"/>
  <c r="AU103" i="6"/>
  <c r="AS102" i="6"/>
  <c r="AU102" i="6"/>
  <c r="AS101" i="6"/>
  <c r="AT95" i="6"/>
  <c r="AU92" i="6"/>
  <c r="BH117" i="6"/>
  <c r="BH114" i="6"/>
  <c r="BH141" i="6"/>
  <c r="BV141" i="6" s="1"/>
  <c r="BY141" i="6" s="1"/>
  <c r="N141" i="6" s="1"/>
  <c r="BH138" i="6"/>
  <c r="BH98" i="6"/>
  <c r="BH115" i="6"/>
  <c r="BH167" i="6"/>
  <c r="BV167" i="6" s="1"/>
  <c r="BY167" i="6" s="1"/>
  <c r="N167" i="6" s="1"/>
  <c r="BH168" i="6"/>
  <c r="BV168" i="6" s="1"/>
  <c r="BY168" i="6" s="1"/>
  <c r="N168" i="6" s="1"/>
  <c r="BH107" i="6"/>
  <c r="BH104" i="6"/>
  <c r="BH118" i="6"/>
  <c r="BH122" i="6"/>
  <c r="BH135" i="6"/>
  <c r="BH131" i="6"/>
  <c r="BH164" i="6"/>
  <c r="BH166" i="6"/>
  <c r="BH121" i="6"/>
  <c r="BV121" i="6" s="1"/>
  <c r="BY121" i="6" s="1"/>
  <c r="N121" i="6" s="1"/>
  <c r="BH120" i="6"/>
  <c r="BH154" i="6"/>
  <c r="BV154" i="6" s="1"/>
  <c r="BY154" i="6" s="1"/>
  <c r="N154" i="6" s="1"/>
  <c r="BH123" i="6"/>
  <c r="BH162" i="6"/>
  <c r="BH132" i="6"/>
  <c r="BH148" i="6"/>
  <c r="BV148" i="6" s="1"/>
  <c r="BY148" i="6" s="1"/>
  <c r="N148" i="6" s="1"/>
  <c r="BH150" i="6"/>
  <c r="BV150" i="6" s="1"/>
  <c r="BY150" i="6" s="1"/>
  <c r="N150" i="6" s="1"/>
  <c r="BH119" i="6"/>
  <c r="BV119" i="6" s="1"/>
  <c r="BY119" i="6" s="1"/>
  <c r="N119" i="6" s="1"/>
  <c r="BH155" i="6"/>
  <c r="BV155" i="6" s="1"/>
  <c r="BY155" i="6" s="1"/>
  <c r="N155" i="6" s="1"/>
  <c r="BH111" i="6"/>
  <c r="BH116" i="6"/>
  <c r="BH156" i="6"/>
  <c r="BV156" i="6" s="1"/>
  <c r="BY156" i="6" s="1"/>
  <c r="N156" i="6" s="1"/>
  <c r="BH96" i="6"/>
  <c r="BH143" i="6"/>
  <c r="BV143" i="6" s="1"/>
  <c r="BY143" i="6" s="1"/>
  <c r="N143" i="6" s="1"/>
  <c r="BH139" i="6"/>
  <c r="BV139" i="6" s="1"/>
  <c r="BY139" i="6" s="1"/>
  <c r="N139" i="6" s="1"/>
  <c r="BH93" i="6"/>
  <c r="BH146" i="6"/>
  <c r="BH153" i="6"/>
  <c r="BV153" i="6" s="1"/>
  <c r="BY153" i="6" s="1"/>
  <c r="N153" i="6" s="1"/>
  <c r="BH102" i="6"/>
  <c r="BH124" i="6"/>
  <c r="BH126" i="6"/>
  <c r="BH159" i="6"/>
  <c r="BV159" i="6" s="1"/>
  <c r="BY159" i="6" s="1"/>
  <c r="N159" i="6" s="1"/>
  <c r="BH169" i="6"/>
  <c r="BH127" i="6"/>
  <c r="BH134" i="6"/>
  <c r="BH112" i="6"/>
  <c r="BH161" i="6"/>
  <c r="BH172" i="6"/>
  <c r="BV172" i="6" s="1"/>
  <c r="BY172" i="6" s="1"/>
  <c r="N172" i="6" s="1"/>
  <c r="BH130" i="6"/>
  <c r="BH103" i="6"/>
  <c r="BH145" i="6"/>
  <c r="BV145" i="6" s="1"/>
  <c r="BY145" i="6" s="1"/>
  <c r="N145" i="6" s="1"/>
  <c r="BH106" i="6"/>
  <c r="BH171" i="6"/>
  <c r="BV171" i="6" s="1"/>
  <c r="BY171" i="6" s="1"/>
  <c r="N171" i="6" s="1"/>
  <c r="BH142" i="6"/>
  <c r="BV142" i="6" s="1"/>
  <c r="BY142" i="6" s="1"/>
  <c r="N142" i="6" s="1"/>
  <c r="BH140" i="6"/>
  <c r="BV140" i="6" s="1"/>
  <c r="BY140" i="6" s="1"/>
  <c r="N140" i="6" s="1"/>
  <c r="BH144" i="6"/>
  <c r="BV144" i="6" s="1"/>
  <c r="BY144" i="6" s="1"/>
  <c r="N144" i="6" s="1"/>
  <c r="BH136" i="6"/>
  <c r="BH97" i="6"/>
  <c r="BH113" i="6"/>
  <c r="BH160" i="6"/>
  <c r="BV160" i="6" s="1"/>
  <c r="BY160" i="6" s="1"/>
  <c r="N160" i="6" s="1"/>
  <c r="BH173" i="6"/>
  <c r="BV173" i="6" s="1"/>
  <c r="BY173" i="6" s="1"/>
  <c r="N173" i="6" s="1"/>
  <c r="BH163" i="6"/>
  <c r="BH174" i="6"/>
  <c r="BV174" i="6" s="1"/>
  <c r="BY174" i="6" s="1"/>
  <c r="N174" i="6" s="1"/>
  <c r="BH128" i="6"/>
  <c r="BH147" i="6"/>
  <c r="BV147" i="6" s="1"/>
  <c r="BY147" i="6" s="1"/>
  <c r="N147" i="6" s="1"/>
  <c r="BH170" i="6"/>
  <c r="BV170" i="6" s="1"/>
  <c r="BY170" i="6" s="1"/>
  <c r="N170" i="6" s="1"/>
  <c r="BH133" i="6"/>
  <c r="BH125" i="6"/>
  <c r="BH101" i="6"/>
  <c r="BH105" i="6"/>
  <c r="BH158" i="6"/>
  <c r="BV158" i="6" s="1"/>
  <c r="BY158" i="6" s="1"/>
  <c r="N158" i="6" s="1"/>
  <c r="BH108" i="6"/>
  <c r="BH151" i="6"/>
  <c r="BV151" i="6" s="1"/>
  <c r="BY151" i="6" s="1"/>
  <c r="N151" i="6" s="1"/>
  <c r="BH109" i="6"/>
  <c r="BV109" i="6" s="1"/>
  <c r="BY109" i="6" s="1"/>
  <c r="N109" i="6" s="1"/>
  <c r="BH149" i="6"/>
  <c r="BH99" i="6"/>
  <c r="BH95" i="6"/>
  <c r="BH137" i="6"/>
  <c r="BH94" i="6"/>
  <c r="BH110" i="6"/>
  <c r="BV110" i="6" s="1"/>
  <c r="BY110" i="6" s="1"/>
  <c r="N110" i="6" s="1"/>
  <c r="BH157" i="6"/>
  <c r="BV157" i="6" s="1"/>
  <c r="BY157" i="6" s="1"/>
  <c r="N157" i="6" s="1"/>
  <c r="BH92" i="6"/>
  <c r="BH100" i="6"/>
  <c r="BH152" i="6"/>
  <c r="BV152" i="6" s="1"/>
  <c r="BY152" i="6" s="1"/>
  <c r="N152" i="6" s="1"/>
  <c r="BH165" i="6"/>
  <c r="BH129" i="6"/>
  <c r="AU161" i="6"/>
  <c r="AU117" i="6"/>
  <c r="AT115" i="6"/>
  <c r="AS166" i="6"/>
  <c r="AT98" i="6"/>
  <c r="AT141" i="6"/>
  <c r="AS106" i="6"/>
  <c r="AU153" i="6"/>
  <c r="AT173" i="6"/>
  <c r="AT129" i="6"/>
  <c r="BS45" i="6"/>
  <c r="BF88" i="6" s="1"/>
  <c r="AS98" i="6"/>
  <c r="AS108" i="6"/>
  <c r="AS132" i="6"/>
  <c r="AS133" i="6"/>
  <c r="AS113" i="6"/>
  <c r="AU129" i="6"/>
  <c r="AT138" i="6"/>
  <c r="AT168" i="6"/>
  <c r="AU101" i="6"/>
  <c r="AS142" i="6"/>
  <c r="AS120" i="6"/>
  <c r="AT169" i="6"/>
  <c r="AS116" i="6"/>
  <c r="AU118" i="6"/>
  <c r="AT106" i="6"/>
  <c r="AU106" i="6"/>
  <c r="AT153" i="6"/>
  <c r="AS153" i="6"/>
  <c r="AS169" i="6"/>
  <c r="AT116" i="6"/>
  <c r="AS149" i="6"/>
  <c r="AT118" i="6"/>
  <c r="AT117" i="6"/>
  <c r="AS125" i="6"/>
  <c r="AU111" i="6"/>
  <c r="AT151" i="6"/>
  <c r="AT164" i="6"/>
  <c r="AU157" i="6"/>
  <c r="AT133" i="6"/>
  <c r="AU133" i="6"/>
  <c r="AU113" i="6"/>
  <c r="AT113" i="6"/>
  <c r="AT101" i="6"/>
  <c r="AT144" i="6"/>
  <c r="AS139" i="6"/>
  <c r="AT112" i="6"/>
  <c r="AS147" i="6"/>
  <c r="AT147" i="6"/>
  <c r="AT128" i="6"/>
  <c r="AT92" i="6"/>
  <c r="AT102" i="6"/>
  <c r="AT137" i="6"/>
  <c r="AT90" i="6"/>
  <c r="AT160" i="6"/>
  <c r="AS156" i="6"/>
  <c r="AU174" i="6"/>
  <c r="AU145" i="6"/>
  <c r="AT146" i="6"/>
  <c r="AU146" i="6"/>
  <c r="AU171" i="6"/>
  <c r="AU96" i="6"/>
  <c r="AS94" i="6"/>
  <c r="AT97" i="6"/>
  <c r="AU119" i="6"/>
  <c r="AS119" i="6"/>
  <c r="AT170" i="6"/>
  <c r="AT148" i="6"/>
  <c r="AS99" i="6"/>
  <c r="AS135" i="6"/>
  <c r="AU120" i="6"/>
  <c r="AU122" i="6"/>
  <c r="AS122" i="6"/>
  <c r="AU141" i="6"/>
  <c r="AT108" i="6"/>
  <c r="BF163" i="6"/>
  <c r="BF161" i="6"/>
  <c r="BF166" i="6"/>
  <c r="BF135" i="6"/>
  <c r="BF164" i="6"/>
  <c r="BF162" i="6"/>
  <c r="BF120" i="6"/>
  <c r="BF165" i="6"/>
  <c r="BH87" i="6"/>
  <c r="AT149" i="6"/>
  <c r="AS118" i="6"/>
  <c r="AU164" i="6"/>
  <c r="AT157" i="6"/>
  <c r="AS130" i="6"/>
  <c r="AU110" i="6"/>
  <c r="AT110" i="6"/>
  <c r="AT136" i="6"/>
  <c r="AT158" i="6"/>
  <c r="AU158" i="6"/>
  <c r="AU93" i="6"/>
  <c r="AU123" i="6"/>
  <c r="AT152" i="6"/>
  <c r="AU126" i="6"/>
  <c r="AS112" i="6"/>
  <c r="AU163" i="6"/>
  <c r="AS90" i="6"/>
  <c r="AU90" i="6"/>
  <c r="AS160" i="6"/>
  <c r="AU156" i="6"/>
  <c r="AT174" i="6"/>
  <c r="AU143" i="6"/>
  <c r="AT145" i="6"/>
  <c r="AU95" i="6"/>
  <c r="AU107" i="6"/>
  <c r="AT107" i="6"/>
  <c r="AS105" i="6"/>
  <c r="AU124" i="6"/>
  <c r="AT172" i="6"/>
  <c r="AS131" i="6"/>
  <c r="AU115" i="6"/>
  <c r="AT162" i="6"/>
  <c r="AS162" i="6"/>
  <c r="AU100" i="6"/>
  <c r="AS154" i="6"/>
  <c r="AT96" i="6"/>
  <c r="AT94" i="6"/>
  <c r="AS103" i="6"/>
  <c r="AU121" i="6"/>
  <c r="AT121" i="6"/>
  <c r="AU170" i="6"/>
  <c r="AS170" i="6"/>
  <c r="AT167" i="6"/>
  <c r="AT109" i="6"/>
  <c r="AT159" i="6"/>
  <c r="AS148" i="6"/>
  <c r="AT99" i="6"/>
  <c r="AU98" i="6"/>
  <c r="AU142" i="6"/>
  <c r="AT142" i="6"/>
  <c r="AS165" i="6"/>
  <c r="AU165" i="6"/>
  <c r="AT122" i="6"/>
  <c r="AS155" i="6"/>
  <c r="AT114" i="6"/>
  <c r="AT104" i="6"/>
  <c r="AU104" i="6"/>
  <c r="AT125" i="6"/>
  <c r="AU125" i="6"/>
  <c r="AS111" i="6"/>
  <c r="AS164" i="6"/>
  <c r="AU132" i="6"/>
  <c r="AS129" i="6"/>
  <c r="AU136" i="6"/>
  <c r="AS136" i="6"/>
  <c r="AS134" i="6"/>
  <c r="AU144" i="6"/>
  <c r="AS123" i="6"/>
  <c r="AT123" i="6"/>
  <c r="AS152" i="6"/>
  <c r="AT139" i="6"/>
  <c r="AU139" i="6"/>
  <c r="AU147" i="6"/>
  <c r="AS150" i="6"/>
  <c r="AU150" i="6"/>
  <c r="AS92" i="6"/>
  <c r="AS127" i="6"/>
  <c r="AT127" i="6"/>
  <c r="AT156" i="6"/>
  <c r="AS174" i="6"/>
  <c r="AS138" i="6"/>
  <c r="AU138" i="6"/>
  <c r="AS143" i="6"/>
  <c r="AT166" i="6"/>
  <c r="AS145" i="6"/>
  <c r="AS95" i="6"/>
  <c r="AT105" i="6"/>
  <c r="AT124" i="6"/>
  <c r="AU172" i="6"/>
  <c r="AT100" i="6"/>
  <c r="AS146" i="6"/>
  <c r="AT171" i="6"/>
  <c r="AU154" i="6"/>
  <c r="AS96" i="6"/>
  <c r="AS97" i="6"/>
  <c r="AU167" i="6"/>
  <c r="AS167" i="6"/>
  <c r="AS109" i="6"/>
  <c r="AU109" i="6"/>
  <c r="AU159" i="6"/>
  <c r="AU99" i="6"/>
  <c r="AU140" i="6"/>
  <c r="AT91" i="6"/>
  <c r="AS91" i="6"/>
  <c r="AU168" i="6"/>
  <c r="AU135" i="6"/>
  <c r="AT120" i="6"/>
  <c r="AS161" i="6"/>
  <c r="AU155" i="6"/>
  <c r="AU108" i="6"/>
  <c r="AU169" i="6"/>
  <c r="AU116" i="6"/>
  <c r="AU173" i="6"/>
  <c r="AS173" i="6"/>
  <c r="AU149" i="6"/>
  <c r="AS117" i="6"/>
  <c r="AS114" i="6"/>
  <c r="AU114" i="6"/>
  <c r="AS104" i="6"/>
  <c r="AT111" i="6"/>
  <c r="AS151" i="6"/>
  <c r="AU151" i="6"/>
  <c r="AS157" i="6"/>
  <c r="AU130" i="6"/>
  <c r="AS110" i="6"/>
  <c r="AT132" i="6"/>
  <c r="AT134" i="6"/>
  <c r="AS158" i="6"/>
  <c r="AS144" i="6"/>
  <c r="AT93" i="6"/>
  <c r="AS93" i="6"/>
  <c r="AU152" i="6"/>
  <c r="AT126" i="6"/>
  <c r="AT163" i="6"/>
  <c r="AS128" i="6"/>
  <c r="AU127" i="6"/>
  <c r="AT143" i="6"/>
  <c r="AU166" i="6"/>
  <c r="AS107" i="6"/>
  <c r="AU105" i="6"/>
  <c r="AU131" i="6"/>
  <c r="AT131" i="6"/>
  <c r="AU162" i="6"/>
  <c r="AS100" i="6"/>
  <c r="AS171" i="6"/>
  <c r="AT154" i="6"/>
  <c r="AU94" i="6"/>
  <c r="AU97" i="6"/>
  <c r="AT103" i="6"/>
  <c r="AS121" i="6"/>
  <c r="AT119" i="6"/>
  <c r="AU148" i="6"/>
  <c r="AT140" i="6"/>
  <c r="AS140" i="6"/>
  <c r="AU91" i="6"/>
  <c r="AS168" i="6"/>
  <c r="AT135" i="6"/>
  <c r="AT161" i="6"/>
  <c r="AT155" i="6"/>
  <c r="BF131" i="6" l="1"/>
  <c r="BF138" i="6"/>
  <c r="BV138" i="6" s="1"/>
  <c r="BY138" i="6" s="1"/>
  <c r="N138" i="6" s="1"/>
  <c r="BF108" i="6"/>
  <c r="BV108" i="6" s="1"/>
  <c r="BY108" i="6" s="1"/>
  <c r="N108" i="6" s="1"/>
  <c r="BF136" i="6"/>
  <c r="BV136" i="6" s="1"/>
  <c r="BY136" i="6" s="1"/>
  <c r="N136" i="6" s="1"/>
  <c r="BF149" i="6"/>
  <c r="BV149" i="6" s="1"/>
  <c r="BY149" i="6" s="1"/>
  <c r="N149" i="6" s="1"/>
  <c r="BF146" i="6"/>
  <c r="BV146" i="6" s="1"/>
  <c r="BY146" i="6" s="1"/>
  <c r="N146" i="6" s="1"/>
  <c r="BF106" i="6"/>
  <c r="BF107" i="6"/>
  <c r="BV107" i="6" s="1"/>
  <c r="BY107" i="6" s="1"/>
  <c r="N107" i="6" s="1"/>
  <c r="BF137" i="6"/>
  <c r="BV137" i="6" s="1"/>
  <c r="BY137" i="6" s="1"/>
  <c r="N137" i="6" s="1"/>
  <c r="BV106" i="6"/>
  <c r="BY106" i="6" s="1"/>
  <c r="N106" i="6" s="1"/>
  <c r="BF132" i="6"/>
  <c r="BV132" i="6" s="1"/>
  <c r="BY132" i="6" s="1"/>
  <c r="N132" i="6" s="1"/>
  <c r="BF126" i="6"/>
  <c r="BV126" i="6" s="1"/>
  <c r="BY126" i="6" s="1"/>
  <c r="N126" i="6" s="1"/>
  <c r="BV164" i="6"/>
  <c r="BY164" i="6" s="1"/>
  <c r="N164" i="6" s="1"/>
  <c r="BF133" i="6"/>
  <c r="BV166" i="6"/>
  <c r="BY166" i="6" s="1"/>
  <c r="N166" i="6" s="1"/>
  <c r="BF130" i="6"/>
  <c r="BV130" i="6" s="1"/>
  <c r="BY130" i="6" s="1"/>
  <c r="N130" i="6" s="1"/>
  <c r="BF134" i="6"/>
  <c r="BV134" i="6" s="1"/>
  <c r="BY134" i="6" s="1"/>
  <c r="N134" i="6" s="1"/>
  <c r="AV160" i="6"/>
  <c r="BV120" i="6"/>
  <c r="BY120" i="6" s="1"/>
  <c r="N120" i="6" s="1"/>
  <c r="BV163" i="6"/>
  <c r="BY163" i="6" s="1"/>
  <c r="N163" i="6" s="1"/>
  <c r="BF127" i="6"/>
  <c r="BV127" i="6" s="1"/>
  <c r="BY127" i="6" s="1"/>
  <c r="N127" i="6" s="1"/>
  <c r="BF117" i="6"/>
  <c r="BV117" i="6" s="1"/>
  <c r="BY117" i="6" s="1"/>
  <c r="N117" i="6" s="1"/>
  <c r="BF116" i="6"/>
  <c r="BV116" i="6" s="1"/>
  <c r="BY116" i="6" s="1"/>
  <c r="N116" i="6" s="1"/>
  <c r="BF122" i="6"/>
  <c r="BV122" i="6" s="1"/>
  <c r="BY122" i="6" s="1"/>
  <c r="N122" i="6" s="1"/>
  <c r="BF123" i="6"/>
  <c r="BV123" i="6" s="1"/>
  <c r="BY123" i="6" s="1"/>
  <c r="N123" i="6" s="1"/>
  <c r="BF129" i="6"/>
  <c r="BV129" i="6" s="1"/>
  <c r="BY129" i="6" s="1"/>
  <c r="N129" i="6" s="1"/>
  <c r="BF128" i="6"/>
  <c r="BV128" i="6" s="1"/>
  <c r="BY128" i="6" s="1"/>
  <c r="N128" i="6" s="1"/>
  <c r="BF114" i="6"/>
  <c r="BV114" i="6" s="1"/>
  <c r="BY114" i="6" s="1"/>
  <c r="N114" i="6" s="1"/>
  <c r="BF125" i="6"/>
  <c r="BV125" i="6" s="1"/>
  <c r="BY125" i="6" s="1"/>
  <c r="N125" i="6" s="1"/>
  <c r="BF124" i="6"/>
  <c r="BV124" i="6" s="1"/>
  <c r="BY124" i="6" s="1"/>
  <c r="N124" i="6" s="1"/>
  <c r="BF115" i="6"/>
  <c r="BV115" i="6" s="1"/>
  <c r="BY115" i="6" s="1"/>
  <c r="N115" i="6" s="1"/>
  <c r="BF118" i="6"/>
  <c r="BV118" i="6" s="1"/>
  <c r="BY118" i="6" s="1"/>
  <c r="N118" i="6" s="1"/>
  <c r="AV137" i="6"/>
  <c r="M137" i="6" s="1"/>
  <c r="BV131" i="6"/>
  <c r="BY131" i="6" s="1"/>
  <c r="N131" i="6" s="1"/>
  <c r="AV128" i="6"/>
  <c r="M128" i="6" s="1"/>
  <c r="BF87" i="6"/>
  <c r="BF169" i="6" s="1"/>
  <c r="BV169" i="6" s="1"/>
  <c r="BY169" i="6" s="1"/>
  <c r="N169" i="6" s="1"/>
  <c r="BF112" i="6"/>
  <c r="BV112" i="6" s="1"/>
  <c r="BY112" i="6" s="1"/>
  <c r="N112" i="6" s="1"/>
  <c r="BF113" i="6"/>
  <c r="BV113" i="6" s="1"/>
  <c r="BY113" i="6" s="1"/>
  <c r="N113" i="6" s="1"/>
  <c r="BF111" i="6"/>
  <c r="BV111" i="6" s="1"/>
  <c r="BY111" i="6" s="1"/>
  <c r="N111" i="6" s="1"/>
  <c r="AV141" i="6"/>
  <c r="AV163" i="6"/>
  <c r="AV145" i="6"/>
  <c r="AV126" i="6"/>
  <c r="AW126" i="6" s="1"/>
  <c r="AV113" i="6"/>
  <c r="M113" i="6" s="1"/>
  <c r="AV136" i="6"/>
  <c r="AW136" i="6" s="1"/>
  <c r="AV166" i="6"/>
  <c r="AV129" i="6"/>
  <c r="AW129" i="6" s="1"/>
  <c r="AV112" i="6"/>
  <c r="AW112" i="6" s="1"/>
  <c r="M112" i="6" s="1"/>
  <c r="BV165" i="6"/>
  <c r="BY165" i="6" s="1"/>
  <c r="N165" i="6" s="1"/>
  <c r="AV108" i="6"/>
  <c r="AW108" i="6" s="1"/>
  <c r="AV157" i="6"/>
  <c r="AV120" i="6"/>
  <c r="AW120" i="6" s="1"/>
  <c r="AV174" i="6"/>
  <c r="BV162" i="6"/>
  <c r="BY162" i="6" s="1"/>
  <c r="N162" i="6" s="1"/>
  <c r="BV161" i="6"/>
  <c r="BY161" i="6" s="1"/>
  <c r="N161" i="6" s="1"/>
  <c r="AV159" i="6"/>
  <c r="AV114" i="6"/>
  <c r="M114" i="6" s="1"/>
  <c r="AV158" i="6"/>
  <c r="AV110" i="6"/>
  <c r="AW110" i="6" s="1"/>
  <c r="AV146" i="6"/>
  <c r="AW146" i="6" s="1"/>
  <c r="AV164" i="6"/>
  <c r="AV118" i="6"/>
  <c r="AW118" i="6" s="1"/>
  <c r="AV95" i="6"/>
  <c r="M95" i="6" s="1"/>
  <c r="BV133" i="6"/>
  <c r="BY133" i="6" s="1"/>
  <c r="N133" i="6" s="1"/>
  <c r="BV135" i="6"/>
  <c r="BY135" i="6" s="1"/>
  <c r="N135" i="6" s="1"/>
  <c r="AV133" i="6"/>
  <c r="AW133" i="6" s="1"/>
  <c r="AV102" i="6"/>
  <c r="BB102" i="6" s="1"/>
  <c r="BC102" i="6" s="1"/>
  <c r="BF99" i="6"/>
  <c r="BV99" i="6" s="1"/>
  <c r="BY99" i="6" s="1"/>
  <c r="N99" i="6" s="1"/>
  <c r="BF95" i="6"/>
  <c r="BV95" i="6" s="1"/>
  <c r="BY95" i="6" s="1"/>
  <c r="N95" i="6" s="1"/>
  <c r="BF96" i="6"/>
  <c r="BV96" i="6" s="1"/>
  <c r="BY96" i="6" s="1"/>
  <c r="N96" i="6" s="1"/>
  <c r="BF105" i="6"/>
  <c r="BV105" i="6" s="1"/>
  <c r="BY105" i="6" s="1"/>
  <c r="N105" i="6" s="1"/>
  <c r="BF97" i="6"/>
  <c r="BV97" i="6" s="1"/>
  <c r="BY97" i="6" s="1"/>
  <c r="N97" i="6" s="1"/>
  <c r="BF98" i="6"/>
  <c r="BV98" i="6" s="1"/>
  <c r="BY98" i="6" s="1"/>
  <c r="N98" i="6" s="1"/>
  <c r="BF100" i="6"/>
  <c r="BV100" i="6" s="1"/>
  <c r="BY100" i="6" s="1"/>
  <c r="N100" i="6" s="1"/>
  <c r="BF103" i="6"/>
  <c r="BV103" i="6" s="1"/>
  <c r="BY103" i="6" s="1"/>
  <c r="N103" i="6" s="1"/>
  <c r="BF93" i="6"/>
  <c r="BV93" i="6" s="1"/>
  <c r="BY93" i="6" s="1"/>
  <c r="N93" i="6" s="1"/>
  <c r="BF104" i="6"/>
  <c r="BV104" i="6" s="1"/>
  <c r="BY104" i="6" s="1"/>
  <c r="N104" i="6" s="1"/>
  <c r="BF92" i="6"/>
  <c r="BV92" i="6" s="1"/>
  <c r="BY92" i="6" s="1"/>
  <c r="N92" i="6" s="1"/>
  <c r="BF94" i="6"/>
  <c r="BV94" i="6" s="1"/>
  <c r="BY94" i="6" s="1"/>
  <c r="N94" i="6" s="1"/>
  <c r="AV144" i="6"/>
  <c r="AV167" i="6"/>
  <c r="AV171" i="6"/>
  <c r="AV107" i="6"/>
  <c r="M107" i="6" s="1"/>
  <c r="AV132" i="6"/>
  <c r="AW132" i="6" s="1"/>
  <c r="AV124" i="6"/>
  <c r="AW124" i="6" s="1"/>
  <c r="BF102" i="6"/>
  <c r="BV102" i="6" s="1"/>
  <c r="BY102" i="6" s="1"/>
  <c r="N102" i="6" s="1"/>
  <c r="BF101" i="6"/>
  <c r="BV101" i="6" s="1"/>
  <c r="BY101" i="6" s="1"/>
  <c r="N101" i="6" s="1"/>
  <c r="AV101" i="6"/>
  <c r="M101" i="6" s="1"/>
  <c r="AV100" i="6"/>
  <c r="M100" i="6" s="1"/>
  <c r="AV98" i="6"/>
  <c r="M98" i="6" s="1"/>
  <c r="AV92" i="6"/>
  <c r="M92" i="6" s="1"/>
  <c r="BF91" i="6"/>
  <c r="BV91" i="6" s="1"/>
  <c r="BY91" i="6" s="1"/>
  <c r="N91" i="6" s="1"/>
  <c r="BF90" i="6"/>
  <c r="BV90" i="6" s="1"/>
  <c r="BY90" i="6" s="1"/>
  <c r="N90" i="6" s="1"/>
  <c r="AV168" i="6"/>
  <c r="AV117" i="6"/>
  <c r="AW117" i="6" s="1"/>
  <c r="AV173" i="6"/>
  <c r="AV115" i="6"/>
  <c r="AW115" i="6" s="1"/>
  <c r="AV123" i="6"/>
  <c r="BB123" i="6" s="1"/>
  <c r="BC123" i="6" s="1"/>
  <c r="AV121" i="6"/>
  <c r="AW121" i="6" s="1"/>
  <c r="AV104" i="6"/>
  <c r="BB104" i="6" s="1"/>
  <c r="BC104" i="6" s="1"/>
  <c r="AV96" i="6"/>
  <c r="BB96" i="6" s="1"/>
  <c r="BC96" i="6" s="1"/>
  <c r="AV90" i="6"/>
  <c r="AW90" i="6" s="1"/>
  <c r="AV150" i="6"/>
  <c r="AV153" i="6"/>
  <c r="AV109" i="6"/>
  <c r="AW109" i="6" s="1"/>
  <c r="AV106" i="6"/>
  <c r="AW106" i="6" s="1"/>
  <c r="AV172" i="6"/>
  <c r="AW172" i="6" s="1"/>
  <c r="AV93" i="6"/>
  <c r="M93" i="6" s="1"/>
  <c r="AV142" i="6"/>
  <c r="AW142" i="6" s="1"/>
  <c r="AW168" i="6"/>
  <c r="AW163" i="6"/>
  <c r="AW144" i="6"/>
  <c r="AW173" i="6"/>
  <c r="AW164" i="6"/>
  <c r="AW141" i="6"/>
  <c r="AV143" i="6"/>
  <c r="M143" i="6" s="1"/>
  <c r="AV134" i="6"/>
  <c r="AV170" i="6"/>
  <c r="M170" i="6" s="1"/>
  <c r="AV103" i="6"/>
  <c r="M103" i="6" s="1"/>
  <c r="AV154" i="6"/>
  <c r="M154" i="6" s="1"/>
  <c r="AV105" i="6"/>
  <c r="M105" i="6" s="1"/>
  <c r="AV130" i="6"/>
  <c r="M130" i="6" s="1"/>
  <c r="AV135" i="6"/>
  <c r="AV99" i="6"/>
  <c r="M99" i="6" s="1"/>
  <c r="AV139" i="6"/>
  <c r="M139" i="6" s="1"/>
  <c r="AW171" i="6"/>
  <c r="AW166" i="6"/>
  <c r="AW153" i="6"/>
  <c r="AV140" i="6"/>
  <c r="M140" i="6" s="1"/>
  <c r="AV151" i="6"/>
  <c r="M151" i="6" s="1"/>
  <c r="AV91" i="6"/>
  <c r="M91" i="6" s="1"/>
  <c r="AV97" i="6"/>
  <c r="M97" i="6" s="1"/>
  <c r="AV165" i="6"/>
  <c r="AV122" i="6"/>
  <c r="M122" i="6" s="1"/>
  <c r="AW159" i="6"/>
  <c r="AW145" i="6"/>
  <c r="AW174" i="6"/>
  <c r="AW150" i="6"/>
  <c r="AW160" i="6"/>
  <c r="AV161" i="6"/>
  <c r="M161" i="6" s="1"/>
  <c r="AV152" i="6"/>
  <c r="M152" i="6" s="1"/>
  <c r="AV111" i="6"/>
  <c r="M111" i="6" s="1"/>
  <c r="AV119" i="6"/>
  <c r="M119" i="6" s="1"/>
  <c r="AV156" i="6"/>
  <c r="M156" i="6" s="1"/>
  <c r="AV125" i="6"/>
  <c r="M125" i="6" s="1"/>
  <c r="AV149" i="6"/>
  <c r="M149" i="6" s="1"/>
  <c r="AV169" i="6"/>
  <c r="M169" i="6" s="1"/>
  <c r="AW157" i="6"/>
  <c r="AW167" i="6"/>
  <c r="AV138" i="6"/>
  <c r="M138" i="6" s="1"/>
  <c r="AV127" i="6"/>
  <c r="M127" i="6" s="1"/>
  <c r="AV155" i="6"/>
  <c r="M155" i="6" s="1"/>
  <c r="AV148" i="6"/>
  <c r="M148" i="6" s="1"/>
  <c r="AV162" i="6"/>
  <c r="M162" i="6" s="1"/>
  <c r="AV131" i="6"/>
  <c r="M131" i="6" s="1"/>
  <c r="AV94" i="6"/>
  <c r="M94" i="6" s="1"/>
  <c r="AV147" i="6"/>
  <c r="M147" i="6" s="1"/>
  <c r="AV116" i="6"/>
  <c r="M116" i="6" s="1"/>
  <c r="BB174" i="6" l="1"/>
  <c r="BC174" i="6" s="1"/>
  <c r="L174" i="6" s="1"/>
  <c r="M174" i="6"/>
  <c r="BB173" i="6"/>
  <c r="BC173" i="6" s="1"/>
  <c r="M173" i="6"/>
  <c r="BB172" i="6"/>
  <c r="BC172" i="6" s="1"/>
  <c r="L172" i="6" s="1"/>
  <c r="J172" i="6" s="1"/>
  <c r="M172" i="6"/>
  <c r="BB171" i="6"/>
  <c r="BC171" i="6" s="1"/>
  <c r="M171" i="6"/>
  <c r="BB168" i="6"/>
  <c r="BC168" i="6" s="1"/>
  <c r="L168" i="6" s="1"/>
  <c r="J168" i="6" s="1"/>
  <c r="M168" i="6"/>
  <c r="BB167" i="6"/>
  <c r="BC167" i="6" s="1"/>
  <c r="L167" i="6" s="1"/>
  <c r="J167" i="6" s="1"/>
  <c r="M167" i="6"/>
  <c r="BB166" i="6"/>
  <c r="BC166" i="6" s="1"/>
  <c r="M166" i="6"/>
  <c r="BB164" i="6"/>
  <c r="BC164" i="6" s="1"/>
  <c r="M164" i="6"/>
  <c r="BB163" i="6"/>
  <c r="BC163" i="6" s="1"/>
  <c r="L163" i="6" s="1"/>
  <c r="M163" i="6"/>
  <c r="BB160" i="6"/>
  <c r="BC160" i="6" s="1"/>
  <c r="L160" i="6" s="1"/>
  <c r="M160" i="6"/>
  <c r="BB159" i="6"/>
  <c r="BC159" i="6" s="1"/>
  <c r="L159" i="6" s="1"/>
  <c r="M159" i="6"/>
  <c r="BB158" i="6"/>
  <c r="BC158" i="6" s="1"/>
  <c r="L158" i="6" s="1"/>
  <c r="M158" i="6"/>
  <c r="BB157" i="6"/>
  <c r="BC157" i="6" s="1"/>
  <c r="L157" i="6" s="1"/>
  <c r="M157" i="6"/>
  <c r="BB153" i="6"/>
  <c r="BC153" i="6" s="1"/>
  <c r="L153" i="6" s="1"/>
  <c r="M153" i="6"/>
  <c r="BB150" i="6"/>
  <c r="BC150" i="6" s="1"/>
  <c r="M150" i="6"/>
  <c r="BB146" i="6"/>
  <c r="BC146" i="6" s="1"/>
  <c r="L146" i="6" s="1"/>
  <c r="M146" i="6"/>
  <c r="BB145" i="6"/>
  <c r="BC145" i="6" s="1"/>
  <c r="M145" i="6"/>
  <c r="BB142" i="6"/>
  <c r="BC142" i="6" s="1"/>
  <c r="L142" i="6" s="1"/>
  <c r="M142" i="6"/>
  <c r="BB141" i="6"/>
  <c r="BC141" i="6" s="1"/>
  <c r="L141" i="6" s="1"/>
  <c r="M141" i="6"/>
  <c r="BB144" i="6"/>
  <c r="BC144" i="6" s="1"/>
  <c r="L144" i="6" s="1"/>
  <c r="M144" i="6"/>
  <c r="AW158" i="6"/>
  <c r="AW123" i="6"/>
  <c r="BB112" i="6"/>
  <c r="BC112" i="6" s="1"/>
  <c r="L112" i="6" s="1"/>
  <c r="J112" i="6" s="1"/>
  <c r="BB113" i="6"/>
  <c r="BC113" i="6" s="1"/>
  <c r="L113" i="6" s="1"/>
  <c r="J113" i="6" s="1"/>
  <c r="AW114" i="6"/>
  <c r="BB107" i="6"/>
  <c r="BC107" i="6" s="1"/>
  <c r="L107" i="6" s="1"/>
  <c r="J107" i="6" s="1"/>
  <c r="AW137" i="6"/>
  <c r="BB137" i="6"/>
  <c r="BC137" i="6" s="1"/>
  <c r="L137" i="6" s="1"/>
  <c r="BB136" i="6"/>
  <c r="BC136" i="6" s="1"/>
  <c r="M136" i="6"/>
  <c r="BB133" i="6"/>
  <c r="BC133" i="6" s="1"/>
  <c r="M133" i="6"/>
  <c r="BB132" i="6"/>
  <c r="BC132" i="6" s="1"/>
  <c r="M132" i="6"/>
  <c r="BB129" i="6"/>
  <c r="BC129" i="6" s="1"/>
  <c r="M129" i="6"/>
  <c r="AW128" i="6"/>
  <c r="BB128" i="6"/>
  <c r="BC128" i="6" s="1"/>
  <c r="L128" i="6" s="1"/>
  <c r="J128" i="6" s="1"/>
  <c r="BB126" i="6"/>
  <c r="BC126" i="6" s="1"/>
  <c r="M126" i="6"/>
  <c r="BB124" i="6"/>
  <c r="BC124" i="6" s="1"/>
  <c r="M124" i="6"/>
  <c r="M123" i="6"/>
  <c r="L123" i="6" s="1"/>
  <c r="J123" i="6" s="1"/>
  <c r="BB121" i="6"/>
  <c r="BC121" i="6" s="1"/>
  <c r="M121" i="6"/>
  <c r="BB120" i="6"/>
  <c r="BC120" i="6" s="1"/>
  <c r="M120" i="6"/>
  <c r="BB118" i="6"/>
  <c r="BC118" i="6" s="1"/>
  <c r="L118" i="6" s="1"/>
  <c r="J118" i="6" s="1"/>
  <c r="M118" i="6"/>
  <c r="BB117" i="6"/>
  <c r="BC117" i="6" s="1"/>
  <c r="M117" i="6"/>
  <c r="BB115" i="6"/>
  <c r="BC115" i="6" s="1"/>
  <c r="L115" i="6" s="1"/>
  <c r="J115" i="6" s="1"/>
  <c r="M115" i="6"/>
  <c r="BB114" i="6"/>
  <c r="BC114" i="6" s="1"/>
  <c r="L114" i="6" s="1"/>
  <c r="J114" i="6" s="1"/>
  <c r="AW113" i="6"/>
  <c r="BB110" i="6"/>
  <c r="BC110" i="6" s="1"/>
  <c r="L110" i="6" s="1"/>
  <c r="J110" i="6" s="1"/>
  <c r="M110" i="6"/>
  <c r="BB109" i="6"/>
  <c r="BC109" i="6" s="1"/>
  <c r="M109" i="6"/>
  <c r="BB95" i="6"/>
  <c r="BC95" i="6" s="1"/>
  <c r="L95" i="6" s="1"/>
  <c r="J95" i="6" s="1"/>
  <c r="AW104" i="6"/>
  <c r="M104" i="6" s="1"/>
  <c r="L104" i="6" s="1"/>
  <c r="J104" i="6" s="1"/>
  <c r="AW107" i="6"/>
  <c r="BB108" i="6"/>
  <c r="BC108" i="6" s="1"/>
  <c r="M108" i="6"/>
  <c r="AW96" i="6"/>
  <c r="M96" i="6" s="1"/>
  <c r="AW93" i="6"/>
  <c r="AW102" i="6"/>
  <c r="M102" i="6" s="1"/>
  <c r="L102" i="6" s="1"/>
  <c r="J102" i="6" s="1"/>
  <c r="BB93" i="6"/>
  <c r="BC93" i="6" s="1"/>
  <c r="L93" i="6" s="1"/>
  <c r="J93" i="6" s="1"/>
  <c r="BB100" i="6"/>
  <c r="BC100" i="6" s="1"/>
  <c r="L100" i="6" s="1"/>
  <c r="J100" i="6" s="1"/>
  <c r="AW98" i="6"/>
  <c r="BB92" i="6"/>
  <c r="BC92" i="6" s="1"/>
  <c r="L92" i="6" s="1"/>
  <c r="J92" i="6" s="1"/>
  <c r="AW101" i="6"/>
  <c r="BB101" i="6"/>
  <c r="BC101" i="6" s="1"/>
  <c r="L101" i="6" s="1"/>
  <c r="J101" i="6" s="1"/>
  <c r="BB106" i="6"/>
  <c r="BC106" i="6" s="1"/>
  <c r="M106" i="6"/>
  <c r="AW95" i="6"/>
  <c r="AW100" i="6"/>
  <c r="BB98" i="6"/>
  <c r="BC98" i="6" s="1"/>
  <c r="L98" i="6" s="1"/>
  <c r="J98" i="6" s="1"/>
  <c r="AW92" i="6"/>
  <c r="L96" i="6"/>
  <c r="J96" i="6" s="1"/>
  <c r="M90" i="6"/>
  <c r="BB90" i="6"/>
  <c r="BC90" i="6" s="1"/>
  <c r="BB111" i="6"/>
  <c r="BC111" i="6" s="1"/>
  <c r="L111" i="6" s="1"/>
  <c r="J111" i="6" s="1"/>
  <c r="AW111" i="6"/>
  <c r="AW161" i="6"/>
  <c r="BB161" i="6"/>
  <c r="BC161" i="6" s="1"/>
  <c r="L161" i="6" s="1"/>
  <c r="AW139" i="6"/>
  <c r="BB139" i="6"/>
  <c r="BC139" i="6" s="1"/>
  <c r="L139" i="6" s="1"/>
  <c r="BB99" i="6"/>
  <c r="BC99" i="6" s="1"/>
  <c r="L99" i="6" s="1"/>
  <c r="J99" i="6" s="1"/>
  <c r="AW99" i="6"/>
  <c r="AW134" i="6"/>
  <c r="M134" i="6" s="1"/>
  <c r="BB134" i="6"/>
  <c r="BC134" i="6" s="1"/>
  <c r="AW149" i="6"/>
  <c r="BB149" i="6"/>
  <c r="BC149" i="6" s="1"/>
  <c r="L149" i="6" s="1"/>
  <c r="BB156" i="6"/>
  <c r="BC156" i="6" s="1"/>
  <c r="L156" i="6" s="1"/>
  <c r="AW156" i="6"/>
  <c r="BB97" i="6"/>
  <c r="BC97" i="6" s="1"/>
  <c r="L97" i="6" s="1"/>
  <c r="J97" i="6" s="1"/>
  <c r="AW97" i="6"/>
  <c r="AW151" i="6"/>
  <c r="BB151" i="6"/>
  <c r="BC151" i="6" s="1"/>
  <c r="L151" i="6" s="1"/>
  <c r="BB105" i="6"/>
  <c r="BC105" i="6" s="1"/>
  <c r="L105" i="6" s="1"/>
  <c r="J105" i="6" s="1"/>
  <c r="AW105" i="6"/>
  <c r="BB143" i="6"/>
  <c r="BC143" i="6" s="1"/>
  <c r="L143" i="6" s="1"/>
  <c r="AW143" i="6"/>
  <c r="AW94" i="6"/>
  <c r="BB94" i="6"/>
  <c r="BC94" i="6" s="1"/>
  <c r="L94" i="6" s="1"/>
  <c r="J94" i="6" s="1"/>
  <c r="BB116" i="6"/>
  <c r="BC116" i="6" s="1"/>
  <c r="L116" i="6" s="1"/>
  <c r="J116" i="6" s="1"/>
  <c r="AW116" i="6"/>
  <c r="BB147" i="6"/>
  <c r="BC147" i="6" s="1"/>
  <c r="L147" i="6" s="1"/>
  <c r="AW147" i="6"/>
  <c r="AW162" i="6"/>
  <c r="BB162" i="6"/>
  <c r="BC162" i="6" s="1"/>
  <c r="L162" i="6" s="1"/>
  <c r="AW148" i="6"/>
  <c r="BB148" i="6"/>
  <c r="BC148" i="6" s="1"/>
  <c r="L148" i="6" s="1"/>
  <c r="AW155" i="6"/>
  <c r="BB155" i="6"/>
  <c r="BC155" i="6" s="1"/>
  <c r="L155" i="6" s="1"/>
  <c r="BB127" i="6"/>
  <c r="BC127" i="6" s="1"/>
  <c r="L127" i="6" s="1"/>
  <c r="J127" i="6" s="1"/>
  <c r="AW127" i="6"/>
  <c r="AW119" i="6"/>
  <c r="BB119" i="6"/>
  <c r="BC119" i="6" s="1"/>
  <c r="L119" i="6" s="1"/>
  <c r="J119" i="6" s="1"/>
  <c r="AW122" i="6"/>
  <c r="BB122" i="6"/>
  <c r="BC122" i="6" s="1"/>
  <c r="L122" i="6" s="1"/>
  <c r="J122" i="6" s="1"/>
  <c r="BB165" i="6"/>
  <c r="BC165" i="6" s="1"/>
  <c r="AW165" i="6"/>
  <c r="M165" i="6" s="1"/>
  <c r="AW91" i="6"/>
  <c r="BB91" i="6"/>
  <c r="BC91" i="6" s="1"/>
  <c r="L91" i="6" s="1"/>
  <c r="J91" i="6" s="1"/>
  <c r="BB140" i="6"/>
  <c r="BC140" i="6" s="1"/>
  <c r="L140" i="6" s="1"/>
  <c r="AW140" i="6"/>
  <c r="AW135" i="6"/>
  <c r="M135" i="6" s="1"/>
  <c r="BB135" i="6"/>
  <c r="BC135" i="6" s="1"/>
  <c r="BB130" i="6"/>
  <c r="BC130" i="6" s="1"/>
  <c r="L130" i="6" s="1"/>
  <c r="J130" i="6" s="1"/>
  <c r="AW130" i="6"/>
  <c r="AW103" i="6"/>
  <c r="BB103" i="6"/>
  <c r="BC103" i="6" s="1"/>
  <c r="L103" i="6" s="1"/>
  <c r="J103" i="6" s="1"/>
  <c r="AW138" i="6"/>
  <c r="BB138" i="6"/>
  <c r="BC138" i="6" s="1"/>
  <c r="L138" i="6" s="1"/>
  <c r="AW131" i="6"/>
  <c r="BB131" i="6"/>
  <c r="BC131" i="6" s="1"/>
  <c r="L131" i="6" s="1"/>
  <c r="J131" i="6" s="1"/>
  <c r="AW169" i="6"/>
  <c r="BB169" i="6"/>
  <c r="BC169" i="6" s="1"/>
  <c r="L169" i="6" s="1"/>
  <c r="J169" i="6" s="1"/>
  <c r="AW125" i="6"/>
  <c r="BB125" i="6"/>
  <c r="BC125" i="6" s="1"/>
  <c r="L125" i="6" s="1"/>
  <c r="J125" i="6" s="1"/>
  <c r="AW152" i="6"/>
  <c r="BB152" i="6"/>
  <c r="BC152" i="6" s="1"/>
  <c r="L152" i="6" s="1"/>
  <c r="AW154" i="6"/>
  <c r="BB154" i="6"/>
  <c r="BC154" i="6" s="1"/>
  <c r="L154" i="6" s="1"/>
  <c r="AW170" i="6"/>
  <c r="BB170" i="6"/>
  <c r="BC170" i="6" s="1"/>
  <c r="L170" i="6" s="1"/>
  <c r="J170" i="6" s="1"/>
  <c r="L173" i="6" l="1"/>
  <c r="J173" i="6" s="1"/>
  <c r="L171" i="6"/>
  <c r="J171" i="6" s="1"/>
  <c r="L166" i="6"/>
  <c r="J166" i="6" s="1"/>
  <c r="L165" i="6"/>
  <c r="L164" i="6"/>
  <c r="L150" i="6"/>
  <c r="L145" i="6"/>
  <c r="L135" i="6"/>
  <c r="L134" i="6"/>
  <c r="L126" i="6"/>
  <c r="J126" i="6" s="1"/>
  <c r="L120" i="6"/>
  <c r="J120" i="6" s="1"/>
  <c r="L121" i="6"/>
  <c r="L124" i="6"/>
  <c r="J124" i="6" s="1"/>
  <c r="L136" i="6"/>
  <c r="L133" i="6"/>
  <c r="L132" i="6"/>
  <c r="J132" i="6" s="1"/>
  <c r="L129" i="6"/>
  <c r="J129" i="6" s="1"/>
  <c r="L117" i="6"/>
  <c r="J117" i="6" s="1"/>
  <c r="L109" i="6"/>
  <c r="J109" i="6" s="1"/>
  <c r="L108" i="6"/>
  <c r="J108" i="6" s="1"/>
  <c r="L106" i="6"/>
  <c r="J106" i="6" s="1"/>
  <c r="L90" i="6"/>
  <c r="J90" i="6" s="1"/>
  <c r="F9" i="2" l="1"/>
  <c r="D9" i="2" l="1"/>
  <c r="C71" i="2" l="1"/>
  <c r="C90" i="2"/>
  <c r="C89" i="2"/>
  <c r="C76" i="2"/>
  <c r="C72" i="2"/>
  <c r="C82" i="2"/>
  <c r="C94" i="2"/>
  <c r="C87" i="2"/>
  <c r="C97" i="2"/>
  <c r="C102" i="2"/>
  <c r="D70" i="2"/>
  <c r="C101" i="2" l="1"/>
  <c r="C99" i="2"/>
  <c r="C98" i="2"/>
  <c r="C92" i="2"/>
  <c r="C86" i="2"/>
  <c r="C79" i="2"/>
  <c r="C77" i="2"/>
  <c r="C100" i="2"/>
  <c r="C81" i="2"/>
  <c r="C73" i="2"/>
  <c r="C74" i="2"/>
  <c r="B75" i="2"/>
  <c r="B92" i="2"/>
  <c r="C91" i="2"/>
  <c r="B95" i="2"/>
  <c r="B98" i="2"/>
  <c r="C88" i="2"/>
  <c r="B94" i="2"/>
  <c r="C95" i="2"/>
  <c r="C84" i="2"/>
  <c r="C93" i="2"/>
  <c r="C75" i="2"/>
  <c r="C83" i="2"/>
  <c r="C96" i="2"/>
  <c r="C70" i="2"/>
  <c r="C85" i="2"/>
  <c r="C80" i="2"/>
  <c r="C78" i="2"/>
  <c r="B102" i="2"/>
  <c r="B84" i="2"/>
  <c r="B89" i="2"/>
  <c r="B100" i="2"/>
  <c r="B82" i="2"/>
  <c r="D101" i="2"/>
  <c r="B80" i="2"/>
  <c r="B71" i="2"/>
  <c r="B79" i="2"/>
  <c r="B86" i="2"/>
  <c r="B88" i="2"/>
  <c r="B77" i="2"/>
  <c r="B101" i="2"/>
  <c r="B91" i="2"/>
  <c r="B81" i="2"/>
  <c r="B78" i="2"/>
  <c r="B72" i="2"/>
  <c r="D95" i="2"/>
  <c r="B99" i="2"/>
  <c r="M70" i="2"/>
  <c r="M95" i="2" l="1"/>
  <c r="M101" i="2"/>
  <c r="D71" i="2"/>
  <c r="B74" i="2"/>
  <c r="B83" i="2"/>
  <c r="D102" i="2"/>
  <c r="D96" i="2"/>
  <c r="B97" i="2"/>
  <c r="B90" i="2"/>
  <c r="D94" i="2"/>
  <c r="B76" i="2"/>
  <c r="B93" i="2"/>
  <c r="B85" i="2"/>
  <c r="B70" i="2"/>
  <c r="B96" i="2"/>
  <c r="B87" i="2"/>
  <c r="B73" i="2"/>
  <c r="M94" i="2" l="1"/>
  <c r="M71" i="2"/>
  <c r="M96" i="2"/>
  <c r="M102" i="2"/>
  <c r="E71" i="2"/>
  <c r="H80" i="2"/>
  <c r="H83" i="2"/>
  <c r="E70" i="2"/>
  <c r="E74" i="2"/>
  <c r="G79" i="2"/>
  <c r="G78" i="2"/>
  <c r="H82" i="2"/>
  <c r="H85" i="2"/>
  <c r="G71" i="2"/>
  <c r="G73" i="2"/>
  <c r="H81" i="2"/>
  <c r="G84" i="2"/>
  <c r="D99" i="2" l="1"/>
  <c r="M99" i="2" s="1"/>
  <c r="D97" i="2"/>
  <c r="M97" i="2" s="1"/>
  <c r="D98" i="2"/>
  <c r="M98" i="2" s="1"/>
  <c r="D100" i="2"/>
  <c r="M100" i="2" s="1"/>
  <c r="E73" i="2"/>
  <c r="G83" i="2"/>
  <c r="G76" i="2"/>
  <c r="G81" i="2"/>
  <c r="G75" i="2"/>
  <c r="G80" i="2"/>
  <c r="G82" i="2"/>
  <c r="G77" i="2"/>
  <c r="G72" i="2"/>
  <c r="E72" i="2"/>
  <c r="G70" i="2"/>
  <c r="G85" i="2"/>
  <c r="G74" i="2"/>
  <c r="H84" i="2"/>
  <c r="D72" i="2" l="1"/>
  <c r="M72" i="2" s="1"/>
  <c r="D93" i="2" l="1"/>
  <c r="M93" i="2" s="1"/>
  <c r="D73" i="2"/>
  <c r="M73" i="2" l="1"/>
  <c r="D74" i="2" l="1"/>
  <c r="M74" i="2" l="1"/>
  <c r="D79" i="2" l="1"/>
  <c r="M79" i="2" s="1"/>
  <c r="D75" i="2"/>
  <c r="D78" i="2"/>
  <c r="M78" i="2" l="1"/>
  <c r="M75" i="2"/>
  <c r="D80" i="2" l="1"/>
  <c r="M80" i="2" s="1"/>
  <c r="D77" i="2" l="1"/>
  <c r="M77" i="2" l="1"/>
  <c r="H76" i="2" l="1"/>
  <c r="D76" i="2"/>
  <c r="D81" i="2" l="1"/>
  <c r="M81" i="2" s="1"/>
  <c r="H70" i="2"/>
  <c r="H77" i="2"/>
  <c r="M76" i="2"/>
  <c r="F70" i="2" l="1"/>
  <c r="H78" i="2"/>
  <c r="D83" i="2" l="1"/>
  <c r="M83" i="2" s="1"/>
  <c r="D84" i="2" l="1"/>
  <c r="M84" i="2" s="1"/>
  <c r="D82" i="2"/>
  <c r="H79" i="2" l="1"/>
  <c r="M82" i="2"/>
  <c r="D85" i="2" l="1"/>
  <c r="M85" i="2" s="1"/>
  <c r="D92" i="2"/>
  <c r="M92" i="2" s="1"/>
  <c r="D86" i="2" l="1"/>
  <c r="M86" i="2" s="1"/>
  <c r="D87" i="2"/>
  <c r="H71" i="2" l="1"/>
  <c r="M87" i="2"/>
  <c r="F71" i="2" l="1"/>
  <c r="D88" i="2"/>
  <c r="M88" i="2" l="1"/>
  <c r="D89" i="2" l="1"/>
  <c r="M89" i="2" l="1"/>
  <c r="D90" i="2" l="1"/>
  <c r="D91" i="2" l="1"/>
  <c r="M91" i="2" s="1"/>
  <c r="G11" i="9"/>
  <c r="B15" i="9"/>
  <c r="B10" i="9"/>
  <c r="D9" i="9"/>
  <c r="E12" i="9"/>
  <c r="D8" i="9"/>
  <c r="F7" i="9"/>
  <c r="E14" i="9"/>
  <c r="B13" i="9"/>
  <c r="E16" i="9"/>
  <c r="I17" i="9"/>
  <c r="J6" i="9"/>
  <c r="M90" i="2"/>
  <c r="M69" i="2" s="1"/>
  <c r="S3" i="2" s="1"/>
  <c r="D8" i="2"/>
  <c r="B18" i="9"/>
  <c r="J18" i="9" l="1"/>
  <c r="F18" i="9"/>
  <c r="D18" i="9"/>
  <c r="I18" i="9"/>
  <c r="H72" i="2"/>
  <c r="H18" i="9"/>
  <c r="G18" i="9"/>
  <c r="H8" i="9"/>
  <c r="I8" i="9"/>
  <c r="F8" i="9"/>
  <c r="E18" i="9"/>
  <c r="C8" i="9"/>
  <c r="E8" i="9"/>
  <c r="D15" i="9"/>
  <c r="D11" i="9"/>
  <c r="H10" i="9"/>
  <c r="E10" i="9"/>
  <c r="C18" i="9"/>
  <c r="C10" i="9"/>
  <c r="H15" i="9"/>
  <c r="I16" i="9"/>
  <c r="J12" i="9"/>
  <c r="G9" i="9"/>
  <c r="I10" i="9"/>
  <c r="I12" i="9"/>
  <c r="E9" i="9"/>
  <c r="D10" i="9"/>
  <c r="H14" i="9"/>
  <c r="F12" i="9"/>
  <c r="C9" i="9"/>
  <c r="C14" i="9"/>
  <c r="G12" i="9"/>
  <c r="J9" i="9"/>
  <c r="I9" i="9"/>
  <c r="F16" i="9"/>
  <c r="E15" i="9"/>
  <c r="I13" i="9"/>
  <c r="I7" i="9"/>
  <c r="F9" i="9"/>
  <c r="J10" i="9"/>
  <c r="I15" i="9"/>
  <c r="F13" i="9"/>
  <c r="D7" i="9"/>
  <c r="J14" i="9"/>
  <c r="H16" i="9"/>
  <c r="I14" i="9"/>
  <c r="J8" i="9"/>
  <c r="G10" i="9"/>
  <c r="G16" i="9"/>
  <c r="C16" i="9"/>
  <c r="C17" i="9"/>
  <c r="J16" i="9"/>
  <c r="F15" i="9"/>
  <c r="D6" i="9"/>
  <c r="H13" i="9"/>
  <c r="C7" i="9"/>
  <c r="F11" i="9"/>
  <c r="G6" i="9"/>
  <c r="D13" i="9"/>
  <c r="H7" i="9"/>
  <c r="I6" i="9"/>
  <c r="F17" i="9"/>
  <c r="H11" i="9"/>
  <c r="J7" i="9"/>
  <c r="B7" i="9"/>
  <c r="J11" i="9"/>
  <c r="E6" i="9"/>
  <c r="E17" i="9"/>
  <c r="E13" i="9"/>
  <c r="F14" i="9"/>
  <c r="B14" i="9"/>
  <c r="D12" i="9"/>
  <c r="B12" i="9"/>
  <c r="C15" i="9"/>
  <c r="F6" i="9"/>
  <c r="D17" i="9"/>
  <c r="J13" i="9"/>
  <c r="C11" i="9"/>
  <c r="B11" i="9"/>
  <c r="H73" i="2"/>
  <c r="C6" i="9"/>
  <c r="J17" i="9"/>
  <c r="C13" i="9"/>
  <c r="H9" i="9"/>
  <c r="B9" i="9"/>
  <c r="J15" i="9"/>
  <c r="G17" i="9"/>
  <c r="G13" i="9"/>
  <c r="H6" i="9"/>
  <c r="B6" i="9"/>
  <c r="A6" i="9" s="1"/>
  <c r="G15" i="9"/>
  <c r="H17" i="9"/>
  <c r="B17" i="9"/>
  <c r="G14" i="9"/>
  <c r="G7" i="9"/>
  <c r="C12" i="9"/>
  <c r="I11" i="9"/>
  <c r="D16" i="9"/>
  <c r="B16" i="9"/>
  <c r="D14" i="9"/>
  <c r="E7" i="9"/>
  <c r="G8" i="9"/>
  <c r="B8" i="9"/>
  <c r="H12" i="9"/>
  <c r="F10" i="9"/>
  <c r="E11" i="9"/>
  <c r="F72" i="2" l="1"/>
  <c r="H74" i="2"/>
  <c r="H75" i="2"/>
  <c r="A7" i="9"/>
  <c r="A8" i="9" s="1"/>
  <c r="A9" i="9" s="1"/>
  <c r="A10" i="9" s="1"/>
  <c r="A11" i="9" s="1"/>
  <c r="A12" i="9" s="1"/>
  <c r="A13" i="9" s="1"/>
  <c r="A14" i="9" s="1"/>
  <c r="A15" i="9" s="1"/>
  <c r="A16" i="9" s="1"/>
  <c r="A17" i="9" s="1"/>
  <c r="A18" i="9" s="1"/>
  <c r="F73" i="2" l="1"/>
  <c r="H8" i="2"/>
  <c r="F74" i="2"/>
  <c r="F8" i="2" l="1"/>
</calcChain>
</file>

<file path=xl/sharedStrings.xml><?xml version="1.0" encoding="utf-8"?>
<sst xmlns="http://schemas.openxmlformats.org/spreadsheetml/2006/main" count="4714" uniqueCount="521">
  <si>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</si>
  <si>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</si>
  <si>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</si>
  <si>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</si>
  <si>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</si>
  <si>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</si>
  <si>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</si>
  <si>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</si>
  <si>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</si>
  <si>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</si>
  <si>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</si>
  <si>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</si>
  <si>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</si>
  <si>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</si>
  <si>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</si>
  <si>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</si>
  <si>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</si>
  <si>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</si>
  <si>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</si>
  <si>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</si>
  <si>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</si>
  <si>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</si>
  <si>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</si>
  <si>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</si>
  <si>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</si>
  <si>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</si>
  <si>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</si>
  <si>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</si>
  <si>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</si>
  <si>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</si>
  <si>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</si>
  <si>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</si>
  <si>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</si>
  <si>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počet</t>
  </si>
  <si>
    <t>počet závodníků</t>
  </si>
  <si>
    <t>Počty závodníků v hmotnostech</t>
  </si>
  <si>
    <t>Ctrl+p</t>
  </si>
  <si>
    <t>Počty závodníků se vypočtou:</t>
  </si>
  <si>
    <t>suma</t>
  </si>
  <si>
    <t>celý název oddílu</t>
  </si>
  <si>
    <t>počet záv.</t>
  </si>
  <si>
    <t>přenosy</t>
  </si>
  <si>
    <t>Počty závodníků dle oddílů</t>
  </si>
  <si>
    <t>zkratka oddílu</t>
  </si>
  <si>
    <t>tolerance</t>
  </si>
  <si>
    <t>texty</t>
  </si>
  <si>
    <t>věková kategorie muži</t>
  </si>
  <si>
    <t xml:space="preserve">věková kategorie </t>
  </si>
  <si>
    <t>sloupec výběru</t>
  </si>
  <si>
    <t>výpočet sloupce</t>
  </si>
  <si>
    <t>nic</t>
  </si>
  <si>
    <t>skutečná hmotnost</t>
  </si>
  <si>
    <t>kontola hmot.    15-20</t>
  </si>
  <si>
    <t>zvolená hmotnost</t>
  </si>
  <si>
    <t xml:space="preserve">vybraná hmotnost </t>
  </si>
  <si>
    <t>hmotnost je OK</t>
  </si>
  <si>
    <t>hmot. tolerance</t>
  </si>
  <si>
    <t>nad tolerancí</t>
  </si>
  <si>
    <t>k zobrazení</t>
  </si>
  <si>
    <t>chyby věku a hmot.</t>
  </si>
  <si>
    <t>nad toler.</t>
  </si>
  <si>
    <t>věková kategorie ženy</t>
  </si>
  <si>
    <t>chyba stylu</t>
  </si>
  <si>
    <t>kontola hmot.                 1-7</t>
  </si>
  <si>
    <t>kontola hmot.                  8-14</t>
  </si>
  <si>
    <t>základ</t>
  </si>
  <si>
    <t xml:space="preserve"> 1 - 5 </t>
  </si>
  <si>
    <t xml:space="preserve"> 6 - 10 </t>
  </si>
  <si>
    <t xml:space="preserve"> 11 - 15 </t>
  </si>
  <si>
    <t xml:space="preserve"> 1 - 16 </t>
  </si>
  <si>
    <t>Přenosy</t>
  </si>
  <si>
    <t>ktegorie - číslo</t>
  </si>
  <si>
    <t>maska</t>
  </si>
  <si>
    <t>věk. kat.</t>
  </si>
  <si>
    <t>small masky</t>
  </si>
  <si>
    <t>řádek</t>
  </si>
  <si>
    <t>index</t>
  </si>
  <si>
    <t>první</t>
  </si>
  <si>
    <t>poslední</t>
  </si>
  <si>
    <t>výběr hmot.</t>
  </si>
  <si>
    <t>small hmot.</t>
  </si>
  <si>
    <t>výběr posled.</t>
  </si>
  <si>
    <t>small posl.</t>
  </si>
  <si>
    <t>věk a styl</t>
  </si>
  <si>
    <t>věk.kat a styl</t>
  </si>
  <si>
    <t>small věk a styl</t>
  </si>
  <si>
    <t>součet</t>
  </si>
  <si>
    <t>věk. kat a styl</t>
  </si>
  <si>
    <t xml:space="preserve"> 16 - 20 </t>
  </si>
  <si>
    <t xml:space="preserve"> 21 - 25 </t>
  </si>
  <si>
    <t xml:space="preserve"> 26 - 30 </t>
  </si>
  <si>
    <t xml:space="preserve"> 31 - 35 </t>
  </si>
  <si>
    <t>36 - 40</t>
  </si>
  <si>
    <t xml:space="preserve"> 41 - 45 </t>
  </si>
  <si>
    <t xml:space="preserve"> 46 - 50 </t>
  </si>
  <si>
    <t xml:space="preserve"> 51 - 55 </t>
  </si>
  <si>
    <t xml:space="preserve"> 56 - 60 </t>
  </si>
  <si>
    <t xml:space="preserve"> 61 - 65 </t>
  </si>
  <si>
    <t xml:space="preserve"> 66 - 70</t>
  </si>
  <si>
    <t xml:space="preserve"> 71 - 75 </t>
  </si>
  <si>
    <t xml:space="preserve"> 76 - 80 </t>
  </si>
  <si>
    <t>odd. čís.</t>
  </si>
  <si>
    <t>pro tříď.</t>
  </si>
  <si>
    <t>small</t>
  </si>
  <si>
    <t>součty</t>
  </si>
  <si>
    <t>small kat</t>
  </si>
  <si>
    <t>small poč</t>
  </si>
  <si>
    <t>počet zn.</t>
  </si>
  <si>
    <t>část</t>
  </si>
  <si>
    <t>přepis vybrané hmotnosti pro věkovou kategorií do řádku</t>
  </si>
  <si>
    <t>kontrola zadané hmotnosti</t>
  </si>
  <si>
    <t>délka</t>
  </si>
  <si>
    <t>kat</t>
  </si>
  <si>
    <t>OK</t>
  </si>
  <si>
    <t>xxx</t>
  </si>
  <si>
    <t>reg. čís.</t>
  </si>
  <si>
    <t>první v hmot.</t>
  </si>
  <si>
    <t>hmotnost</t>
  </si>
  <si>
    <t>jeden závodník</t>
  </si>
  <si>
    <t>jeden v hmotnosti</t>
  </si>
  <si>
    <t>celý text</t>
  </si>
  <si>
    <t>celý název oddílu, kategorie a styl</t>
  </si>
  <si>
    <t>výsledek</t>
  </si>
  <si>
    <t>celý text - oba styla</t>
  </si>
  <si>
    <t>celý text - jeden styl</t>
  </si>
  <si>
    <t>ženské</t>
  </si>
  <si>
    <t>údaje o soutěži</t>
  </si>
  <si>
    <t>výběr</t>
  </si>
  <si>
    <t>v.s.</t>
  </si>
  <si>
    <t>byl na vážení</t>
  </si>
  <si>
    <t>nebyl na vážení</t>
  </si>
  <si>
    <t>opr. výběr hmot.</t>
  </si>
  <si>
    <t>Počty závodníků dle oddílů, věku a stylu</t>
  </si>
  <si>
    <t>Olom.</t>
  </si>
  <si>
    <t>Tepl.</t>
  </si>
  <si>
    <t>Čech.</t>
  </si>
  <si>
    <t>Olymp</t>
  </si>
  <si>
    <t>B příp</t>
  </si>
  <si>
    <t>ř.ř.</t>
  </si>
  <si>
    <t>Kušnírová Linda</t>
  </si>
  <si>
    <t>Boroh.</t>
  </si>
  <si>
    <t>A příp</t>
  </si>
  <si>
    <t>Pekar Vasil</t>
  </si>
  <si>
    <t>Kušnír Vilém</t>
  </si>
  <si>
    <t>ml.ž</t>
  </si>
  <si>
    <t>Sedlák Petr</t>
  </si>
  <si>
    <t>Laža Matyáš</t>
  </si>
  <si>
    <t>Hůja Lukáš</t>
  </si>
  <si>
    <t>Slinták Daniel</t>
  </si>
  <si>
    <t>Slo.Var</t>
  </si>
  <si>
    <t>Vojta Tomáš</t>
  </si>
  <si>
    <t>Strnad Stanislav</t>
  </si>
  <si>
    <t>Michalec Ondřej</t>
  </si>
  <si>
    <t>CW Cho.</t>
  </si>
  <si>
    <t>Koubek Mikuláš</t>
  </si>
  <si>
    <t>Kněžník Vojta</t>
  </si>
  <si>
    <t>Požárek Bedřich</t>
  </si>
  <si>
    <t>Dušek Adam</t>
  </si>
  <si>
    <t>Pražák Marco</t>
  </si>
  <si>
    <t>Kříž Mikeš</t>
  </si>
  <si>
    <t>Campr Denis</t>
  </si>
  <si>
    <t>Kubánek Ondřej</t>
  </si>
  <si>
    <t>Matýsek Maxmilian</t>
  </si>
  <si>
    <t>Čekal Lukáš</t>
  </si>
  <si>
    <t>Ertl Filip</t>
  </si>
  <si>
    <t>Nezbeda Ondřej</t>
  </si>
  <si>
    <t>Jelínek František</t>
  </si>
  <si>
    <t>Matýsek Jiří</t>
  </si>
  <si>
    <t>Richter Matěj</t>
  </si>
  <si>
    <t>Šrytr Šimon</t>
  </si>
  <si>
    <t>Michalec Vladimír</t>
  </si>
  <si>
    <t>Miřiňovský Matyáš</t>
  </si>
  <si>
    <t>Juhasz Jan</t>
  </si>
  <si>
    <t>Lecjaks Jaroslav</t>
  </si>
  <si>
    <t>Kněžník Václav</t>
  </si>
  <si>
    <t>Novotná Nela</t>
  </si>
  <si>
    <t>Mezib.</t>
  </si>
  <si>
    <t>Pánová Dominika</t>
  </si>
  <si>
    <t>Hamsa Vojtěch</t>
  </si>
  <si>
    <t>Pham Alex</t>
  </si>
  <si>
    <t>Hájek Jiří</t>
  </si>
  <si>
    <t>Vitoušek Sebastian</t>
  </si>
  <si>
    <t>Semenýšinová Šárka</t>
  </si>
  <si>
    <t>Lev Miroslav</t>
  </si>
  <si>
    <t>Urban Tobiáš</t>
  </si>
  <si>
    <t>Blecha Martin</t>
  </si>
  <si>
    <t>Mašek Štěpán</t>
  </si>
  <si>
    <t>Petrovec Miroslav</t>
  </si>
  <si>
    <t>Hájková Natálie</t>
  </si>
  <si>
    <t>Janoušková Týna</t>
  </si>
  <si>
    <t>Uhlířová Emma</t>
  </si>
  <si>
    <t>Holyš.</t>
  </si>
  <si>
    <t>Kovář Vincent</t>
  </si>
  <si>
    <t>Boubel Lukáš</t>
  </si>
  <si>
    <t>Boroš Martin</t>
  </si>
  <si>
    <t>Helus Tomáš</t>
  </si>
  <si>
    <t>Ibehej Šimon</t>
  </si>
  <si>
    <t>Kovář Antonín</t>
  </si>
  <si>
    <t>Willing Vojta</t>
  </si>
  <si>
    <t>Jung Ondra</t>
  </si>
  <si>
    <t>Procházka Josef</t>
  </si>
  <si>
    <t>Boubel Adam</t>
  </si>
  <si>
    <t>K.Lípa</t>
  </si>
  <si>
    <t>Samek Vojtěch</t>
  </si>
  <si>
    <t>Samek Josef</t>
  </si>
  <si>
    <t>Šimůnek Jakub</t>
  </si>
  <si>
    <t>Fedotov Alexej</t>
  </si>
  <si>
    <t>Černý Vladimír</t>
  </si>
  <si>
    <t>Dordiai Mikola</t>
  </si>
  <si>
    <t>Bryzghalov Nazar</t>
  </si>
  <si>
    <t>Basysty David</t>
  </si>
  <si>
    <t>Kuřík Adam</t>
  </si>
  <si>
    <t>M.Láz.</t>
  </si>
  <si>
    <t>Huller Krištov</t>
  </si>
  <si>
    <t>Vopička Daniel</t>
  </si>
  <si>
    <t>Apjár Josef</t>
  </si>
  <si>
    <t>Vopička Vítek</t>
  </si>
  <si>
    <t>Galas Matěj</t>
  </si>
  <si>
    <t>Huller Kristián</t>
  </si>
  <si>
    <t>Šelelo Adam</t>
  </si>
  <si>
    <t>Marčenko Timo</t>
  </si>
  <si>
    <t>Le Štěpán</t>
  </si>
  <si>
    <t>Michnová Tereza</t>
  </si>
  <si>
    <t>Gmyria Iva</t>
  </si>
  <si>
    <t>Vaněk Jáchym</t>
  </si>
  <si>
    <t>Pales.</t>
  </si>
  <si>
    <t>Matyáš Matuš</t>
  </si>
  <si>
    <t>Jarmiška Lukáš</t>
  </si>
  <si>
    <t>Stodola Jiří</t>
  </si>
  <si>
    <t>Smolek pavel</t>
  </si>
  <si>
    <t>Bandry Filip</t>
  </si>
  <si>
    <t>Zboříl Pavel</t>
  </si>
  <si>
    <t>Zatloukal Martin</t>
  </si>
  <si>
    <t>Polenová Elena</t>
  </si>
  <si>
    <t>ž-A příp</t>
  </si>
  <si>
    <t>ž-ml.ž</t>
  </si>
  <si>
    <t>Soutěž</t>
  </si>
  <si>
    <t>Turnaj družstev o pohár města Meziboří</t>
  </si>
  <si>
    <t>Datum:</t>
  </si>
  <si>
    <t>4.6.2022</t>
  </si>
  <si>
    <t>celkem</t>
  </si>
  <si>
    <t>Neváženo</t>
  </si>
  <si>
    <t>Registrováno</t>
  </si>
  <si>
    <t>Počet vážených zápasníků:</t>
  </si>
  <si>
    <t>Podpis hlavního rozhodčího:</t>
  </si>
  <si>
    <t>Bohem.</t>
  </si>
  <si>
    <t>Smích.</t>
  </si>
  <si>
    <t>Vyšeh.</t>
  </si>
  <si>
    <t>M.Bol.</t>
  </si>
  <si>
    <t>Hnid.</t>
  </si>
  <si>
    <t>Stoch.</t>
  </si>
  <si>
    <t>Stříb.</t>
  </si>
  <si>
    <t>Nejd.</t>
  </si>
  <si>
    <t>Lok.Pl.</t>
  </si>
  <si>
    <t>Břez.</t>
  </si>
  <si>
    <t>Sl.Plz.</t>
  </si>
  <si>
    <t>Sok.Pl.</t>
  </si>
  <si>
    <t>Klášt.</t>
  </si>
  <si>
    <t>Cíl Cho.</t>
  </si>
  <si>
    <t>Spoř.</t>
  </si>
  <si>
    <t>Nur</t>
  </si>
  <si>
    <t>Lib.</t>
  </si>
  <si>
    <t>Varns.</t>
  </si>
  <si>
    <t>Chrast.</t>
  </si>
  <si>
    <t>Prysk</t>
  </si>
  <si>
    <t>H.Brod</t>
  </si>
  <si>
    <t>Rtyně</t>
  </si>
  <si>
    <t>Sok.HK</t>
  </si>
  <si>
    <t>Sla.HK</t>
  </si>
  <si>
    <t>Nivn.</t>
  </si>
  <si>
    <t>Jihl.</t>
  </si>
  <si>
    <t>Prosť.</t>
  </si>
  <si>
    <t>Hod.</t>
  </si>
  <si>
    <t>Buč.</t>
  </si>
  <si>
    <t>x</t>
  </si>
  <si>
    <t>TJ Třeb.</t>
  </si>
  <si>
    <t>Brno</t>
  </si>
  <si>
    <t>Debl.</t>
  </si>
  <si>
    <t>výběr pro diplomy</t>
  </si>
  <si>
    <t>jiný styl</t>
  </si>
  <si>
    <t>oba styly</t>
  </si>
  <si>
    <t>Wr.Třeb.</t>
  </si>
  <si>
    <t>C přípravka žákyně</t>
  </si>
  <si>
    <t>Ostr.</t>
  </si>
  <si>
    <t>Krn.</t>
  </si>
  <si>
    <t>N.Jič.</t>
  </si>
  <si>
    <t>Prievid.</t>
  </si>
  <si>
    <t>žák</t>
  </si>
  <si>
    <t>kad</t>
  </si>
  <si>
    <t>jun</t>
  </si>
  <si>
    <t/>
  </si>
  <si>
    <t>sen</t>
  </si>
  <si>
    <t>ž-C příp</t>
  </si>
  <si>
    <t>ž-B příp</t>
  </si>
  <si>
    <t>ž-žák</t>
  </si>
  <si>
    <t>ž-kad</t>
  </si>
  <si>
    <t>ž-ml.ž, v.s.</t>
  </si>
  <si>
    <t>ž-jun</t>
  </si>
  <si>
    <t>ž-A příp, v.s.</t>
  </si>
  <si>
    <t>Sowa</t>
  </si>
  <si>
    <t>ž-sen</t>
  </si>
  <si>
    <t>ml.ž, ř.ř.</t>
  </si>
  <si>
    <t>Feniks</t>
  </si>
  <si>
    <t>A příp, ř.ř.</t>
  </si>
  <si>
    <t>Lucken.</t>
  </si>
  <si>
    <t>B příp, ř.ř.</t>
  </si>
  <si>
    <t>Valievo</t>
  </si>
  <si>
    <t>styl</t>
  </si>
  <si>
    <t>číslo</t>
  </si>
  <si>
    <t>číslo oddílu</t>
  </si>
  <si>
    <t>plný název oddílu</t>
  </si>
  <si>
    <t>oddíl</t>
  </si>
  <si>
    <t>los</t>
  </si>
  <si>
    <t>01003</t>
  </si>
  <si>
    <t>TJ PSK Olymp Praha, A příp, ř.ř.</t>
  </si>
  <si>
    <t>01001</t>
  </si>
  <si>
    <t>TJ KZ Bohemians Praha</t>
  </si>
  <si>
    <t>TJ PSK Olymp Praha</t>
  </si>
  <si>
    <t>TJ PSK Olymp Praha, A příp</t>
  </si>
  <si>
    <t>TJ PSK Olymp Praha, ml.ž, ř.ř.</t>
  </si>
  <si>
    <t>01002</t>
  </si>
  <si>
    <t>TJ K.A. Smíchov</t>
  </si>
  <si>
    <t>TJ PSK Olymp Praha, ml.ž</t>
  </si>
  <si>
    <t>TJ PSK Olymp Praha, ž-A příp, v.s.</t>
  </si>
  <si>
    <t>TJ PSK Olymp Praha, ž-A příp</t>
  </si>
  <si>
    <t>TJ PSK Olymp Praha, ž-ml.ž, v.s.</t>
  </si>
  <si>
    <t>01004</t>
  </si>
  <si>
    <t>T.J. Sokol Vyšehrad</t>
  </si>
  <si>
    <t>TJ PSK Olymp Praha, ž-ml.ž</t>
  </si>
  <si>
    <t>02003</t>
  </si>
  <si>
    <t>TJ Holýšov , B příp, ř.ř.</t>
  </si>
  <si>
    <t>01005</t>
  </si>
  <si>
    <t>T.J. Sokol Mladá Boleslav</t>
  </si>
  <si>
    <t xml:space="preserve">TJ Holýšov </t>
  </si>
  <si>
    <t>TJ Holýšov , B příp</t>
  </si>
  <si>
    <t>TJ Holýšov , A příp, ř.ř.</t>
  </si>
  <si>
    <t>01006</t>
  </si>
  <si>
    <t>T.J. Sokol Hnidousy Motyčín</t>
  </si>
  <si>
    <t>TJ Holýšov , A příp</t>
  </si>
  <si>
    <t>TJ Holýšov , ml.ž, ř.ř.</t>
  </si>
  <si>
    <t>01007</t>
  </si>
  <si>
    <t>T.J. Sokol Stochov-Honice</t>
  </si>
  <si>
    <t>TJ Holýšov , ml.ž</t>
  </si>
  <si>
    <t>02008</t>
  </si>
  <si>
    <t>T.J. Sokol Mariánské Lázně, A příp, ř.ř.</t>
  </si>
  <si>
    <t>02001</t>
  </si>
  <si>
    <t>Zápas Stříbro</t>
  </si>
  <si>
    <t>T.J. Sokol Mariánské Lázně</t>
  </si>
  <si>
    <t>T.J. Sokol Mariánské Lázně, A příp</t>
  </si>
  <si>
    <t>T.J. Sokol Mariánské Lázně, ml.ž, ř.ř.</t>
  </si>
  <si>
    <t>02002</t>
  </si>
  <si>
    <t>TJ Jiskra Nejdek</t>
  </si>
  <si>
    <t>T.J. Sokol Mariánské Lázně, ml.ž</t>
  </si>
  <si>
    <t>03001</t>
  </si>
  <si>
    <t>TJ Baník Meziboří, B příp, ř.ř.</t>
  </si>
  <si>
    <t>TJ Baník Meziboří</t>
  </si>
  <si>
    <t>TJ Baník Meziboří, B příp</t>
  </si>
  <si>
    <t>TJ Baník Meziboří, A příp, ř.ř.</t>
  </si>
  <si>
    <t>02004</t>
  </si>
  <si>
    <t>TJ Lokomotiva Plzeň</t>
  </si>
  <si>
    <t>TJ Baník Meziboří, A příp</t>
  </si>
  <si>
    <t>TJ Baník Meziboří, ml.ž, ř.ř.</t>
  </si>
  <si>
    <t>02005</t>
  </si>
  <si>
    <t>TJ Olympie Březová</t>
  </si>
  <si>
    <t>TJ Baník Meziboří, ml.ž</t>
  </si>
  <si>
    <t>TJ Baník Meziboří, ž-A příp, v.s.</t>
  </si>
  <si>
    <t>02006</t>
  </si>
  <si>
    <t>TJ Slavoj Plzeň</t>
  </si>
  <si>
    <t>TJ Baník Meziboří, ž-A příp</t>
  </si>
  <si>
    <t>03002</t>
  </si>
  <si>
    <t>SO Zápas Teplice, B příp, ř.ř.</t>
  </si>
  <si>
    <t>02007</t>
  </si>
  <si>
    <t>T.J. Sokol Plzeň I</t>
  </si>
  <si>
    <t>SO Zápas Teplice</t>
  </si>
  <si>
    <t>SO Zápas Teplice, B příp</t>
  </si>
  <si>
    <t>SO Zápas Teplice, A příp, ř.ř.</t>
  </si>
  <si>
    <t>SO Zápas Teplice, A příp</t>
  </si>
  <si>
    <t>SO Zápas Teplice, ml.ž, ř.ř.</t>
  </si>
  <si>
    <t>SO Zápas Teplice, ml.ž</t>
  </si>
  <si>
    <t>03004</t>
  </si>
  <si>
    <t>CZECH WRESTLING Chomutov, B příp, ř.ř.</t>
  </si>
  <si>
    <t>CZECH WRESTLING Chomutov</t>
  </si>
  <si>
    <t>CZECH WRESTLING Chomutov, B příp</t>
  </si>
  <si>
    <t>CZECH WRESTLING Chomutov, A příp, ř.ř.</t>
  </si>
  <si>
    <t>03003</t>
  </si>
  <si>
    <t>TJ Klášterec n/Ohří</t>
  </si>
  <si>
    <t>CZECH WRESTLING Chomutov, A příp</t>
  </si>
  <si>
    <t>CZECH WRESTLING Chomutov, ml.ž, ř.ř.</t>
  </si>
  <si>
    <t>CZECH WRESTLING Chomutov, ml.ž</t>
  </si>
  <si>
    <t>CZECH WRESTLING Chomutov, ž-A příp, v.s.</t>
  </si>
  <si>
    <t>03005</t>
  </si>
  <si>
    <t>TJ ZK Cíl Chomutov</t>
  </si>
  <si>
    <t>CZECH WRESTLING Chomutov, ž-A příp</t>
  </si>
  <si>
    <t>04004</t>
  </si>
  <si>
    <t>TJ Novia Krásná Lípa, B příp, ř.ř.</t>
  </si>
  <si>
    <t>03006</t>
  </si>
  <si>
    <t>TJ Sokol Zápas Spořice</t>
  </si>
  <si>
    <t>TJ Novia Krásná Lípa</t>
  </si>
  <si>
    <t>TJ Novia Krásná Lípa, B příp</t>
  </si>
  <si>
    <t>TJ Novia Krásná Lípa, A příp, ř.ř.</t>
  </si>
  <si>
    <t>03007</t>
  </si>
  <si>
    <t>SK NUR Ústí nad Labem</t>
  </si>
  <si>
    <t>TJ Novia Krásná Lípa, A příp</t>
  </si>
  <si>
    <t>TJ Novia Krásná Lípa, ml.ž, ř.ř.</t>
  </si>
  <si>
    <t>04001</t>
  </si>
  <si>
    <t>TJ Lokomotiva Nelson Liberec</t>
  </si>
  <si>
    <t>TJ Novia Krásná Lípa, ml.ž</t>
  </si>
  <si>
    <t>05002</t>
  </si>
  <si>
    <t>T.J. Sokol Borohrádek, B příp, ř.ř.</t>
  </si>
  <si>
    <t>04002</t>
  </si>
  <si>
    <t>T.J. Sokol Varnsdorf</t>
  </si>
  <si>
    <t>T.J. Sokol Borohrádek</t>
  </si>
  <si>
    <t>T.J. Sokol Borohrádek, B příp</t>
  </si>
  <si>
    <t>T.J. Sokol Borohrádek, A příp, ř.ř.</t>
  </si>
  <si>
    <t>04003</t>
  </si>
  <si>
    <t>TJ Spartak Nelson Chrastava</t>
  </si>
  <si>
    <t>T.J. Sokol Borohrádek, A příp</t>
  </si>
  <si>
    <t>T.J. Sokol Borohrádek, ml.ž, ř.ř.</t>
  </si>
  <si>
    <t>T.J. Sokol Borohrádek, ml.ž</t>
  </si>
  <si>
    <t>06008</t>
  </si>
  <si>
    <t>TJ Sokol Čechovice (ČSTV), ml.ž, ř.ř.</t>
  </si>
  <si>
    <t>04005</t>
  </si>
  <si>
    <t>Oddíl zápasu Prysk</t>
  </si>
  <si>
    <t>TJ Sokol Čechovice (ČSTV)</t>
  </si>
  <si>
    <t>TJ Sokol Čechovice (ČSTV), ml.ž</t>
  </si>
  <si>
    <t>TJ Sokol Čechovice (ČSTV), ž-ml.ž, v.s.</t>
  </si>
  <si>
    <t>05001</t>
  </si>
  <si>
    <t>TJ Jiskra Havlíčkův Brod</t>
  </si>
  <si>
    <t>TJ Sokol Čechovice (ČSTV), ž-ml.ž</t>
  </si>
  <si>
    <t>07009</t>
  </si>
  <si>
    <t>T.J. Sokol Olomouc, ml.ž, ř.ř.</t>
  </si>
  <si>
    <t>T.J. Sokol Olomouc</t>
  </si>
  <si>
    <t>T.J. Sokol Olomouc, ml.ž</t>
  </si>
  <si>
    <t>00000</t>
  </si>
  <si>
    <t>Palestra Stříbro, A příp, ř.ř.</t>
  </si>
  <si>
    <t>05003</t>
  </si>
  <si>
    <t>T.J. Sokol Rtyně</t>
  </si>
  <si>
    <t>Palestra Stříbro</t>
  </si>
  <si>
    <t>Palestra Stříbro, A příp</t>
  </si>
  <si>
    <t>Palestra Stříbro, ml.ž, ř.ř.</t>
  </si>
  <si>
    <t>05004</t>
  </si>
  <si>
    <t>T.J. Sokol Hradec Králové</t>
  </si>
  <si>
    <t>Palestra Stříbro, ml.ž</t>
  </si>
  <si>
    <t>Vážní listina</t>
  </si>
  <si>
    <t>Pořadatel:</t>
  </si>
  <si>
    <t>hmot.</t>
  </si>
  <si>
    <t>příjmení a jméno</t>
  </si>
  <si>
    <t>ročník</t>
  </si>
  <si>
    <t>skut. hmot. kg</t>
  </si>
  <si>
    <t>styl:</t>
  </si>
  <si>
    <t>B příp 22</t>
  </si>
  <si>
    <t>22 - ř.ř.</t>
  </si>
  <si>
    <t>B příp - ř.ř.</t>
  </si>
  <si>
    <t>25 - ř.ř.</t>
  </si>
  <si>
    <t>A příp - ř.ř.</t>
  </si>
  <si>
    <t>28 - ř.ř.</t>
  </si>
  <si>
    <t>ml.ž - ř.ř.</t>
  </si>
  <si>
    <t>B příp 25</t>
  </si>
  <si>
    <t>31 - ř.ř.</t>
  </si>
  <si>
    <t>ž-A příp - v.s.</t>
  </si>
  <si>
    <t>B příp 28</t>
  </si>
  <si>
    <t>35 - ř.ř.</t>
  </si>
  <si>
    <t>ž-ml.ž - v.s.</t>
  </si>
  <si>
    <t>39 - ř.ř.</t>
  </si>
  <si>
    <t>43 - ř.ř.</t>
  </si>
  <si>
    <t>B příp 31</t>
  </si>
  <si>
    <t>47 - ř.ř.</t>
  </si>
  <si>
    <t>B příp 35</t>
  </si>
  <si>
    <t>52 - ř.ř.</t>
  </si>
  <si>
    <t>57 - ř.ř.</t>
  </si>
  <si>
    <t>63 - ř.ř.</t>
  </si>
  <si>
    <t>80 - ř.ř.</t>
  </si>
  <si>
    <t>B příp 39</t>
  </si>
  <si>
    <t>B příp 43</t>
  </si>
  <si>
    <t>A příp 25</t>
  </si>
  <si>
    <t>A příp 28</t>
  </si>
  <si>
    <t>A příp 31</t>
  </si>
  <si>
    <t>28 - v.s.</t>
  </si>
  <si>
    <t>A příp 35</t>
  </si>
  <si>
    <t>35 - v.s.</t>
  </si>
  <si>
    <t>47 - v.s.</t>
  </si>
  <si>
    <t>52 - v.s.</t>
  </si>
  <si>
    <t>A příp 39</t>
  </si>
  <si>
    <t>39 - v.s.</t>
  </si>
  <si>
    <t>63 - v.s.</t>
  </si>
  <si>
    <t>A příp 43</t>
  </si>
  <si>
    <t>A příp 47</t>
  </si>
  <si>
    <t>A příp 52</t>
  </si>
  <si>
    <t>A příp 57</t>
  </si>
  <si>
    <t>A příp 63</t>
  </si>
  <si>
    <t>A příp 80</t>
  </si>
  <si>
    <t>ml.ž 31</t>
  </si>
  <si>
    <t>ml.ž 35</t>
  </si>
  <si>
    <t>ml.ž 39</t>
  </si>
  <si>
    <t>ml.ž 43</t>
  </si>
  <si>
    <t>ml.ž 47</t>
  </si>
  <si>
    <t>ml.ž 52</t>
  </si>
  <si>
    <t>ml.ž 57</t>
  </si>
  <si>
    <t>ml.ž 63</t>
  </si>
  <si>
    <t>ml.ž 80</t>
  </si>
  <si>
    <t>ž-A příp 28</t>
  </si>
  <si>
    <t>ž-A příp 35</t>
  </si>
  <si>
    <t>ž-A příp 47</t>
  </si>
  <si>
    <t>ž-A příp 52</t>
  </si>
  <si>
    <t>ž-ml.ž 39</t>
  </si>
  <si>
    <t>ž-ml.ž 63</t>
  </si>
  <si>
    <t xml:space="preserve">TJ PSK Olymp Praha, , </t>
  </si>
  <si>
    <t xml:space="preserve">TJ Holýšov , , </t>
  </si>
  <si>
    <t xml:space="preserve">T.J. Sokol Mariánské Lázně, , </t>
  </si>
  <si>
    <t xml:space="preserve">TJ Baník Meziboří, , </t>
  </si>
  <si>
    <t xml:space="preserve">SO Zápas Teplice, , </t>
  </si>
  <si>
    <t xml:space="preserve">CZECH WRESTLING Chomutov, , </t>
  </si>
  <si>
    <t xml:space="preserve">TJ Novia Krásná Lípa, , </t>
  </si>
  <si>
    <t xml:space="preserve">T.J. Sokol Borohrádek, , </t>
  </si>
  <si>
    <t xml:space="preserve">TJ Sokol Čechovice (ČSTV), , </t>
  </si>
  <si>
    <t xml:space="preserve">T.J. Sokol Olomouc, , </t>
  </si>
  <si>
    <t xml:space="preserve">Palestra Stříbro, , </t>
  </si>
  <si>
    <t>Slo.Var.</t>
  </si>
  <si>
    <t>TJ Slovan Varnsdorf</t>
  </si>
  <si>
    <t>TJ Slovan Varnsdorf, B příp, ř.ř.</t>
  </si>
  <si>
    <t>TJ Slovan Varnsdorf, A příp, ř.ř.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</si>
</sst>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d/m/yyyy;@"/>
    <numFmt numFmtId="166" formatCode="#,##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8"/>
      <name val="Arial CE"/>
      <family val="2"/>
      <charset val="238"/>
    </font>
    <font>
      <sz val="12"/>
      <name val="Arial CE"/>
      <family val="2"/>
      <charset val="238"/>
    </font>
    <font>
      <b/>
      <sz val="14"/>
      <name val="Arial CE"/>
      <family val="2"/>
      <charset val="238"/>
    </font>
    <font>
      <sz val="12"/>
      <name val="Arial CE"/>
      <charset val="238"/>
    </font>
    <font>
      <b/>
      <sz val="10"/>
      <name val="Arial CE"/>
      <charset val="238"/>
    </font>
    <font>
      <b/>
      <sz val="14"/>
      <name val="Arial CE"/>
      <charset val="238"/>
    </font>
    <font>
      <b/>
      <sz val="12"/>
      <name val="Arial CE"/>
      <charset val="238"/>
    </font>
    <font>
      <sz val="8"/>
      <name val="Arial CE"/>
      <charset val="238"/>
    </font>
    <font>
      <sz val="12"/>
      <name val="Arial"/>
      <family val="2"/>
      <charset val="238"/>
    </font>
    <font>
      <b/>
      <sz val="8"/>
      <name val="Arial CE"/>
      <family val="2"/>
      <charset val="238"/>
    </font>
    <font>
      <b/>
      <sz val="12"/>
      <name val="Arial"/>
      <family val="2"/>
      <charset val="238"/>
    </font>
    <font>
      <sz val="12"/>
      <color indexed="8"/>
      <name val="Arial"/>
      <family val="2"/>
      <charset val="238"/>
    </font>
    <font>
      <b/>
      <sz val="12"/>
      <color indexed="8"/>
      <name val="Arial"/>
      <family val="2"/>
      <charset val="238"/>
    </font>
    <font>
      <b/>
      <sz val="8"/>
      <color indexed="8"/>
      <name val="Arial"/>
      <family val="2"/>
      <charset val="238"/>
    </font>
    <font>
      <b/>
      <sz val="8"/>
      <name val="Arial"/>
      <family val="2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8"/>
      <color indexed="8"/>
      <name val="Arial"/>
      <family val="2"/>
      <charset val="238"/>
    </font>
    <font>
      <b/>
      <sz val="20"/>
      <name val="Arial"/>
      <family val="2"/>
      <charset val="238"/>
    </font>
    <font>
      <sz val="8"/>
      <name val="Arial"/>
      <family val="2"/>
      <charset val="238"/>
    </font>
    <font>
      <b/>
      <sz val="26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4.9989318521683403E-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54">
    <xf numFmtId="0" fontId="0" fillId="0" borderId="0" xfId="0"/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0" fillId="0" borderId="0" xfId="0" applyAlignment="1">
      <alignment horizontal="left"/>
    </xf>
    <xf numFmtId="0" fontId="3" fillId="0" borderId="6" xfId="0" applyFont="1" applyBorder="1" applyAlignment="1">
      <alignment horizontal="center" vertical="center"/>
    </xf>
    <xf numFmtId="0" fontId="3" fillId="0" borderId="0" xfId="0" applyFont="1" applyBorder="1" applyAlignment="1">
      <alignment horizontal="left"/>
    </xf>
    <xf numFmtId="0" fontId="0" fillId="0" borderId="0" xfId="0" applyBorder="1"/>
    <xf numFmtId="1" fontId="3" fillId="0" borderId="0" xfId="0" applyNumberFormat="1" applyFont="1" applyBorder="1" applyAlignment="1">
      <alignment horizontal="left"/>
    </xf>
    <xf numFmtId="1" fontId="0" fillId="0" borderId="0" xfId="0" applyNumberFormat="1" applyAlignment="1">
      <alignment horizontal="left"/>
    </xf>
    <xf numFmtId="1" fontId="3" fillId="0" borderId="5" xfId="0" applyNumberFormat="1" applyFont="1" applyBorder="1" applyAlignment="1">
      <alignment horizontal="center" vertical="center"/>
    </xf>
    <xf numFmtId="1" fontId="2" fillId="0" borderId="2" xfId="0" applyNumberFormat="1" applyFont="1" applyBorder="1" applyAlignment="1">
      <alignment horizontal="center" vertical="center" wrapText="1"/>
    </xf>
    <xf numFmtId="1" fontId="0" fillId="0" borderId="0" xfId="0" applyNumberFormat="1"/>
    <xf numFmtId="1" fontId="3" fillId="0" borderId="5" xfId="0" applyNumberFormat="1" applyFont="1" applyBorder="1" applyAlignment="1">
      <alignment horizontal="center" vertical="center" wrapText="1"/>
    </xf>
    <xf numFmtId="164" fontId="3" fillId="0" borderId="0" xfId="0" applyNumberFormat="1" applyFont="1" applyBorder="1" applyAlignment="1">
      <alignment horizontal="left"/>
    </xf>
    <xf numFmtId="164" fontId="0" fillId="0" borderId="0" xfId="0" applyNumberFormat="1"/>
    <xf numFmtId="0" fontId="0" fillId="0" borderId="0" xfId="0" applyAlignment="1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1" fontId="2" fillId="0" borderId="8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9" fillId="0" borderId="3" xfId="0" applyNumberFormat="1" applyFont="1" applyBorder="1" applyAlignment="1">
      <alignment horizontal="center" vertical="center" wrapText="1"/>
    </xf>
    <xf numFmtId="0" fontId="9" fillId="0" borderId="10" xfId="0" applyNumberFormat="1" applyFont="1" applyBorder="1" applyAlignment="1">
      <alignment horizontal="center" vertical="center" wrapText="1"/>
    </xf>
    <xf numFmtId="0" fontId="8" fillId="0" borderId="0" xfId="0" applyFont="1" applyAlignment="1"/>
    <xf numFmtId="165" fontId="6" fillId="0" borderId="0" xfId="0" applyNumberFormat="1" applyFont="1" applyAlignment="1">
      <alignment horizontal="left" vertical="center"/>
    </xf>
    <xf numFmtId="1" fontId="3" fillId="0" borderId="13" xfId="0" applyNumberFormat="1" applyFont="1" applyBorder="1" applyAlignment="1">
      <alignment horizontal="center" vertical="center"/>
    </xf>
    <xf numFmtId="1" fontId="3" fillId="0" borderId="6" xfId="0" applyNumberFormat="1" applyFont="1" applyBorder="1" applyAlignment="1">
      <alignment horizontal="center" vertical="center" wrapText="1"/>
    </xf>
    <xf numFmtId="1" fontId="2" fillId="0" borderId="14" xfId="0" applyNumberFormat="1" applyFont="1" applyBorder="1" applyAlignment="1">
      <alignment horizontal="center" vertical="center" wrapText="1"/>
    </xf>
    <xf numFmtId="49" fontId="2" fillId="0" borderId="14" xfId="0" applyNumberFormat="1" applyFon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NumberFormat="1" applyAlignment="1">
      <alignment horizontal="center" vertical="center"/>
    </xf>
    <xf numFmtId="0" fontId="5" fillId="0" borderId="12" xfId="0" applyNumberFormat="1" applyFont="1" applyBorder="1" applyAlignment="1">
      <alignment horizontal="left" vertical="center" wrapText="1"/>
    </xf>
    <xf numFmtId="0" fontId="5" fillId="0" borderId="3" xfId="0" applyNumberFormat="1" applyFont="1" applyBorder="1" applyAlignment="1">
      <alignment horizontal="center" vertical="center" wrapText="1"/>
    </xf>
    <xf numFmtId="164" fontId="3" fillId="0" borderId="9" xfId="0" applyNumberFormat="1" applyFont="1" applyBorder="1" applyAlignment="1">
      <alignment horizontal="center" vertical="center" wrapText="1"/>
    </xf>
    <xf numFmtId="164" fontId="5" fillId="0" borderId="3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1" fontId="7" fillId="0" borderId="15" xfId="0" applyNumberFormat="1" applyFont="1" applyBorder="1" applyAlignment="1">
      <alignment horizontal="center" vertical="center" wrapText="1"/>
    </xf>
    <xf numFmtId="1" fontId="2" fillId="0" borderId="16" xfId="0" applyNumberFormat="1" applyFont="1" applyBorder="1" applyAlignment="1">
      <alignment horizontal="center" vertical="center" wrapText="1"/>
    </xf>
    <xf numFmtId="1" fontId="7" fillId="0" borderId="17" xfId="0" applyNumberFormat="1" applyFont="1" applyBorder="1" applyAlignment="1">
      <alignment horizontal="center" vertical="center" wrapText="1"/>
    </xf>
    <xf numFmtId="0" fontId="5" fillId="0" borderId="18" xfId="0" applyNumberFormat="1" applyFont="1" applyBorder="1" applyAlignment="1">
      <alignment horizontal="left" vertical="center" wrapText="1"/>
    </xf>
    <xf numFmtId="0" fontId="5" fillId="0" borderId="10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1" fontId="3" fillId="0" borderId="0" xfId="0" applyNumberFormat="1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1" fontId="0" fillId="0" borderId="0" xfId="0" applyNumberFormat="1" applyAlignment="1">
      <alignment horizontal="left" vertical="center"/>
    </xf>
    <xf numFmtId="0" fontId="2" fillId="0" borderId="0" xfId="0" applyFont="1" applyBorder="1" applyAlignment="1">
      <alignment horizontal="right" vertical="center"/>
    </xf>
    <xf numFmtId="0" fontId="2" fillId="0" borderId="0" xfId="0" applyFont="1" applyAlignment="1">
      <alignment horizontal="center" vertical="center"/>
    </xf>
    <xf numFmtId="49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164" fontId="5" fillId="0" borderId="0" xfId="0" applyNumberFormat="1" applyFont="1" applyAlignment="1">
      <alignment horizontal="center" vertical="center" wrapText="1"/>
    </xf>
    <xf numFmtId="0" fontId="3" fillId="0" borderId="6" xfId="0" applyFont="1" applyBorder="1" applyAlignment="1">
      <alignment vertical="center"/>
    </xf>
    <xf numFmtId="49" fontId="5" fillId="0" borderId="0" xfId="0" applyNumberFormat="1" applyFont="1" applyAlignment="1">
      <alignment vertical="center" wrapText="1"/>
    </xf>
    <xf numFmtId="1" fontId="8" fillId="0" borderId="0" xfId="0" applyNumberFormat="1" applyFont="1" applyBorder="1" applyAlignment="1">
      <alignment horizontal="left"/>
    </xf>
    <xf numFmtId="1" fontId="8" fillId="0" borderId="0" xfId="0" applyNumberFormat="1" applyFont="1" applyAlignment="1">
      <alignment horizontal="left"/>
    </xf>
    <xf numFmtId="0" fontId="8" fillId="0" borderId="0" xfId="0" applyFont="1" applyAlignment="1">
      <alignment horizontal="left"/>
    </xf>
    <xf numFmtId="1" fontId="8" fillId="0" borderId="5" xfId="0" applyNumberFormat="1" applyFont="1" applyBorder="1" applyAlignment="1">
      <alignment horizontal="center" vertical="center"/>
    </xf>
    <xf numFmtId="1" fontId="8" fillId="0" borderId="5" xfId="0" applyNumberFormat="1" applyFont="1" applyBorder="1" applyAlignment="1">
      <alignment horizontal="center" vertical="center" wrapText="1"/>
    </xf>
    <xf numFmtId="1" fontId="10" fillId="0" borderId="2" xfId="0" applyNumberFormat="1" applyFont="1" applyBorder="1" applyAlignment="1">
      <alignment horizontal="center" vertical="center" wrapText="1"/>
    </xf>
    <xf numFmtId="1" fontId="10" fillId="0" borderId="0" xfId="0" applyNumberFormat="1" applyFont="1" applyAlignment="1">
      <alignment horizontal="center" vertical="center" wrapText="1"/>
    </xf>
    <xf numFmtId="0" fontId="8" fillId="0" borderId="0" xfId="0" applyFont="1"/>
    <xf numFmtId="3" fontId="10" fillId="0" borderId="0" xfId="0" applyNumberFormat="1" applyFont="1" applyAlignment="1">
      <alignment horizontal="center" vertical="center" wrapText="1"/>
    </xf>
    <xf numFmtId="0" fontId="0" fillId="0" borderId="0" xfId="0" applyNumberFormat="1" applyAlignment="1">
      <alignment horizontal="left" vertical="center"/>
    </xf>
    <xf numFmtId="0" fontId="0" fillId="0" borderId="19" xfId="0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1" fontId="13" fillId="0" borderId="0" xfId="0" applyNumberFormat="1" applyFont="1" applyAlignment="1">
      <alignment horizontal="left"/>
    </xf>
    <xf numFmtId="0" fontId="13" fillId="0" borderId="0" xfId="0" applyFont="1" applyAlignment="1">
      <alignment horizontal="left"/>
    </xf>
    <xf numFmtId="1" fontId="13" fillId="0" borderId="2" xfId="0" applyNumberFormat="1" applyFont="1" applyBorder="1" applyAlignment="1">
      <alignment horizontal="center" vertical="center" wrapText="1"/>
    </xf>
    <xf numFmtId="1" fontId="13" fillId="0" borderId="0" xfId="0" applyNumberFormat="1" applyFont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 wrapText="1"/>
    </xf>
    <xf numFmtId="1" fontId="13" fillId="2" borderId="0" xfId="0" applyNumberFormat="1" applyFont="1" applyFill="1" applyAlignment="1">
      <alignment horizontal="center" vertical="center" wrapText="1"/>
    </xf>
    <xf numFmtId="0" fontId="13" fillId="0" borderId="0" xfId="0" applyFont="1"/>
    <xf numFmtId="1" fontId="8" fillId="0" borderId="0" xfId="0" applyNumberFormat="1" applyFont="1" applyAlignment="1">
      <alignment horizontal="left" vertical="center"/>
    </xf>
    <xf numFmtId="1" fontId="8" fillId="0" borderId="0" xfId="0" applyNumberFormat="1" applyFont="1"/>
    <xf numFmtId="164" fontId="3" fillId="0" borderId="0" xfId="0" applyNumberFormat="1" applyFont="1" applyAlignment="1">
      <alignment horizontal="left" vertical="center"/>
    </xf>
    <xf numFmtId="0" fontId="15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164" fontId="14" fillId="0" borderId="0" xfId="0" applyNumberFormat="1" applyFont="1" applyBorder="1" applyAlignment="1">
      <alignment horizontal="left" vertical="center"/>
    </xf>
    <xf numFmtId="0" fontId="15" fillId="0" borderId="0" xfId="0" applyFont="1" applyBorder="1" applyAlignment="1">
      <alignment vertical="center"/>
    </xf>
    <xf numFmtId="0" fontId="15" fillId="0" borderId="0" xfId="0" applyFont="1" applyFill="1" applyBorder="1" applyAlignment="1">
      <alignment vertical="center"/>
    </xf>
    <xf numFmtId="0" fontId="12" fillId="0" borderId="0" xfId="0" applyFont="1" applyBorder="1" applyAlignment="1">
      <alignment vertical="center"/>
    </xf>
    <xf numFmtId="3" fontId="15" fillId="0" borderId="0" xfId="0" applyNumberFormat="1" applyFont="1" applyBorder="1" applyAlignment="1">
      <alignment vertical="center"/>
    </xf>
    <xf numFmtId="0" fontId="15" fillId="0" borderId="0" xfId="0" applyFont="1" applyBorder="1" applyAlignment="1">
      <alignment horizontal="center" vertical="center"/>
    </xf>
    <xf numFmtId="3" fontId="15" fillId="0" borderId="0" xfId="0" applyNumberFormat="1" applyFont="1" applyBorder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2" fillId="0" borderId="0" xfId="0" applyFont="1" applyAlignment="1">
      <alignment vertical="center" wrapText="1"/>
    </xf>
    <xf numFmtId="164" fontId="12" fillId="0" borderId="3" xfId="0" applyNumberFormat="1" applyFont="1" applyBorder="1" applyAlignment="1">
      <alignment horizontal="center" vertical="center" wrapText="1"/>
    </xf>
    <xf numFmtId="1" fontId="15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0" fontId="12" fillId="0" borderId="2" xfId="0" applyNumberFormat="1" applyFont="1" applyBorder="1" applyAlignment="1">
      <alignment horizontal="center" vertical="center" wrapText="1"/>
    </xf>
    <xf numFmtId="164" fontId="12" fillId="0" borderId="0" xfId="0" applyNumberFormat="1" applyFont="1" applyAlignment="1">
      <alignment vertical="center"/>
    </xf>
    <xf numFmtId="0" fontId="13" fillId="0" borderId="0" xfId="0" applyFont="1" applyAlignment="1">
      <alignment horizontal="center" vertical="center"/>
    </xf>
    <xf numFmtId="164" fontId="14" fillId="0" borderId="9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vertical="center" wrapText="1"/>
    </xf>
    <xf numFmtId="0" fontId="19" fillId="0" borderId="0" xfId="0" applyFont="1" applyAlignment="1">
      <alignment horizontal="center" vertical="center"/>
    </xf>
    <xf numFmtId="0" fontId="19" fillId="0" borderId="0" xfId="0" applyFont="1" applyBorder="1" applyAlignment="1">
      <alignment horizontal="right" vertical="center"/>
    </xf>
    <xf numFmtId="0" fontId="19" fillId="0" borderId="0" xfId="0" applyFont="1" applyBorder="1" applyAlignment="1">
      <alignment horizontal="center" vertical="center"/>
    </xf>
    <xf numFmtId="16" fontId="19" fillId="0" borderId="0" xfId="0" applyNumberFormat="1" applyFont="1" applyAlignment="1">
      <alignment horizontal="center" vertical="center"/>
    </xf>
    <xf numFmtId="0" fontId="14" fillId="0" borderId="0" xfId="0" applyNumberFormat="1" applyFont="1" applyAlignment="1">
      <alignment horizontal="left" vertical="center"/>
    </xf>
    <xf numFmtId="0" fontId="12" fillId="0" borderId="0" xfId="0" applyNumberFormat="1" applyFont="1" applyAlignment="1">
      <alignment vertical="center"/>
    </xf>
    <xf numFmtId="0" fontId="12" fillId="0" borderId="0" xfId="0" applyNumberFormat="1" applyFont="1" applyAlignment="1">
      <alignment horizontal="left" vertical="center"/>
    </xf>
    <xf numFmtId="0" fontId="14" fillId="0" borderId="5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49" fontId="0" fillId="0" borderId="0" xfId="0" applyNumberFormat="1" applyAlignment="1">
      <alignment vertical="center"/>
    </xf>
    <xf numFmtId="0" fontId="5" fillId="0" borderId="2" xfId="0" applyNumberFormat="1" applyFont="1" applyBorder="1" applyAlignment="1">
      <alignment vertical="center" wrapText="1"/>
    </xf>
    <xf numFmtId="0" fontId="5" fillId="0" borderId="2" xfId="0" applyNumberFormat="1" applyFont="1" applyBorder="1" applyAlignment="1">
      <alignment horizontal="center" vertical="center" wrapText="1"/>
    </xf>
    <xf numFmtId="0" fontId="10" fillId="0" borderId="2" xfId="0" applyNumberFormat="1" applyFont="1" applyBorder="1" applyAlignment="1">
      <alignment horizontal="center" vertical="center" wrapText="1"/>
    </xf>
    <xf numFmtId="164" fontId="0" fillId="0" borderId="0" xfId="0" applyNumberFormat="1" applyAlignment="1">
      <alignment vertical="center"/>
    </xf>
    <xf numFmtId="164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0" fontId="2" fillId="0" borderId="7" xfId="0" applyNumberFormat="1" applyFont="1" applyBorder="1" applyAlignment="1">
      <alignment horizontal="center" vertical="center" wrapText="1"/>
    </xf>
    <xf numFmtId="1" fontId="13" fillId="0" borderId="8" xfId="0" applyNumberFormat="1" applyFont="1" applyBorder="1" applyAlignment="1">
      <alignment horizontal="center" vertical="center" wrapText="1"/>
    </xf>
    <xf numFmtId="1" fontId="10" fillId="0" borderId="8" xfId="0" applyNumberFormat="1" applyFont="1" applyBorder="1" applyAlignment="1">
      <alignment horizontal="center" vertical="center" wrapText="1"/>
    </xf>
    <xf numFmtId="0" fontId="5" fillId="0" borderId="8" xfId="0" applyNumberFormat="1" applyFont="1" applyBorder="1" applyAlignment="1">
      <alignment vertical="center" wrapText="1"/>
    </xf>
    <xf numFmtId="0" fontId="5" fillId="0" borderId="8" xfId="0" applyNumberFormat="1" applyFont="1" applyBorder="1" applyAlignment="1">
      <alignment horizontal="center" vertical="center" wrapText="1"/>
    </xf>
    <xf numFmtId="0" fontId="10" fillId="0" borderId="8" xfId="0" applyNumberFormat="1" applyFont="1" applyBorder="1" applyAlignment="1">
      <alignment horizontal="center" vertical="center" wrapText="1"/>
    </xf>
    <xf numFmtId="164" fontId="5" fillId="0" borderId="10" xfId="0" applyNumberFormat="1" applyFont="1" applyBorder="1" applyAlignment="1">
      <alignment horizontal="center" vertical="center" wrapText="1"/>
    </xf>
    <xf numFmtId="0" fontId="0" fillId="0" borderId="22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3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7" xfId="0" applyBorder="1" applyAlignment="1">
      <alignment vertical="center"/>
    </xf>
    <xf numFmtId="1" fontId="8" fillId="0" borderId="4" xfId="0" applyNumberFormat="1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1" fontId="8" fillId="0" borderId="4" xfId="0" applyNumberFormat="1" applyFont="1" applyBorder="1" applyAlignment="1">
      <alignment horizontal="center" vertical="center"/>
    </xf>
    <xf numFmtId="0" fontId="10" fillId="0" borderId="0" xfId="0" applyFont="1" applyBorder="1"/>
    <xf numFmtId="0" fontId="10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vertical="center"/>
    </xf>
    <xf numFmtId="0" fontId="10" fillId="0" borderId="0" xfId="0" applyFont="1" applyAlignment="1">
      <alignment horizontal="left"/>
    </xf>
    <xf numFmtId="0" fontId="10" fillId="0" borderId="23" xfId="0" applyFont="1" applyBorder="1" applyAlignment="1">
      <alignment horizontal="center" vertical="center"/>
    </xf>
    <xf numFmtId="0" fontId="10" fillId="0" borderId="24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4" fillId="0" borderId="0" xfId="0" applyNumberFormat="1" applyFont="1" applyAlignment="1">
      <alignment horizontal="center" vertical="center"/>
    </xf>
    <xf numFmtId="0" fontId="12" fillId="0" borderId="0" xfId="0" applyNumberFormat="1" applyFont="1" applyAlignment="1">
      <alignment horizontal="center" vertical="center"/>
    </xf>
    <xf numFmtId="0" fontId="14" fillId="0" borderId="4" xfId="0" applyNumberFormat="1" applyFont="1" applyBorder="1" applyAlignment="1">
      <alignment horizontal="center" vertical="center"/>
    </xf>
    <xf numFmtId="1" fontId="14" fillId="0" borderId="1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NumberFormat="1" applyAlignment="1">
      <alignment vertical="center"/>
    </xf>
    <xf numFmtId="16" fontId="0" fillId="0" borderId="0" xfId="0" applyNumberFormat="1" applyAlignment="1">
      <alignment horizontal="center" vertical="center"/>
    </xf>
    <xf numFmtId="0" fontId="20" fillId="0" borderId="0" xfId="0" applyFont="1" applyAlignment="1">
      <alignment horizontal="center" vertical="center" wrapText="1"/>
    </xf>
    <xf numFmtId="0" fontId="20" fillId="0" borderId="0" xfId="0" applyFont="1" applyBorder="1" applyAlignment="1">
      <alignment vertical="center"/>
    </xf>
    <xf numFmtId="0" fontId="19" fillId="0" borderId="0" xfId="0" applyFont="1" applyBorder="1" applyAlignment="1">
      <alignment vertical="center"/>
    </xf>
    <xf numFmtId="0" fontId="20" fillId="0" borderId="0" xfId="0" applyFont="1" applyAlignment="1">
      <alignment vertical="center"/>
    </xf>
    <xf numFmtId="0" fontId="18" fillId="0" borderId="0" xfId="0" applyNumberFormat="1" applyFont="1" applyAlignment="1">
      <alignment horizontal="center" vertical="center"/>
    </xf>
    <xf numFmtId="0" fontId="15" fillId="0" borderId="0" xfId="0" applyNumberFormat="1" applyFont="1" applyAlignment="1">
      <alignment horizontal="center" vertical="center"/>
    </xf>
    <xf numFmtId="0" fontId="21" fillId="0" borderId="0" xfId="0" applyFont="1" applyAlignment="1">
      <alignment horizontal="center" vertical="center" wrapText="1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Border="1" applyAlignment="1">
      <alignment horizontal="center" vertical="center"/>
    </xf>
    <xf numFmtId="1" fontId="12" fillId="0" borderId="0" xfId="0" applyNumberFormat="1" applyFont="1" applyAlignment="1">
      <alignment horizontal="center" vertical="center"/>
    </xf>
    <xf numFmtId="164" fontId="12" fillId="0" borderId="10" xfId="0" applyNumberFormat="1" applyFont="1" applyBorder="1" applyAlignment="1">
      <alignment horizontal="center" vertical="center" wrapText="1"/>
    </xf>
    <xf numFmtId="1" fontId="12" fillId="0" borderId="0" xfId="0" applyNumberFormat="1" applyFont="1" applyBorder="1" applyAlignment="1">
      <alignment horizontal="center" vertical="center"/>
    </xf>
    <xf numFmtId="0" fontId="17" fillId="0" borderId="2" xfId="0" applyNumberFormat="1" applyFont="1" applyBorder="1" applyAlignment="1">
      <alignment horizontal="center" vertical="center" wrapText="1"/>
    </xf>
    <xf numFmtId="0" fontId="14" fillId="0" borderId="2" xfId="0" applyNumberFormat="1" applyFont="1" applyBorder="1" applyAlignment="1">
      <alignment horizontal="center" vertical="center" wrapText="1"/>
    </xf>
    <xf numFmtId="0" fontId="14" fillId="0" borderId="0" xfId="0" applyNumberFormat="1" applyFont="1" applyBorder="1" applyAlignment="1">
      <alignment horizontal="left" vertical="center"/>
    </xf>
    <xf numFmtId="0" fontId="14" fillId="0" borderId="0" xfId="0" applyNumberFormat="1" applyFont="1" applyBorder="1" applyAlignment="1">
      <alignment horizontal="center" vertical="center"/>
    </xf>
    <xf numFmtId="0" fontId="14" fillId="0" borderId="5" xfId="0" applyNumberFormat="1" applyFont="1" applyBorder="1" applyAlignment="1">
      <alignment horizontal="center" vertical="center" wrapText="1"/>
    </xf>
    <xf numFmtId="0" fontId="14" fillId="0" borderId="11" xfId="0" applyNumberFormat="1" applyFont="1" applyBorder="1" applyAlignment="1">
      <alignment horizontal="center" vertical="center" wrapText="1"/>
    </xf>
    <xf numFmtId="0" fontId="14" fillId="0" borderId="11" xfId="0" applyNumberFormat="1" applyFont="1" applyBorder="1" applyAlignment="1">
      <alignment horizontal="center" vertical="center"/>
    </xf>
    <xf numFmtId="0" fontId="14" fillId="0" borderId="6" xfId="0" applyNumberFormat="1" applyFont="1" applyBorder="1" applyAlignment="1">
      <alignment horizontal="center" vertical="center"/>
    </xf>
    <xf numFmtId="0" fontId="14" fillId="0" borderId="20" xfId="0" applyNumberFormat="1" applyFont="1" applyBorder="1" applyAlignment="1">
      <alignment horizontal="center" vertical="center" wrapText="1"/>
    </xf>
    <xf numFmtId="0" fontId="12" fillId="0" borderId="2" xfId="0" applyNumberFormat="1" applyFont="1" applyBorder="1" applyAlignment="1">
      <alignment horizontal="left" vertical="center" wrapText="1"/>
    </xf>
    <xf numFmtId="0" fontId="12" fillId="0" borderId="3" xfId="0" applyNumberFormat="1" applyFont="1" applyBorder="1" applyAlignment="1">
      <alignment horizontal="center" vertical="center" wrapText="1"/>
    </xf>
    <xf numFmtId="0" fontId="14" fillId="2" borderId="2" xfId="0" applyNumberFormat="1" applyFont="1" applyFill="1" applyBorder="1" applyAlignment="1">
      <alignment horizontal="center" vertical="center" wrapText="1"/>
    </xf>
    <xf numFmtId="0" fontId="16" fillId="0" borderId="2" xfId="0" applyNumberFormat="1" applyFont="1" applyBorder="1" applyAlignment="1">
      <alignment horizontal="center" vertical="center" wrapText="1"/>
    </xf>
    <xf numFmtId="0" fontId="18" fillId="0" borderId="2" xfId="0" applyNumberFormat="1" applyFont="1" applyBorder="1" applyAlignment="1">
      <alignment horizontal="center" vertical="center" wrapText="1"/>
    </xf>
    <xf numFmtId="0" fontId="14" fillId="0" borderId="8" xfId="0" applyNumberFormat="1" applyFont="1" applyBorder="1" applyAlignment="1">
      <alignment horizontal="center" vertical="center" wrapText="1"/>
    </xf>
    <xf numFmtId="0" fontId="12" fillId="0" borderId="8" xfId="0" applyNumberFormat="1" applyFont="1" applyBorder="1" applyAlignment="1">
      <alignment horizontal="left" vertical="center" wrapText="1"/>
    </xf>
    <xf numFmtId="0" fontId="12" fillId="0" borderId="8" xfId="0" applyNumberFormat="1" applyFont="1" applyBorder="1" applyAlignment="1">
      <alignment horizontal="center" vertical="center" wrapText="1"/>
    </xf>
    <xf numFmtId="164" fontId="14" fillId="0" borderId="0" xfId="0" applyNumberFormat="1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10" fillId="0" borderId="0" xfId="0" applyFont="1" applyAlignment="1">
      <alignment vertical="center"/>
    </xf>
    <xf numFmtId="0" fontId="24" fillId="0" borderId="0" xfId="0" applyFont="1" applyAlignment="1"/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vertical="center"/>
    </xf>
    <xf numFmtId="166" fontId="0" fillId="0" borderId="0" xfId="0" applyNumberFormat="1" applyAlignment="1">
      <alignment vertical="center"/>
    </xf>
    <xf numFmtId="166" fontId="10" fillId="0" borderId="0" xfId="0" applyNumberFormat="1" applyFont="1" applyAlignment="1">
      <alignment horizontal="center" vertical="center" wrapText="1"/>
    </xf>
    <xf numFmtId="166" fontId="0" fillId="0" borderId="0" xfId="0" applyNumberFormat="1" applyFont="1" applyAlignment="1">
      <alignment horizontal="center" vertical="center"/>
    </xf>
    <xf numFmtId="166" fontId="0" fillId="0" borderId="0" xfId="0" applyNumberFormat="1"/>
    <xf numFmtId="0" fontId="23" fillId="3" borderId="0" xfId="0" applyFont="1" applyFill="1" applyAlignment="1">
      <alignment horizontal="center" vertical="center" wrapText="1"/>
    </xf>
    <xf numFmtId="0" fontId="12" fillId="3" borderId="0" xfId="0" applyFont="1" applyFill="1" applyAlignment="1">
      <alignment horizontal="center" vertical="center"/>
    </xf>
    <xf numFmtId="0" fontId="6" fillId="0" borderId="0" xfId="0" applyFont="1" applyAlignment="1">
      <alignment horizontal="left" vertical="center"/>
    </xf>
    <xf numFmtId="165" fontId="6" fillId="0" borderId="0" xfId="0" applyNumberFormat="1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6" fillId="0" borderId="0" xfId="0" applyFont="1" applyAlignment="1">
      <alignment vertical="center"/>
    </xf>
    <xf numFmtId="0" fontId="0" fillId="0" borderId="0" xfId="0" applyAlignment="1">
      <alignment horizontal="left" vertical="center"/>
    </xf>
    <xf numFmtId="0" fontId="10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19" fillId="0" borderId="25" xfId="0" applyFont="1" applyBorder="1" applyAlignment="1">
      <alignment horizontal="center" vertical="center"/>
    </xf>
    <xf numFmtId="0" fontId="19" fillId="0" borderId="26" xfId="0" applyFont="1" applyBorder="1" applyAlignment="1">
      <alignment horizontal="center" vertical="center"/>
    </xf>
    <xf numFmtId="0" fontId="19" fillId="0" borderId="27" xfId="0" applyFont="1" applyBorder="1" applyAlignment="1">
      <alignment horizontal="center" vertical="center"/>
    </xf>
    <xf numFmtId="0" fontId="5" fillId="0" borderId="15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1" fontId="0" fillId="0" borderId="0" xfId="0" applyNumberFormat="1" applyAlignment="1">
      <alignment vertical="center"/>
    </xf>
    <xf numFmtId="0" fontId="0" fillId="0" borderId="0" xfId="0" applyAlignment="1">
      <alignment horizontal="left" vertical="center"/>
    </xf>
    <xf numFmtId="0" fontId="19" fillId="0" borderId="0" xfId="0" applyFont="1" applyBorder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14" fillId="0" borderId="0" xfId="0" applyNumberFormat="1" applyFont="1" applyAlignment="1">
      <alignment horizontal="left" vertical="center" wrapText="1"/>
    </xf>
    <xf numFmtId="0" fontId="14" fillId="0" borderId="0" xfId="0" applyNumberFormat="1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4" fillId="0" borderId="0" xfId="0" applyFont="1" applyAlignment="1">
      <alignment horizontal="center"/>
    </xf>
    <xf numFmtId="0" fontId="6" fillId="0" borderId="0" xfId="0" applyFont="1" applyAlignment="1">
      <alignment horizontal="left" vertical="center"/>
    </xf>
    <xf numFmtId="165" fontId="6" fillId="0" borderId="0" xfId="0" applyNumberFormat="1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6" fillId="0" borderId="0" xfId="0" applyFont="1" applyAlignment="1">
      <alignment horizontal="left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/>
    </xf>
    <xf numFmtId="0" fontId="24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2" fillId="0" borderId="0" xfId="0" applyFont="1" applyBorder="1" applyAlignment="1">
      <alignment horizontal="right" vertical="center"/>
    </xf>
    <xf numFmtId="0" fontId="10" fillId="0" borderId="0" xfId="0" applyFont="1" applyBorder="1" applyAlignment="1">
      <alignment horizontal="right" vertical="center"/>
    </xf>
    <xf numFmtId="49" fontId="2" fillId="0" borderId="16" xfId="0" applyNumberFormat="1" applyFont="1" applyBorder="1" applyAlignment="1">
      <alignment horizontal="center" vertical="center" wrapText="1"/>
    </xf>
    <xf numFmtId="0" fontId="5" fillId="0" borderId="1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1" fontId="14" fillId="0" borderId="7" xfId="0" applyNumberFormat="1" applyFont="1" applyBorder="1" applyAlignment="1">
      <alignment horizontal="center" vertical="center" wrapText="1"/>
    </xf>
    <xf numFmtId="0" fontId="17" fillId="0" borderId="8" xfId="0" applyNumberFormat="1" applyFont="1" applyBorder="1" applyAlignment="1">
      <alignment horizontal="center" vertical="center" wrapText="1"/>
    </xf>
    <xf numFmtId="0" fontId="12" fillId="0" borderId="10" xfId="0" applyNumberFormat="1" applyFont="1" applyBorder="1" applyAlignment="1">
      <alignment horizontal="center" vertical="center" wrapText="1"/>
    </xf>
    <xf numFmtId="0" fontId="2" fillId="0" borderId="28" xfId="0" applyNumberFormat="1" applyFont="1" applyBorder="1" applyAlignment="1">
      <alignment horizontal="center" vertical="center" wrapText="1"/>
    </xf>
    <xf numFmtId="1" fontId="2" fillId="0" borderId="29" xfId="0" applyNumberFormat="1" applyFont="1" applyBorder="1" applyAlignment="1">
      <alignment horizontal="center" vertical="center" wrapText="1"/>
    </xf>
    <xf numFmtId="0" fontId="5" fillId="0" borderId="30" xfId="0" applyNumberFormat="1" applyFont="1" applyBorder="1" applyAlignment="1">
      <alignment horizontal="left" vertical="center" wrapText="1"/>
    </xf>
    <xf numFmtId="0" fontId="5" fillId="0" borderId="21" xfId="0" applyNumberFormat="1" applyFont="1" applyBorder="1" applyAlignment="1">
      <alignment horizontal="center" vertical="center" wrapText="1"/>
    </xf>
    <xf numFmtId="0" fontId="5" fillId="0" borderId="31" xfId="0" applyNumberFormat="1" applyFont="1" applyBorder="1" applyAlignment="1">
      <alignment horizontal="center" vertical="center" wrapText="1"/>
    </xf>
    <xf numFmtId="49" fontId="7" fillId="0" borderId="21" xfId="0" applyNumberFormat="1" applyFont="1" applyBorder="1" applyAlignment="1">
      <alignment horizontal="center" vertical="center" wrapText="1"/>
    </xf>
    <xf numFmtId="49" fontId="7" fillId="0" borderId="15" xfId="0" applyNumberFormat="1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feif/Sa&#353;a%20Maslej/Skupiny%20A-B%20na%20dv&#283;%20por&#225;&#382;ky%20-%20nez&#225;pas&#237;%20se%20o%205.m&#237;sto/Texty%20-%20z&#225;kladn&#23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feif/Sa&#353;a%20Maslej/Skupiny%20A-B%20na%20dv&#283;%20por&#225;&#382;ky%20-%20nez&#225;pas&#237;%20se%20o%205.m&#237;sto/&#218;daje%20o%20sout&#283;&#382;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2">
          <cell r="A2" t="str">
            <v>Vážní listina</v>
          </cell>
        </row>
        <row r="3">
          <cell r="B3" t="str">
            <v>číslo</v>
          </cell>
          <cell r="C3" t="str">
            <v>Počet vážených zápasníků:</v>
          </cell>
          <cell r="N3" t="str">
            <v>Registrace</v>
          </cell>
        </row>
        <row r="4">
          <cell r="A4" t="str">
            <v>Datum:</v>
          </cell>
          <cell r="B4" t="str">
            <v>příjmení a jméno</v>
          </cell>
          <cell r="C4" t="str">
            <v>Podpis hlavního rozhodčího:</v>
          </cell>
        </row>
        <row r="5">
          <cell r="B5" t="str">
            <v>oddíl</v>
          </cell>
          <cell r="C5" t="str">
            <v>Podpis trenéra:</v>
          </cell>
        </row>
        <row r="6">
          <cell r="B6" t="str">
            <v>ročník</v>
          </cell>
          <cell r="C6" t="str">
            <v>Pořadatel:</v>
          </cell>
          <cell r="N6" t="str">
            <v>Není los</v>
          </cell>
        </row>
        <row r="7">
          <cell r="A7" t="str">
            <v>věk. kat.</v>
          </cell>
          <cell r="B7" t="str">
            <v>los</v>
          </cell>
          <cell r="F7" t="str">
            <v>Není hmotnost</v>
          </cell>
        </row>
        <row r="8">
          <cell r="A8" t="str">
            <v>hmot.</v>
          </cell>
          <cell r="B8" t="str">
            <v>skut. hmot. kg</v>
          </cell>
          <cell r="F8" t="str">
            <v>Nevážen</v>
          </cell>
        </row>
        <row r="9">
          <cell r="A9" t="str">
            <v>Soutěž</v>
          </cell>
        </row>
        <row r="10">
          <cell r="A10" t="str">
            <v>styl</v>
          </cell>
        </row>
        <row r="105">
          <cell r="A105" t="str">
            <v>Jeden závodník v hmotnosti</v>
          </cell>
        </row>
        <row r="116">
          <cell r="A116" t="str">
            <v>ž-A příp</v>
          </cell>
        </row>
        <row r="158">
          <cell r="A158" t="str">
            <v>počet závodníků z oddílu</v>
          </cell>
        </row>
        <row r="159">
          <cell r="A159" t="str">
            <v>počet diplomů</v>
          </cell>
        </row>
        <row r="163">
          <cell r="A163" t="str">
            <v>ř.ř.</v>
          </cell>
        </row>
        <row r="164">
          <cell r="A164" t="str">
            <v>v.s.</v>
          </cell>
        </row>
        <row r="186">
          <cell r="A186" t="str">
            <v>OK</v>
          </cell>
        </row>
        <row r="187">
          <cell r="A187" t="str">
            <v>chyba kat.</v>
          </cell>
        </row>
        <row r="188">
          <cell r="A188" t="str">
            <v>nad toler.</v>
          </cell>
        </row>
        <row r="189">
          <cell r="A189" t="str">
            <v>chyba hmot</v>
          </cell>
        </row>
        <row r="200">
          <cell r="A200" t="str">
            <v>chyba stylu</v>
          </cell>
        </row>
        <row r="205">
          <cell r="A205" t="str">
            <v>výsledek operací</v>
          </cell>
        </row>
        <row r="257">
          <cell r="A257" t="str">
            <v>Zápasník, který se nedostavil k registraci má los "999"</v>
          </cell>
        </row>
        <row r="258">
          <cell r="A258" t="str">
            <v>Neváženo</v>
          </cell>
        </row>
        <row r="259">
          <cell r="A259" t="str">
            <v>Registrováno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utěž"/>
      <sheetName val="Základní údaje"/>
      <sheetName val="Hmotnosti2"/>
      <sheetName val="Hmotnosti"/>
      <sheetName val="Oddíly"/>
      <sheetName val="Překlad názvu věk. kat."/>
    </sheetNames>
    <sheetDataSet>
      <sheetData sheetId="0">
        <row r="5">
          <cell r="E5" t="str">
            <v>Bojovat o 3. místo</v>
          </cell>
          <cell r="H5" t="str">
            <v>x</v>
          </cell>
        </row>
      </sheetData>
      <sheetData sheetId="1">
        <row r="3">
          <cell r="B3" t="str">
            <v>Turnaj družstev o pohár města Meziboří</v>
          </cell>
          <cell r="G3" t="str">
            <v>4.6.2022</v>
          </cell>
        </row>
        <row r="6">
          <cell r="F6" t="str">
            <v>Výběr hlavního stylu pro tabulky</v>
          </cell>
          <cell r="G6" t="str">
            <v>ř.ř.</v>
          </cell>
          <cell r="H6" t="str">
            <v>v.s.</v>
          </cell>
        </row>
        <row r="7">
          <cell r="G7" t="str">
            <v>x</v>
          </cell>
          <cell r="H7" t="str">
            <v/>
          </cell>
        </row>
        <row r="8">
          <cell r="F8" t="str">
            <v>TJ Baník Meziboří</v>
          </cell>
        </row>
        <row r="15">
          <cell r="E15" t="str">
            <v>jiný styl</v>
          </cell>
          <cell r="CD15" t="str">
            <v>systém SZČR</v>
          </cell>
        </row>
        <row r="17">
          <cell r="E17">
            <v>0</v>
          </cell>
          <cell r="CD17">
            <v>0</v>
          </cell>
        </row>
        <row r="18">
          <cell r="E18">
            <v>0</v>
          </cell>
          <cell r="CD18">
            <v>1</v>
          </cell>
        </row>
        <row r="19">
          <cell r="E19">
            <v>0</v>
          </cell>
          <cell r="CD19">
            <v>1</v>
          </cell>
        </row>
        <row r="20">
          <cell r="E20">
            <v>0</v>
          </cell>
          <cell r="CD20">
            <v>1</v>
          </cell>
        </row>
        <row r="21">
          <cell r="E21">
            <v>0</v>
          </cell>
          <cell r="CD21">
            <v>0</v>
          </cell>
        </row>
        <row r="22">
          <cell r="E22">
            <v>0</v>
          </cell>
          <cell r="CD22">
            <v>0</v>
          </cell>
        </row>
        <row r="23">
          <cell r="E23">
            <v>0</v>
          </cell>
          <cell r="CD23">
            <v>0</v>
          </cell>
        </row>
        <row r="24">
          <cell r="E24">
            <v>0</v>
          </cell>
          <cell r="CD24">
            <v>0</v>
          </cell>
        </row>
        <row r="26">
          <cell r="H26">
            <v>0</v>
          </cell>
        </row>
        <row r="27">
          <cell r="H27">
            <v>0</v>
          </cell>
        </row>
        <row r="28">
          <cell r="H28" t="str">
            <v>x</v>
          </cell>
        </row>
        <row r="30">
          <cell r="H30">
            <v>0</v>
          </cell>
        </row>
        <row r="31">
          <cell r="H31">
            <v>0</v>
          </cell>
        </row>
        <row r="32">
          <cell r="H32">
            <v>0</v>
          </cell>
        </row>
        <row r="33">
          <cell r="H33">
            <v>0</v>
          </cell>
        </row>
      </sheetData>
      <sheetData sheetId="2"/>
      <sheetData sheetId="3">
        <row r="6">
          <cell r="B6" t="str">
            <v>B příp, ř.ř.</v>
          </cell>
          <cell r="F6" t="str">
            <v>A příp, ř.ř.</v>
          </cell>
          <cell r="J6" t="str">
            <v>ml.ž, ř.ř.</v>
          </cell>
          <cell r="N6" t="str">
            <v>ž-A příp, v.s.</v>
          </cell>
          <cell r="R6" t="str">
            <v>ž-ml.ž, v.s.</v>
          </cell>
          <cell r="V6" t="str">
            <v/>
          </cell>
          <cell r="Z6" t="str">
            <v/>
          </cell>
          <cell r="AD6" t="str">
            <v/>
          </cell>
          <cell r="AH6"/>
          <cell r="AL6"/>
          <cell r="AP6"/>
          <cell r="AT6"/>
          <cell r="AX6"/>
          <cell r="BB6"/>
          <cell r="BF6"/>
          <cell r="BJ6"/>
        </row>
        <row r="7">
          <cell r="B7" t="str">
            <v>B příp</v>
          </cell>
          <cell r="F7" t="str">
            <v>A příp</v>
          </cell>
          <cell r="J7" t="str">
            <v>ml.ž</v>
          </cell>
          <cell r="N7" t="str">
            <v>ž-A příp</v>
          </cell>
          <cell r="R7" t="str">
            <v>ž-ml.ž</v>
          </cell>
          <cell r="V7" t="str">
            <v/>
          </cell>
          <cell r="Z7" t="str">
            <v/>
          </cell>
          <cell r="AD7" t="str">
            <v/>
          </cell>
          <cell r="AH7"/>
          <cell r="AL7"/>
          <cell r="AP7"/>
          <cell r="AT7"/>
          <cell r="AX7"/>
          <cell r="BB7"/>
          <cell r="BF7"/>
          <cell r="BJ7"/>
        </row>
        <row r="8">
          <cell r="B8">
            <v>22</v>
          </cell>
          <cell r="F8">
            <v>25</v>
          </cell>
          <cell r="J8">
            <v>28</v>
          </cell>
          <cell r="N8">
            <v>25</v>
          </cell>
          <cell r="R8">
            <v>28</v>
          </cell>
          <cell r="V8" t="str">
            <v>xxx</v>
          </cell>
          <cell r="Z8" t="str">
            <v>xxx</v>
          </cell>
          <cell r="AD8" t="str">
            <v>xxx</v>
          </cell>
          <cell r="AH8"/>
          <cell r="AL8"/>
          <cell r="AP8"/>
          <cell r="AT8"/>
          <cell r="AX8"/>
          <cell r="BB8"/>
          <cell r="BF8"/>
          <cell r="BJ8"/>
        </row>
        <row r="9">
          <cell r="B9">
            <v>25</v>
          </cell>
          <cell r="F9">
            <v>28</v>
          </cell>
          <cell r="J9">
            <v>31</v>
          </cell>
          <cell r="N9">
            <v>28</v>
          </cell>
          <cell r="R9">
            <v>31</v>
          </cell>
          <cell r="V9" t="str">
            <v>xxx</v>
          </cell>
          <cell r="Z9" t="str">
            <v>xxx</v>
          </cell>
          <cell r="AD9" t="str">
            <v>xxx</v>
          </cell>
          <cell r="AH9"/>
          <cell r="AL9"/>
          <cell r="AP9"/>
          <cell r="AT9"/>
          <cell r="AX9"/>
          <cell r="BB9"/>
          <cell r="BF9"/>
          <cell r="BJ9"/>
        </row>
        <row r="10">
          <cell r="B10">
            <v>28</v>
          </cell>
          <cell r="F10">
            <v>31</v>
          </cell>
          <cell r="J10">
            <v>35</v>
          </cell>
          <cell r="N10">
            <v>31</v>
          </cell>
          <cell r="R10">
            <v>35</v>
          </cell>
          <cell r="V10" t="str">
            <v>xxx</v>
          </cell>
          <cell r="Z10" t="str">
            <v>xxx</v>
          </cell>
          <cell r="AD10" t="str">
            <v>xxx</v>
          </cell>
          <cell r="AH10"/>
          <cell r="AL10"/>
          <cell r="AP10"/>
          <cell r="AT10"/>
          <cell r="AX10"/>
          <cell r="BB10"/>
          <cell r="BF10"/>
          <cell r="BJ10"/>
        </row>
        <row r="11">
          <cell r="B11">
            <v>31</v>
          </cell>
          <cell r="F11">
            <v>35</v>
          </cell>
          <cell r="J11">
            <v>39</v>
          </cell>
          <cell r="N11">
            <v>35</v>
          </cell>
          <cell r="R11">
            <v>39</v>
          </cell>
          <cell r="V11" t="str">
            <v>xxx</v>
          </cell>
          <cell r="Z11" t="str">
            <v>xxx</v>
          </cell>
          <cell r="AD11" t="str">
            <v>xxx</v>
          </cell>
          <cell r="AH11"/>
          <cell r="AL11"/>
          <cell r="AP11"/>
          <cell r="AT11"/>
          <cell r="AX11"/>
          <cell r="BB11"/>
          <cell r="BF11"/>
          <cell r="BJ11"/>
        </row>
        <row r="12">
          <cell r="B12">
            <v>35</v>
          </cell>
          <cell r="F12">
            <v>39</v>
          </cell>
          <cell r="J12">
            <v>43</v>
          </cell>
          <cell r="N12">
            <v>39</v>
          </cell>
          <cell r="R12">
            <v>43</v>
          </cell>
          <cell r="V12" t="str">
            <v>xxx</v>
          </cell>
          <cell r="Z12" t="str">
            <v>xxx</v>
          </cell>
          <cell r="AD12" t="str">
            <v>xxx</v>
          </cell>
          <cell r="AH12"/>
          <cell r="AL12"/>
          <cell r="AP12"/>
          <cell r="AT12"/>
          <cell r="AX12"/>
          <cell r="BB12"/>
          <cell r="BF12"/>
          <cell r="BJ12"/>
        </row>
        <row r="13">
          <cell r="B13">
            <v>39</v>
          </cell>
          <cell r="F13">
            <v>43</v>
          </cell>
          <cell r="J13">
            <v>47</v>
          </cell>
          <cell r="N13">
            <v>43</v>
          </cell>
          <cell r="R13">
            <v>47</v>
          </cell>
          <cell r="V13" t="str">
            <v>xxx</v>
          </cell>
          <cell r="Z13" t="str">
            <v>xxx</v>
          </cell>
          <cell r="AD13" t="str">
            <v>xxx</v>
          </cell>
          <cell r="AH13"/>
          <cell r="AL13"/>
          <cell r="AP13"/>
          <cell r="AT13"/>
          <cell r="AX13"/>
          <cell r="BB13"/>
          <cell r="BF13"/>
          <cell r="BJ13"/>
        </row>
        <row r="14">
          <cell r="B14">
            <v>43</v>
          </cell>
          <cell r="F14">
            <v>47</v>
          </cell>
          <cell r="J14">
            <v>52</v>
          </cell>
          <cell r="N14">
            <v>47</v>
          </cell>
          <cell r="R14">
            <v>52</v>
          </cell>
          <cell r="V14" t="str">
            <v>xxx</v>
          </cell>
          <cell r="Z14" t="str">
            <v>xxx</v>
          </cell>
          <cell r="AD14" t="str">
            <v>xxx</v>
          </cell>
          <cell r="AH14"/>
          <cell r="AL14"/>
          <cell r="AP14"/>
          <cell r="AT14"/>
          <cell r="AX14"/>
          <cell r="BB14"/>
          <cell r="BF14"/>
          <cell r="BJ14"/>
        </row>
        <row r="15">
          <cell r="B15">
            <v>47</v>
          </cell>
          <cell r="F15">
            <v>52</v>
          </cell>
          <cell r="J15">
            <v>57</v>
          </cell>
          <cell r="N15">
            <v>52</v>
          </cell>
          <cell r="R15">
            <v>57</v>
          </cell>
          <cell r="V15" t="str">
            <v>xxx</v>
          </cell>
          <cell r="Z15" t="str">
            <v>xxx</v>
          </cell>
          <cell r="AD15" t="str">
            <v>xxx</v>
          </cell>
          <cell r="AH15"/>
          <cell r="AL15"/>
          <cell r="AP15"/>
          <cell r="AT15"/>
          <cell r="AX15"/>
          <cell r="BB15"/>
          <cell r="BF15"/>
          <cell r="BJ15"/>
        </row>
        <row r="16">
          <cell r="B16">
            <v>52</v>
          </cell>
          <cell r="F16">
            <v>57</v>
          </cell>
          <cell r="J16">
            <v>63</v>
          </cell>
          <cell r="N16">
            <v>57</v>
          </cell>
          <cell r="R16">
            <v>63</v>
          </cell>
          <cell r="V16" t="str">
            <v>xxx</v>
          </cell>
          <cell r="Z16" t="str">
            <v>xxx</v>
          </cell>
          <cell r="AD16" t="str">
            <v>xxx</v>
          </cell>
          <cell r="AH16"/>
          <cell r="AL16"/>
          <cell r="AP16"/>
          <cell r="AT16"/>
          <cell r="AX16"/>
          <cell r="BB16"/>
          <cell r="BF16"/>
          <cell r="BJ16"/>
        </row>
        <row r="17">
          <cell r="B17">
            <v>57</v>
          </cell>
          <cell r="F17">
            <v>63</v>
          </cell>
          <cell r="J17">
            <v>70</v>
          </cell>
          <cell r="N17">
            <v>63</v>
          </cell>
          <cell r="R17">
            <v>70</v>
          </cell>
          <cell r="V17" t="str">
            <v>xxx</v>
          </cell>
          <cell r="Z17" t="str">
            <v>xxx</v>
          </cell>
          <cell r="AD17" t="str">
            <v>xxx</v>
          </cell>
          <cell r="AH17"/>
          <cell r="AL17"/>
          <cell r="AP17"/>
          <cell r="AT17"/>
          <cell r="AX17"/>
          <cell r="BB17"/>
          <cell r="BF17"/>
          <cell r="BJ17"/>
        </row>
        <row r="18">
          <cell r="B18">
            <v>63</v>
          </cell>
          <cell r="F18">
            <v>70</v>
          </cell>
          <cell r="J18">
            <v>80</v>
          </cell>
          <cell r="N18" t="str">
            <v>xxx</v>
          </cell>
          <cell r="R18" t="str">
            <v>xxx</v>
          </cell>
          <cell r="V18" t="str">
            <v>xxx</v>
          </cell>
          <cell r="Z18" t="str">
            <v>xxx</v>
          </cell>
          <cell r="AD18" t="str">
            <v>xxx</v>
          </cell>
          <cell r="AH18"/>
          <cell r="AL18"/>
          <cell r="AP18"/>
          <cell r="AT18"/>
          <cell r="AX18"/>
          <cell r="BB18"/>
          <cell r="BF18"/>
          <cell r="BJ18"/>
        </row>
        <row r="19">
          <cell r="B19" t="str">
            <v>xxx</v>
          </cell>
          <cell r="F19">
            <v>80</v>
          </cell>
          <cell r="J19">
            <v>90</v>
          </cell>
          <cell r="N19" t="str">
            <v>xxx</v>
          </cell>
          <cell r="R19" t="str">
            <v>xxx</v>
          </cell>
          <cell r="V19" t="str">
            <v>xxx</v>
          </cell>
          <cell r="Z19" t="str">
            <v>xxx</v>
          </cell>
          <cell r="AD19" t="str">
            <v>xxx</v>
          </cell>
          <cell r="AH19"/>
          <cell r="AL19"/>
          <cell r="AP19"/>
          <cell r="AT19"/>
          <cell r="AX19"/>
          <cell r="BB19"/>
          <cell r="BF19"/>
          <cell r="BJ19"/>
        </row>
        <row r="20">
          <cell r="B20" t="str">
            <v>xxx</v>
          </cell>
          <cell r="F20" t="str">
            <v>xxx</v>
          </cell>
          <cell r="J20" t="str">
            <v>xxx</v>
          </cell>
          <cell r="N20" t="str">
            <v>xxx</v>
          </cell>
          <cell r="R20" t="str">
            <v>xxx</v>
          </cell>
          <cell r="V20" t="str">
            <v>xxx</v>
          </cell>
          <cell r="Z20" t="str">
            <v>xxx</v>
          </cell>
          <cell r="AD20" t="str">
            <v>xxx</v>
          </cell>
          <cell r="AH20"/>
          <cell r="AL20"/>
          <cell r="AP20"/>
          <cell r="AT20"/>
          <cell r="AX20"/>
          <cell r="BB20"/>
          <cell r="BF20"/>
          <cell r="BJ20"/>
        </row>
        <row r="21">
          <cell r="B21" t="str">
            <v>xxx</v>
          </cell>
          <cell r="F21" t="str">
            <v>xxx</v>
          </cell>
          <cell r="J21" t="str">
            <v>xxx</v>
          </cell>
          <cell r="N21" t="str">
            <v>xxx</v>
          </cell>
          <cell r="R21" t="str">
            <v>xxx</v>
          </cell>
          <cell r="V21" t="str">
            <v>xxx</v>
          </cell>
          <cell r="Z21" t="str">
            <v>xxx</v>
          </cell>
          <cell r="AD21" t="str">
            <v>xxx</v>
          </cell>
          <cell r="AH21"/>
          <cell r="AL21"/>
          <cell r="AP21"/>
          <cell r="AT21"/>
          <cell r="AX21"/>
          <cell r="BB21"/>
          <cell r="BF21"/>
          <cell r="BJ21"/>
        </row>
        <row r="22">
          <cell r="B22" t="str">
            <v>xxx</v>
          </cell>
          <cell r="F22" t="str">
            <v>xxx</v>
          </cell>
          <cell r="J22" t="str">
            <v>xxx</v>
          </cell>
          <cell r="N22" t="str">
            <v>xxx</v>
          </cell>
          <cell r="R22" t="str">
            <v>xxx</v>
          </cell>
          <cell r="V22" t="str">
            <v>xxx</v>
          </cell>
          <cell r="Z22" t="str">
            <v>xxx</v>
          </cell>
          <cell r="AD22" t="str">
            <v>xxx</v>
          </cell>
          <cell r="AH22"/>
          <cell r="AL22"/>
          <cell r="AP22"/>
          <cell r="AT22"/>
          <cell r="AX22"/>
          <cell r="BB22"/>
          <cell r="BF22"/>
          <cell r="BJ22"/>
        </row>
        <row r="23">
          <cell r="B23" t="str">
            <v>xxx</v>
          </cell>
          <cell r="F23" t="str">
            <v>xxx</v>
          </cell>
          <cell r="J23" t="str">
            <v>xxx</v>
          </cell>
          <cell r="N23" t="str">
            <v>xxx</v>
          </cell>
          <cell r="R23" t="str">
            <v>xxx</v>
          </cell>
          <cell r="V23" t="str">
            <v>xxx</v>
          </cell>
          <cell r="Z23" t="str">
            <v>xxx</v>
          </cell>
          <cell r="AD23" t="str">
            <v>xxx</v>
          </cell>
          <cell r="AH23"/>
          <cell r="AL23"/>
          <cell r="AP23"/>
          <cell r="AT23"/>
          <cell r="AX23"/>
          <cell r="BB23"/>
          <cell r="BF23"/>
          <cell r="BJ23"/>
        </row>
        <row r="24">
          <cell r="B24" t="str">
            <v>xxx</v>
          </cell>
          <cell r="F24" t="str">
            <v>xxx</v>
          </cell>
          <cell r="J24" t="str">
            <v>xxx</v>
          </cell>
          <cell r="N24" t="str">
            <v>xxx</v>
          </cell>
          <cell r="R24" t="str">
            <v>xxx</v>
          </cell>
          <cell r="V24" t="str">
            <v>xxx</v>
          </cell>
          <cell r="Z24" t="str">
            <v>xxx</v>
          </cell>
          <cell r="AD24" t="str">
            <v>xxx</v>
          </cell>
          <cell r="AH24"/>
          <cell r="AL24"/>
          <cell r="AP24"/>
          <cell r="AT24"/>
          <cell r="AX24"/>
          <cell r="BB24"/>
          <cell r="BF24"/>
          <cell r="BJ24"/>
        </row>
        <row r="25">
          <cell r="B25" t="str">
            <v>xxx</v>
          </cell>
          <cell r="F25" t="str">
            <v>xxx</v>
          </cell>
          <cell r="J25" t="str">
            <v>xxx</v>
          </cell>
          <cell r="N25" t="str">
            <v>xxx</v>
          </cell>
          <cell r="R25" t="str">
            <v>xxx</v>
          </cell>
          <cell r="V25" t="str">
            <v>xxx</v>
          </cell>
          <cell r="Z25" t="str">
            <v>xxx</v>
          </cell>
          <cell r="AD25" t="str">
            <v>xxx</v>
          </cell>
          <cell r="AH25"/>
          <cell r="AL25"/>
          <cell r="AP25"/>
          <cell r="AT25"/>
          <cell r="AX25"/>
          <cell r="BB25"/>
          <cell r="BF25"/>
          <cell r="BJ25"/>
        </row>
        <row r="26">
          <cell r="B26" t="str">
            <v>xxx</v>
          </cell>
          <cell r="F26" t="str">
            <v>xxx</v>
          </cell>
          <cell r="J26" t="str">
            <v>xxx</v>
          </cell>
          <cell r="N26" t="str">
            <v>xxx</v>
          </cell>
          <cell r="R26" t="str">
            <v>xxx</v>
          </cell>
          <cell r="V26" t="str">
            <v>xxx</v>
          </cell>
          <cell r="Z26" t="str">
            <v>xxx</v>
          </cell>
          <cell r="AD26" t="str">
            <v>xxx</v>
          </cell>
          <cell r="AH26"/>
          <cell r="AL26"/>
          <cell r="AP26"/>
          <cell r="AT26"/>
          <cell r="AX26"/>
          <cell r="BB26"/>
          <cell r="BF26"/>
          <cell r="BJ26"/>
        </row>
        <row r="28">
          <cell r="C28">
            <v>0</v>
          </cell>
          <cell r="G28">
            <v>0</v>
          </cell>
          <cell r="K28">
            <v>0</v>
          </cell>
          <cell r="O28">
            <v>0</v>
          </cell>
          <cell r="S28">
            <v>0</v>
          </cell>
          <cell r="W28">
            <v>0</v>
          </cell>
          <cell r="AA28">
            <v>0</v>
          </cell>
          <cell r="AE28">
            <v>0</v>
          </cell>
        </row>
        <row r="29">
          <cell r="C29" t="str">
            <v>x</v>
          </cell>
          <cell r="G29" t="str">
            <v>x</v>
          </cell>
          <cell r="K29" t="str">
            <v>x</v>
          </cell>
          <cell r="O29" t="str">
            <v>x</v>
          </cell>
          <cell r="S29" t="str">
            <v>x</v>
          </cell>
          <cell r="W29">
            <v>0</v>
          </cell>
          <cell r="AA29">
            <v>0</v>
          </cell>
          <cell r="AE29">
            <v>0</v>
          </cell>
        </row>
      </sheetData>
      <sheetData sheetId="4">
        <row r="9">
          <cell r="A9" t="str">
            <v>číslo</v>
          </cell>
        </row>
        <row r="10">
          <cell r="E10" t="str">
            <v>Bohem.</v>
          </cell>
        </row>
        <row r="11">
          <cell r="E11" t="str">
            <v>Smích.</v>
          </cell>
        </row>
        <row r="12">
          <cell r="E12" t="str">
            <v>Olymp</v>
          </cell>
        </row>
        <row r="13">
          <cell r="E13" t="str">
            <v>Vyšeh.</v>
          </cell>
        </row>
        <row r="14">
          <cell r="E14" t="str">
            <v>M.Bol.</v>
          </cell>
        </row>
        <row r="15">
          <cell r="E15" t="str">
            <v>Hnid.</v>
          </cell>
        </row>
        <row r="16">
          <cell r="E16" t="str">
            <v>Stoch.</v>
          </cell>
        </row>
        <row r="17">
          <cell r="E17" t="str">
            <v>Stříb.</v>
          </cell>
        </row>
        <row r="18">
          <cell r="E18" t="str">
            <v>Nejd.</v>
          </cell>
        </row>
        <row r="19">
          <cell r="E19" t="str">
            <v>Holyš.</v>
          </cell>
        </row>
        <row r="20">
          <cell r="E20" t="str">
            <v>Lok.Pl.</v>
          </cell>
        </row>
        <row r="21">
          <cell r="E21" t="str">
            <v>Břez.</v>
          </cell>
        </row>
        <row r="22">
          <cell r="E22" t="str">
            <v>Sl.Plz.</v>
          </cell>
        </row>
        <row r="23">
          <cell r="E23" t="str">
            <v>Sok.Pl.</v>
          </cell>
        </row>
        <row r="24">
          <cell r="E24" t="str">
            <v>M.Láz.</v>
          </cell>
        </row>
        <row r="25">
          <cell r="E25" t="str">
            <v>Mezib.</v>
          </cell>
        </row>
        <row r="26">
          <cell r="E26" t="str">
            <v>Tepl.</v>
          </cell>
        </row>
        <row r="27">
          <cell r="E27" t="str">
            <v>Klášt.</v>
          </cell>
        </row>
        <row r="28">
          <cell r="E28" t="str">
            <v>CW Cho.</v>
          </cell>
        </row>
        <row r="29">
          <cell r="E29" t="str">
            <v>Cíl Cho.</v>
          </cell>
        </row>
        <row r="30">
          <cell r="E30" t="str">
            <v>Spoř.</v>
          </cell>
        </row>
        <row r="31">
          <cell r="E31" t="str">
            <v>Nur</v>
          </cell>
        </row>
        <row r="32">
          <cell r="E32" t="str">
            <v>Lib.</v>
          </cell>
        </row>
        <row r="33">
          <cell r="E33" t="str">
            <v>Varns.</v>
          </cell>
        </row>
        <row r="34">
          <cell r="E34" t="str">
            <v>Chrast.</v>
          </cell>
        </row>
        <row r="35">
          <cell r="E35" t="str">
            <v>K.Lípa</v>
          </cell>
        </row>
        <row r="36">
          <cell r="E36" t="str">
            <v>Prysk</v>
          </cell>
        </row>
        <row r="37">
          <cell r="E37" t="str">
            <v>H.Brod</v>
          </cell>
        </row>
        <row r="38">
          <cell r="E38" t="str">
            <v>Boroh.</v>
          </cell>
        </row>
        <row r="39">
          <cell r="E39" t="str">
            <v>Rtyně</v>
          </cell>
        </row>
        <row r="40">
          <cell r="E40" t="str">
            <v>Sok.HK</v>
          </cell>
        </row>
        <row r="41">
          <cell r="E41" t="str">
            <v>Sla.HK</v>
          </cell>
        </row>
        <row r="42">
          <cell r="E42" t="str">
            <v>Nivn.</v>
          </cell>
        </row>
        <row r="43">
          <cell r="E43" t="str">
            <v>Jihl.</v>
          </cell>
        </row>
        <row r="44">
          <cell r="E44" t="str">
            <v>Prosť.</v>
          </cell>
        </row>
        <row r="45">
          <cell r="E45" t="str">
            <v>Hod.</v>
          </cell>
        </row>
        <row r="46">
          <cell r="E46" t="str">
            <v>Buč.</v>
          </cell>
        </row>
        <row r="47">
          <cell r="E47" t="str">
            <v>TJ Třeb.</v>
          </cell>
        </row>
        <row r="48">
          <cell r="E48" t="str">
            <v>Brno</v>
          </cell>
        </row>
        <row r="49">
          <cell r="E49" t="str">
            <v>Čech.</v>
          </cell>
        </row>
        <row r="50">
          <cell r="E50" t="str">
            <v>Debl.</v>
          </cell>
        </row>
        <row r="51">
          <cell r="E51" t="str">
            <v>Wr.Třeb.</v>
          </cell>
        </row>
        <row r="52">
          <cell r="E52" t="str">
            <v>Ostr.</v>
          </cell>
        </row>
        <row r="53">
          <cell r="E53" t="str">
            <v>Krn.</v>
          </cell>
        </row>
        <row r="54">
          <cell r="E54" t="str">
            <v>N.Jič.</v>
          </cell>
        </row>
        <row r="55">
          <cell r="E55" t="str">
            <v>Třin.</v>
          </cell>
        </row>
        <row r="56">
          <cell r="E56" t="str">
            <v>SSK Vít.</v>
          </cell>
        </row>
        <row r="57">
          <cell r="E57" t="str">
            <v>Tichá</v>
          </cell>
        </row>
        <row r="58">
          <cell r="E58" t="str">
            <v>Sok.Vít.</v>
          </cell>
        </row>
        <row r="59">
          <cell r="E59" t="str">
            <v>Ban.Ost.</v>
          </cell>
        </row>
        <row r="60">
          <cell r="E60" t="str">
            <v>Olom.</v>
          </cell>
        </row>
        <row r="61">
          <cell r="E61" t="str">
            <v>Krasn.</v>
          </cell>
        </row>
        <row r="62">
          <cell r="E62" t="str">
            <v>Klesin</v>
          </cell>
        </row>
        <row r="63">
          <cell r="E63" t="str">
            <v>Blava</v>
          </cell>
        </row>
        <row r="64">
          <cell r="E64" t="str">
            <v>Košice</v>
          </cell>
        </row>
        <row r="65">
          <cell r="E65" t="str">
            <v>Budap.</v>
          </cell>
        </row>
        <row r="66">
          <cell r="E66" t="str">
            <v>Sowa</v>
          </cell>
        </row>
        <row r="67">
          <cell r="E67" t="str">
            <v>Feniks</v>
          </cell>
        </row>
        <row r="68">
          <cell r="E68" t="str">
            <v>Lucken.</v>
          </cell>
        </row>
        <row r="69">
          <cell r="E69" t="str">
            <v>Valievo</v>
          </cell>
        </row>
        <row r="70">
          <cell r="E70" t="str">
            <v>Alania</v>
          </cell>
        </row>
        <row r="71">
          <cell r="E71" t="str">
            <v>Gabčík.</v>
          </cell>
        </row>
        <row r="72">
          <cell r="E72" t="str">
            <v>Streda</v>
          </cell>
        </row>
        <row r="73">
          <cell r="E73" t="str">
            <v>Dunaj.</v>
          </cell>
        </row>
        <row r="74">
          <cell r="E74" t="str">
            <v>Trenč.</v>
          </cell>
        </row>
        <row r="75">
          <cell r="E75" t="str">
            <v>Kolár.</v>
          </cell>
        </row>
        <row r="76">
          <cell r="E76" t="str">
            <v>Medér</v>
          </cell>
        </row>
        <row r="77">
          <cell r="E77" t="str">
            <v>Bánovce</v>
          </cell>
        </row>
        <row r="78">
          <cell r="E78" t="str">
            <v>Nitra</v>
          </cell>
        </row>
        <row r="79">
          <cell r="E79" t="str">
            <v>Prievid.</v>
          </cell>
        </row>
        <row r="80">
          <cell r="E80" t="str">
            <v>Pales.</v>
          </cell>
        </row>
        <row r="81">
          <cell r="E81"/>
        </row>
        <row r="82">
          <cell r="E82"/>
        </row>
        <row r="83">
          <cell r="E83"/>
        </row>
        <row r="84">
          <cell r="E84"/>
        </row>
        <row r="85">
          <cell r="E85"/>
        </row>
        <row r="86">
          <cell r="E86"/>
        </row>
        <row r="87">
          <cell r="E87"/>
        </row>
        <row r="88">
          <cell r="E88"/>
        </row>
        <row r="89">
          <cell r="E89"/>
        </row>
      </sheetData>
      <sheetData sheetId="5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Z174"/>
  <sheetViews>
    <sheetView zoomScale="110" zoomScaleNormal="110" workbookViewId="0">
      <pane ySplit="89" topLeftCell="A90" activePane="bottomLeft" state="frozen"/>
      <selection pane="bottomLeft" activeCell="DA2" sqref="DA2"/>
    </sheetView>
  </sheetViews>
  <sheetFormatPr defaultColWidth="9.109375" defaultRowHeight="15" x14ac:dyDescent="0.25"/>
  <cols>
    <col min="1" max="1" width="6.5546875" style="109" customWidth="1"/>
    <col min="2" max="3" width="7.44140625" style="109" customWidth="1"/>
    <col min="4" max="4" width="5.6640625" style="109" customWidth="1"/>
    <col min="5" max="5" width="28.5546875" style="109" customWidth="1"/>
    <col min="6" max="6" width="12.44140625" style="109" customWidth="1"/>
    <col min="7" max="7" width="8" style="109" customWidth="1"/>
    <col min="8" max="8" width="6.109375" style="109" customWidth="1"/>
    <col min="9" max="9" width="9.5546875" style="97" customWidth="1"/>
    <col min="10" max="10" width="9.88671875" style="109" customWidth="1"/>
    <col min="11" max="11" width="9.109375" style="80" hidden="1" customWidth="1"/>
    <col min="12" max="13" width="10" style="80" hidden="1" customWidth="1"/>
    <col min="14" max="35" width="8.88671875" style="80" hidden="1" customWidth="1"/>
    <col min="36" max="53" width="9.109375" style="81" hidden="1" customWidth="1"/>
    <col min="54" max="54" width="12.44140625" style="81" hidden="1" customWidth="1"/>
    <col min="55" max="77" width="9.109375" style="81" hidden="1" customWidth="1"/>
    <col min="78" max="78" width="7.88671875" style="90" customWidth="1"/>
    <col min="79" max="80" width="9.109375" style="90" hidden="1" customWidth="1"/>
    <col min="81" max="81" width="9.109375" style="81" hidden="1" customWidth="1"/>
    <col min="82" max="85" width="9.109375" style="90" hidden="1" customWidth="1"/>
    <col min="86" max="86" width="9.109375" style="165" hidden="1" customWidth="1"/>
    <col min="87" max="104" width="9.109375" style="81" hidden="1" customWidth="1"/>
    <col min="105" max="16384" width="9.109375" style="81"/>
  </cols>
  <sheetData>
    <row r="1" spans="1:86" ht="24.6" x14ac:dyDescent="0.25">
      <c r="A1" s="223" t="str">
        <f>[1]List1!$N$3</f>
        <v>Registrace</v>
      </c>
      <c r="B1" s="223"/>
      <c r="C1" s="223"/>
      <c r="D1" s="223"/>
      <c r="E1" s="223"/>
      <c r="F1" s="223"/>
      <c r="G1" s="223"/>
      <c r="H1" s="223"/>
      <c r="I1" s="223"/>
      <c r="J1" s="223"/>
    </row>
    <row r="2" spans="1:86" ht="15.75" customHeight="1" x14ac:dyDescent="0.25">
      <c r="A2" s="161" t="str">
        <f>[1]List1!$A$9</f>
        <v>Soutěž</v>
      </c>
      <c r="B2" s="224" t="str">
        <f>CONCATENATE('[2]Základní údaje'!$B$3)</f>
        <v>Turnaj družstev o pohár města Meziboří</v>
      </c>
      <c r="C2" s="224"/>
      <c r="D2" s="224"/>
      <c r="E2" s="224"/>
      <c r="F2" s="108" t="str">
        <f>[1]List1!$C$6</f>
        <v>Pořadatel:</v>
      </c>
      <c r="G2" s="225" t="str">
        <f>CONCATENATE('[2]Základní údaje'!$F$8)</f>
        <v>TJ Baník Meziboří</v>
      </c>
      <c r="H2" s="225"/>
      <c r="I2" s="225"/>
      <c r="J2" s="225"/>
      <c r="CF2" s="90" t="s">
        <v>113</v>
      </c>
      <c r="CG2" s="90" t="e">
        <f>IF(CE8=CF8,1,0)</f>
        <v>#REF!</v>
      </c>
    </row>
    <row r="3" spans="1:86" ht="15.75" customHeight="1" x14ac:dyDescent="0.25">
      <c r="A3" s="161" t="str">
        <f>[1]List1!$A$4</f>
        <v>Datum:</v>
      </c>
      <c r="B3" s="225" t="str">
        <f>'[2]Základní údaje'!$G$3</f>
        <v>4.6.2022</v>
      </c>
      <c r="C3" s="225"/>
      <c r="D3" s="225"/>
      <c r="E3" s="225"/>
      <c r="F3" s="108"/>
      <c r="G3" s="108"/>
      <c r="H3" s="108"/>
      <c r="I3" s="187"/>
      <c r="J3" s="108"/>
    </row>
    <row r="4" spans="1:86" ht="15.75" hidden="1" customHeight="1" x14ac:dyDescent="0.25">
      <c r="A4" s="148"/>
      <c r="B4" s="172"/>
      <c r="C4" s="172"/>
      <c r="D4" s="172"/>
      <c r="E4" s="172"/>
      <c r="F4" s="108"/>
      <c r="G4" s="110"/>
      <c r="H4" s="172"/>
      <c r="I4" s="82"/>
      <c r="J4" s="148"/>
      <c r="CC4" s="81" t="s">
        <v>113</v>
      </c>
      <c r="CD4" s="90" t="e">
        <f>IF(CA89=CB89,1,0)</f>
        <v>#REF!</v>
      </c>
      <c r="CH4" s="165" t="str">
        <f>[1]List1!$N$6</f>
        <v>Není los</v>
      </c>
    </row>
    <row r="5" spans="1:86" ht="15.6" hidden="1" x14ac:dyDescent="0.25">
      <c r="A5" s="109" t="str">
        <f>CONCATENATE([1]List1!$C$3)</f>
        <v>Počet vážených zápasníků:</v>
      </c>
      <c r="G5" s="110"/>
      <c r="H5" s="172"/>
      <c r="I5" s="82"/>
      <c r="J5" s="148"/>
      <c r="CH5" s="165" t="str">
        <f>[1]List1!$F$7</f>
        <v>Není hmotnost</v>
      </c>
    </row>
    <row r="6" spans="1:86" ht="15.6" hidden="1" x14ac:dyDescent="0.25">
      <c r="A6" s="110"/>
      <c r="B6" s="110"/>
      <c r="C6" s="110"/>
      <c r="D6" s="110"/>
      <c r="E6" s="110"/>
      <c r="F6" s="110"/>
      <c r="G6" s="110"/>
      <c r="H6" s="172"/>
      <c r="I6" s="82"/>
      <c r="J6" s="148"/>
      <c r="CH6" s="165" t="str">
        <f>[1]List1!$F$8</f>
        <v>Nevážen</v>
      </c>
    </row>
    <row r="7" spans="1:86" s="85" customFormat="1" ht="15.6" hidden="1" x14ac:dyDescent="0.25">
      <c r="A7" s="226"/>
      <c r="B7" s="226"/>
      <c r="C7" s="226"/>
      <c r="D7" s="226"/>
      <c r="E7" s="226"/>
      <c r="F7" s="109" t="str">
        <f>[1]List1!$C$5</f>
        <v>Podpis trenéra:</v>
      </c>
      <c r="G7" s="172"/>
      <c r="H7" s="172"/>
      <c r="I7" s="82"/>
      <c r="J7" s="173"/>
      <c r="K7" s="83"/>
      <c r="L7" s="83"/>
      <c r="M7" s="83"/>
      <c r="N7" s="83"/>
      <c r="O7" s="83"/>
      <c r="P7" s="83"/>
      <c r="Q7" s="83"/>
      <c r="R7" s="83"/>
      <c r="S7" s="83"/>
      <c r="T7" s="83"/>
      <c r="U7" s="83"/>
      <c r="V7" s="83"/>
      <c r="W7" s="83"/>
      <c r="X7" s="83"/>
      <c r="Y7" s="83"/>
      <c r="Z7" s="83"/>
      <c r="AA7" s="83"/>
      <c r="AB7" s="83"/>
      <c r="AC7" s="83"/>
      <c r="AD7" s="83"/>
      <c r="AE7" s="83"/>
      <c r="AF7" s="83"/>
      <c r="AG7" s="83"/>
      <c r="AH7" s="84"/>
      <c r="AI7" s="84"/>
      <c r="BZ7" s="166"/>
      <c r="CA7" s="166" t="s">
        <v>112</v>
      </c>
      <c r="CB7" s="169" t="str">
        <f>H89</f>
        <v>los</v>
      </c>
      <c r="CD7" s="166"/>
      <c r="CE7" s="166"/>
      <c r="CF7" s="166"/>
      <c r="CG7" s="166"/>
      <c r="CH7" s="164"/>
    </row>
    <row r="8" spans="1:86" s="85" customFormat="1" ht="16.2" thickBot="1" x14ac:dyDescent="0.3">
      <c r="A8" s="110"/>
      <c r="B8" s="110"/>
      <c r="C8" s="110"/>
      <c r="D8" s="110"/>
      <c r="E8" s="110" t="str">
        <f>[1]List1!$A$257</f>
        <v>Zápasník, který se nedostavil k registraci má los "999"</v>
      </c>
      <c r="F8" s="109"/>
      <c r="G8" s="172"/>
      <c r="H8" s="172"/>
      <c r="I8" s="82"/>
      <c r="J8" s="173"/>
      <c r="K8" s="83"/>
      <c r="L8" s="83"/>
      <c r="M8" s="83"/>
      <c r="N8" s="83"/>
      <c r="O8" s="86"/>
      <c r="P8" s="86"/>
      <c r="Q8" s="86"/>
      <c r="R8" s="86"/>
      <c r="S8" s="86"/>
      <c r="T8" s="86"/>
      <c r="U8" s="83"/>
      <c r="V8" s="83"/>
      <c r="W8" s="83"/>
      <c r="X8" s="83"/>
      <c r="Y8" s="83"/>
      <c r="Z8" s="83"/>
      <c r="AA8" s="83"/>
      <c r="AB8" s="83"/>
      <c r="AC8" s="83"/>
      <c r="AD8" s="83"/>
      <c r="AE8" s="83"/>
      <c r="AF8" s="83"/>
      <c r="AG8" s="83"/>
      <c r="AH8" s="84"/>
      <c r="AI8" s="84"/>
      <c r="BZ8" s="166"/>
      <c r="CA8" s="166"/>
      <c r="CB8" s="166"/>
      <c r="CD8" s="166"/>
      <c r="CE8" s="166" t="e">
        <f>#REF!</f>
        <v>#REF!</v>
      </c>
      <c r="CF8" s="166" t="e">
        <f>#REF!</f>
        <v>#REF!</v>
      </c>
      <c r="CG8" s="166"/>
      <c r="CH8" s="164"/>
    </row>
    <row r="9" spans="1:86" s="85" customFormat="1" ht="15.6" hidden="1" x14ac:dyDescent="0.25">
      <c r="A9" s="110"/>
      <c r="B9" s="110"/>
      <c r="C9" s="110"/>
      <c r="D9" s="110"/>
      <c r="E9" s="110"/>
      <c r="F9" s="109">
        <f>[2]Oddíly!$E$89</f>
        <v>0</v>
      </c>
      <c r="G9" s="172"/>
      <c r="H9" s="172"/>
      <c r="I9" s="82"/>
      <c r="J9" s="173"/>
      <c r="K9" s="83"/>
      <c r="L9" s="83"/>
      <c r="M9" s="83"/>
      <c r="N9" s="83"/>
      <c r="O9" s="86"/>
      <c r="P9" s="86"/>
      <c r="Q9" s="86"/>
      <c r="R9" s="86"/>
      <c r="S9" s="86"/>
      <c r="T9" s="83"/>
      <c r="U9" s="83"/>
      <c r="V9" s="83"/>
      <c r="W9" s="83"/>
      <c r="X9" s="83"/>
      <c r="Y9" s="83"/>
      <c r="Z9" s="83"/>
      <c r="AA9" s="83"/>
      <c r="AB9" s="83"/>
      <c r="AC9" s="83"/>
      <c r="AD9" s="83"/>
      <c r="AE9" s="83"/>
      <c r="AF9" s="83"/>
      <c r="AG9" s="83"/>
      <c r="AH9" s="84"/>
      <c r="AI9" s="84"/>
      <c r="BZ9" s="166"/>
      <c r="CA9" s="166"/>
      <c r="CB9" s="166"/>
      <c r="CD9" s="166"/>
      <c r="CE9" s="166"/>
      <c r="CF9" s="166"/>
      <c r="CG9" s="166"/>
      <c r="CH9" s="164"/>
    </row>
    <row r="10" spans="1:86" s="85" customFormat="1" ht="15.6" hidden="1" x14ac:dyDescent="0.25">
      <c r="A10" s="110"/>
      <c r="B10" s="110"/>
      <c r="C10" s="110"/>
      <c r="D10" s="110"/>
      <c r="E10" s="110"/>
      <c r="F10" s="109">
        <f>[2]Oddíly!$E$88</f>
        <v>0</v>
      </c>
      <c r="G10" s="172"/>
      <c r="H10" s="172"/>
      <c r="I10" s="82"/>
      <c r="J10" s="173"/>
      <c r="K10" s="83"/>
      <c r="L10" s="83"/>
      <c r="M10" s="83"/>
      <c r="N10" s="83"/>
      <c r="O10" s="86"/>
      <c r="P10" s="86"/>
      <c r="Q10" s="86"/>
      <c r="R10" s="86"/>
      <c r="S10" s="86"/>
      <c r="T10" s="83"/>
      <c r="U10" s="83"/>
      <c r="V10" s="83"/>
      <c r="W10" s="83"/>
      <c r="X10" s="83"/>
      <c r="Y10" s="83"/>
      <c r="Z10" s="83"/>
      <c r="AA10" s="83"/>
      <c r="AB10" s="83"/>
      <c r="AC10" s="83"/>
      <c r="AD10" s="83"/>
      <c r="AE10" s="83"/>
      <c r="AF10" s="83"/>
      <c r="AG10" s="83"/>
      <c r="AH10" s="84"/>
      <c r="AI10" s="84"/>
      <c r="BZ10" s="166"/>
      <c r="CA10" s="166"/>
      <c r="CB10" s="166"/>
      <c r="CD10" s="166"/>
      <c r="CE10" s="166"/>
      <c r="CF10" s="166"/>
      <c r="CG10" s="166"/>
      <c r="CH10" s="164"/>
    </row>
    <row r="11" spans="1:86" s="85" customFormat="1" ht="15.6" hidden="1" x14ac:dyDescent="0.25">
      <c r="A11" s="110"/>
      <c r="B11" s="110"/>
      <c r="C11" s="110"/>
      <c r="D11" s="110"/>
      <c r="E11" s="110"/>
      <c r="F11" s="109">
        <f>[2]Oddíly!$E$87</f>
        <v>0</v>
      </c>
      <c r="G11" s="172"/>
      <c r="H11" s="172"/>
      <c r="I11" s="82"/>
      <c r="J11" s="173"/>
      <c r="K11" s="83"/>
      <c r="L11" s="83"/>
      <c r="M11" s="83"/>
      <c r="N11" s="83"/>
      <c r="O11" s="83"/>
      <c r="P11" s="83"/>
      <c r="Q11" s="83"/>
      <c r="R11" s="83"/>
      <c r="S11" s="83"/>
      <c r="T11" s="83"/>
      <c r="U11" s="83"/>
      <c r="V11" s="83"/>
      <c r="W11" s="83"/>
      <c r="X11" s="83"/>
      <c r="Y11" s="83"/>
      <c r="Z11" s="83"/>
      <c r="AA11" s="83"/>
      <c r="AB11" s="83"/>
      <c r="AC11" s="83"/>
      <c r="AD11" s="83"/>
      <c r="AE11" s="83"/>
      <c r="AF11" s="83"/>
      <c r="AG11" s="83"/>
      <c r="AH11" s="84"/>
      <c r="AI11" s="84"/>
      <c r="BZ11" s="166"/>
      <c r="CA11" s="166"/>
      <c r="CB11" s="166"/>
      <c r="CD11" s="166"/>
      <c r="CE11" s="166"/>
      <c r="CF11" s="166"/>
      <c r="CG11" s="166"/>
      <c r="CH11" s="164"/>
    </row>
    <row r="12" spans="1:86" s="85" customFormat="1" ht="15.6" hidden="1" x14ac:dyDescent="0.25">
      <c r="A12" s="110"/>
      <c r="B12" s="110"/>
      <c r="C12" s="110"/>
      <c r="D12" s="110"/>
      <c r="E12" s="110"/>
      <c r="F12" s="109">
        <f>[2]Oddíly!$E$86</f>
        <v>0</v>
      </c>
      <c r="G12" s="172"/>
      <c r="H12" s="172"/>
      <c r="I12" s="82"/>
      <c r="J12" s="173"/>
      <c r="K12" s="83"/>
      <c r="L12" s="83"/>
      <c r="M12" s="83"/>
      <c r="N12" s="83"/>
      <c r="O12" s="83"/>
      <c r="P12" s="83"/>
      <c r="Q12" s="83"/>
      <c r="R12" s="83"/>
      <c r="S12" s="83"/>
      <c r="T12" s="83"/>
      <c r="U12" s="83"/>
      <c r="V12" s="83"/>
      <c r="W12" s="83"/>
      <c r="X12" s="83"/>
      <c r="Y12" s="83"/>
      <c r="Z12" s="83"/>
      <c r="AA12" s="83"/>
      <c r="AB12" s="83"/>
      <c r="AC12" s="83"/>
      <c r="AD12" s="83"/>
      <c r="AE12" s="83"/>
      <c r="AF12" s="83"/>
      <c r="AG12" s="83"/>
      <c r="AH12" s="84"/>
      <c r="AI12" s="84"/>
      <c r="BZ12" s="166"/>
      <c r="CA12" s="166"/>
      <c r="CB12" s="166"/>
      <c r="CD12" s="166"/>
      <c r="CE12" s="166"/>
      <c r="CF12" s="166"/>
      <c r="CG12" s="166"/>
      <c r="CH12" s="164"/>
    </row>
    <row r="13" spans="1:86" s="85" customFormat="1" ht="15.6" hidden="1" x14ac:dyDescent="0.25">
      <c r="A13" s="110"/>
      <c r="B13" s="110"/>
      <c r="C13" s="110"/>
      <c r="D13" s="110"/>
      <c r="E13" s="110"/>
      <c r="F13" s="109">
        <f>[2]Oddíly!$E$85</f>
        <v>0</v>
      </c>
      <c r="G13" s="172"/>
      <c r="H13" s="172"/>
      <c r="I13" s="82"/>
      <c r="J13" s="173"/>
      <c r="K13" s="83"/>
      <c r="L13" s="83"/>
      <c r="M13" s="83"/>
      <c r="N13" s="83"/>
      <c r="O13" s="83"/>
      <c r="P13" s="83"/>
      <c r="Q13" s="83"/>
      <c r="R13" s="83"/>
      <c r="S13" s="83"/>
      <c r="T13" s="83"/>
      <c r="U13" s="83"/>
      <c r="V13" s="83"/>
      <c r="W13" s="83"/>
      <c r="X13" s="83"/>
      <c r="Y13" s="83"/>
      <c r="Z13" s="83"/>
      <c r="AA13" s="83"/>
      <c r="AB13" s="83"/>
      <c r="AC13" s="83"/>
      <c r="AD13" s="83"/>
      <c r="AE13" s="83"/>
      <c r="AF13" s="83"/>
      <c r="AG13" s="83"/>
      <c r="AH13" s="84"/>
      <c r="AI13" s="84"/>
      <c r="BZ13" s="166"/>
      <c r="CA13" s="166"/>
      <c r="CB13" s="166"/>
      <c r="CD13" s="166"/>
      <c r="CE13" s="166"/>
      <c r="CF13" s="166"/>
      <c r="CG13" s="166"/>
      <c r="CH13" s="164"/>
    </row>
    <row r="14" spans="1:86" s="85" customFormat="1" ht="15.6" hidden="1" x14ac:dyDescent="0.25">
      <c r="A14" s="110"/>
      <c r="B14" s="110"/>
      <c r="C14" s="110"/>
      <c r="D14" s="110"/>
      <c r="E14" s="110"/>
      <c r="F14" s="109">
        <f>[2]Oddíly!$E$84</f>
        <v>0</v>
      </c>
      <c r="G14" s="172"/>
      <c r="H14" s="172"/>
      <c r="I14" s="82"/>
      <c r="J14" s="173"/>
      <c r="K14" s="83"/>
      <c r="L14" s="83"/>
      <c r="M14" s="83"/>
      <c r="N14" s="86"/>
      <c r="O14" s="83"/>
      <c r="P14" s="83"/>
      <c r="Q14" s="83"/>
      <c r="R14" s="83"/>
      <c r="S14" s="83"/>
      <c r="T14" s="83"/>
      <c r="U14" s="83"/>
      <c r="V14" s="83"/>
      <c r="W14" s="83"/>
      <c r="X14" s="83"/>
      <c r="Y14" s="83"/>
      <c r="Z14" s="83"/>
      <c r="AA14" s="83"/>
      <c r="AB14" s="83"/>
      <c r="AC14" s="83"/>
      <c r="AD14" s="83"/>
      <c r="AE14" s="83"/>
      <c r="AF14" s="83"/>
      <c r="AG14" s="83"/>
      <c r="AH14" s="84"/>
      <c r="AI14" s="84"/>
      <c r="BZ14" s="166"/>
      <c r="CA14" s="166"/>
      <c r="CB14" s="166"/>
      <c r="CD14" s="166"/>
      <c r="CE14" s="166"/>
      <c r="CF14" s="166"/>
      <c r="CG14" s="166"/>
      <c r="CH14" s="164"/>
    </row>
    <row r="15" spans="1:86" s="85" customFormat="1" ht="15.6" hidden="1" x14ac:dyDescent="0.25">
      <c r="A15" s="110"/>
      <c r="B15" s="110"/>
      <c r="C15" s="110"/>
      <c r="D15" s="110"/>
      <c r="E15" s="110"/>
      <c r="F15" s="109">
        <f>[2]Oddíly!$E$83</f>
        <v>0</v>
      </c>
      <c r="G15" s="172"/>
      <c r="H15" s="172"/>
      <c r="I15" s="82"/>
      <c r="J15" s="173"/>
      <c r="K15" s="83"/>
      <c r="L15" s="83"/>
      <c r="M15" s="83"/>
      <c r="N15" s="83"/>
      <c r="O15" s="83"/>
      <c r="P15" s="83"/>
      <c r="Q15" s="83"/>
      <c r="R15" s="83"/>
      <c r="S15" s="83"/>
      <c r="T15" s="83"/>
      <c r="U15" s="83"/>
      <c r="V15" s="83"/>
      <c r="W15" s="83"/>
      <c r="X15" s="83"/>
      <c r="Y15" s="83"/>
      <c r="Z15" s="83"/>
      <c r="AA15" s="83"/>
      <c r="AB15" s="83"/>
      <c r="AC15" s="83"/>
      <c r="AD15" s="83"/>
      <c r="AE15" s="83"/>
      <c r="AF15" s="83"/>
      <c r="AG15" s="83"/>
      <c r="AH15" s="84"/>
      <c r="AI15" s="84"/>
      <c r="BZ15" s="166"/>
      <c r="CA15" s="166"/>
      <c r="CB15" s="166"/>
      <c r="CD15" s="166"/>
      <c r="CE15" s="166"/>
      <c r="CF15" s="166"/>
      <c r="CG15" s="166"/>
      <c r="CH15" s="164"/>
    </row>
    <row r="16" spans="1:86" s="85" customFormat="1" ht="15.6" hidden="1" x14ac:dyDescent="0.25">
      <c r="A16" s="110"/>
      <c r="B16" s="110"/>
      <c r="C16" s="110"/>
      <c r="D16" s="110"/>
      <c r="E16" s="110"/>
      <c r="F16" s="109">
        <f>[2]Oddíly!$E$82</f>
        <v>0</v>
      </c>
      <c r="G16" s="172"/>
      <c r="H16" s="172"/>
      <c r="I16" s="82"/>
      <c r="J16" s="173"/>
      <c r="K16" s="83"/>
      <c r="L16" s="83"/>
      <c r="M16" s="83"/>
      <c r="N16" s="83"/>
      <c r="O16" s="83"/>
      <c r="P16" s="83"/>
      <c r="Q16" s="83"/>
      <c r="R16" s="83"/>
      <c r="S16" s="83"/>
      <c r="T16" s="83"/>
      <c r="U16" s="83"/>
      <c r="V16" s="83"/>
      <c r="W16" s="83"/>
      <c r="X16" s="83"/>
      <c r="Y16" s="83"/>
      <c r="Z16" s="83"/>
      <c r="AA16" s="83"/>
      <c r="AB16" s="83"/>
      <c r="AC16" s="83"/>
      <c r="AD16" s="83"/>
      <c r="AE16" s="83"/>
      <c r="AF16" s="83"/>
      <c r="AG16" s="83"/>
      <c r="AH16" s="84"/>
      <c r="AI16" s="84"/>
      <c r="BZ16" s="166"/>
      <c r="CA16" s="166"/>
      <c r="CB16" s="166"/>
      <c r="CD16" s="166"/>
      <c r="CE16" s="166"/>
      <c r="CF16" s="166"/>
      <c r="CG16" s="166"/>
      <c r="CH16" s="164"/>
    </row>
    <row r="17" spans="1:86" s="85" customFormat="1" ht="15.6" hidden="1" x14ac:dyDescent="0.25">
      <c r="A17" s="110"/>
      <c r="B17" s="110"/>
      <c r="C17" s="110"/>
      <c r="D17" s="110"/>
      <c r="E17" s="110"/>
      <c r="F17" s="109">
        <f>[2]Oddíly!$E$81</f>
        <v>0</v>
      </c>
      <c r="G17" s="172"/>
      <c r="H17" s="172"/>
      <c r="I17" s="82"/>
      <c r="J17" s="173"/>
      <c r="K17" s="83"/>
      <c r="L17" s="83"/>
      <c r="M17" s="83"/>
      <c r="N17" s="83"/>
      <c r="O17" s="83"/>
      <c r="P17" s="83"/>
      <c r="Q17" s="83"/>
      <c r="R17" s="83"/>
      <c r="S17" s="83"/>
      <c r="T17" s="83"/>
      <c r="U17" s="83"/>
      <c r="V17" s="83"/>
      <c r="W17" s="83"/>
      <c r="X17" s="83"/>
      <c r="Y17" s="83"/>
      <c r="Z17" s="83"/>
      <c r="AA17" s="83"/>
      <c r="AB17" s="83"/>
      <c r="AC17" s="83"/>
      <c r="AD17" s="83"/>
      <c r="AE17" s="83"/>
      <c r="AF17" s="83"/>
      <c r="AG17" s="83"/>
      <c r="AH17" s="84"/>
      <c r="AI17" s="84"/>
      <c r="BZ17" s="166"/>
      <c r="CA17" s="166"/>
      <c r="CB17" s="166"/>
      <c r="CD17" s="166"/>
      <c r="CE17" s="166"/>
      <c r="CF17" s="166"/>
      <c r="CG17" s="166"/>
      <c r="CH17" s="164"/>
    </row>
    <row r="18" spans="1:86" s="85" customFormat="1" ht="15.6" hidden="1" x14ac:dyDescent="0.25">
      <c r="A18" s="110"/>
      <c r="B18" s="110"/>
      <c r="C18" s="110"/>
      <c r="D18" s="110"/>
      <c r="E18" s="110"/>
      <c r="F18" s="109" t="str">
        <f>[2]Oddíly!$E$80</f>
        <v>Pales.</v>
      </c>
      <c r="G18" s="172"/>
      <c r="H18" s="172"/>
      <c r="I18" s="82"/>
      <c r="J18" s="173"/>
      <c r="K18" s="83"/>
      <c r="L18" s="83"/>
      <c r="M18" s="83"/>
      <c r="N18" s="83"/>
      <c r="O18" s="83"/>
      <c r="P18" s="83"/>
      <c r="Q18" s="83"/>
      <c r="R18" s="83"/>
      <c r="S18" s="83"/>
      <c r="T18" s="83"/>
      <c r="U18" s="83"/>
      <c r="V18" s="83"/>
      <c r="W18" s="83"/>
      <c r="X18" s="83"/>
      <c r="Y18" s="83"/>
      <c r="Z18" s="83"/>
      <c r="AA18" s="83"/>
      <c r="AB18" s="83"/>
      <c r="AC18" s="83"/>
      <c r="AD18" s="83"/>
      <c r="AE18" s="83"/>
      <c r="AF18" s="83"/>
      <c r="AG18" s="83"/>
      <c r="AH18" s="84"/>
      <c r="AI18" s="84"/>
      <c r="BZ18" s="166"/>
      <c r="CA18" s="166"/>
      <c r="CB18" s="166"/>
      <c r="CD18" s="166"/>
      <c r="CE18" s="166"/>
      <c r="CF18" s="166"/>
      <c r="CG18" s="166"/>
      <c r="CH18" s="164"/>
    </row>
    <row r="19" spans="1:86" s="85" customFormat="1" ht="15.6" hidden="1" x14ac:dyDescent="0.25">
      <c r="A19" s="110"/>
      <c r="B19" s="110"/>
      <c r="C19" s="110"/>
      <c r="D19" s="110"/>
      <c r="E19" s="110"/>
      <c r="F19" s="109" t="str">
        <f>[2]Oddíly!$E$79</f>
        <v>Prievid.</v>
      </c>
      <c r="G19" s="172"/>
      <c r="H19" s="172"/>
      <c r="I19" s="82"/>
      <c r="J19" s="173"/>
      <c r="K19" s="83"/>
      <c r="L19" s="83"/>
      <c r="M19" s="83"/>
      <c r="N19" s="83"/>
      <c r="O19" s="83"/>
      <c r="P19" s="83"/>
      <c r="Q19" s="83"/>
      <c r="R19" s="83"/>
      <c r="S19" s="83"/>
      <c r="T19" s="83"/>
      <c r="U19" s="83"/>
      <c r="V19" s="83"/>
      <c r="W19" s="83"/>
      <c r="X19" s="83"/>
      <c r="Y19" s="83"/>
      <c r="Z19" s="83"/>
      <c r="AA19" s="83"/>
      <c r="AB19" s="83"/>
      <c r="AC19" s="83"/>
      <c r="AD19" s="83"/>
      <c r="AE19" s="83"/>
      <c r="AF19" s="83"/>
      <c r="AG19" s="83"/>
      <c r="AH19" s="84"/>
      <c r="AI19" s="84"/>
      <c r="BZ19" s="166"/>
      <c r="CA19" s="166"/>
      <c r="CB19" s="166"/>
      <c r="CD19" s="166"/>
      <c r="CE19" s="166"/>
      <c r="CF19" s="166"/>
      <c r="CG19" s="166"/>
      <c r="CH19" s="164"/>
    </row>
    <row r="20" spans="1:86" s="85" customFormat="1" ht="15.6" hidden="1" x14ac:dyDescent="0.25">
      <c r="A20" s="110"/>
      <c r="B20" s="110"/>
      <c r="C20" s="110"/>
      <c r="D20" s="110"/>
      <c r="E20" s="110"/>
      <c r="F20" s="109" t="str">
        <f>[2]Oddíly!$E$78</f>
        <v>Nitra</v>
      </c>
      <c r="G20" s="172"/>
      <c r="H20" s="172"/>
      <c r="I20" s="82"/>
      <c r="J20" s="173"/>
      <c r="K20" s="83"/>
      <c r="L20" s="83"/>
      <c r="M20" s="83"/>
      <c r="N20" s="83"/>
      <c r="O20" s="83"/>
      <c r="P20" s="83"/>
      <c r="Q20" s="83"/>
      <c r="R20" s="83"/>
      <c r="S20" s="83"/>
      <c r="T20" s="83"/>
      <c r="U20" s="83"/>
      <c r="V20" s="83"/>
      <c r="W20" s="83"/>
      <c r="X20" s="83"/>
      <c r="Y20" s="83"/>
      <c r="Z20" s="83"/>
      <c r="AA20" s="83"/>
      <c r="AB20" s="83"/>
      <c r="AC20" s="83"/>
      <c r="AD20" s="83"/>
      <c r="AE20" s="83"/>
      <c r="AF20" s="83"/>
      <c r="AG20" s="83"/>
      <c r="AH20" s="84"/>
      <c r="AI20" s="84"/>
      <c r="BZ20" s="166"/>
      <c r="CA20" s="166"/>
      <c r="CB20" s="166"/>
      <c r="CD20" s="166"/>
      <c r="CE20" s="166"/>
      <c r="CF20" s="166"/>
      <c r="CG20" s="166"/>
      <c r="CH20" s="164"/>
    </row>
    <row r="21" spans="1:86" s="85" customFormat="1" ht="15.6" hidden="1" x14ac:dyDescent="0.25">
      <c r="A21" s="110"/>
      <c r="B21" s="110"/>
      <c r="C21" s="110"/>
      <c r="D21" s="110"/>
      <c r="E21" s="110"/>
      <c r="F21" s="109" t="str">
        <f>[2]Oddíly!$E$77</f>
        <v>Bánovce</v>
      </c>
      <c r="G21" s="172"/>
      <c r="H21" s="172"/>
      <c r="I21" s="82"/>
      <c r="J21" s="173"/>
      <c r="K21" s="83"/>
      <c r="L21" s="83"/>
      <c r="M21" s="83"/>
      <c r="N21" s="83"/>
      <c r="O21" s="83"/>
      <c r="P21" s="83"/>
      <c r="Q21" s="83"/>
      <c r="R21" s="83"/>
      <c r="S21" s="83"/>
      <c r="T21" s="83"/>
      <c r="U21" s="83"/>
      <c r="V21" s="83"/>
      <c r="W21" s="83"/>
      <c r="X21" s="83"/>
      <c r="Y21" s="83"/>
      <c r="Z21" s="83"/>
      <c r="AA21" s="83"/>
      <c r="AB21" s="83"/>
      <c r="AC21" s="83"/>
      <c r="AD21" s="83"/>
      <c r="AE21" s="83"/>
      <c r="AF21" s="83"/>
      <c r="AG21" s="83"/>
      <c r="AH21" s="84"/>
      <c r="AI21" s="84"/>
      <c r="BZ21" s="166"/>
      <c r="CA21" s="166"/>
      <c r="CB21" s="166"/>
      <c r="CD21" s="166"/>
      <c r="CE21" s="166"/>
      <c r="CF21" s="166"/>
      <c r="CG21" s="166"/>
      <c r="CH21" s="164"/>
    </row>
    <row r="22" spans="1:86" s="85" customFormat="1" ht="15.6" hidden="1" x14ac:dyDescent="0.25">
      <c r="A22" s="110"/>
      <c r="B22" s="110"/>
      <c r="C22" s="110"/>
      <c r="D22" s="110"/>
      <c r="E22" s="110"/>
      <c r="F22" s="109" t="str">
        <f>[2]Oddíly!$E$76</f>
        <v>Medér</v>
      </c>
      <c r="G22" s="172"/>
      <c r="H22" s="172"/>
      <c r="I22" s="82"/>
      <c r="J22" s="173"/>
      <c r="K22" s="83"/>
      <c r="L22" s="83"/>
      <c r="M22" s="83"/>
      <c r="N22" s="83"/>
      <c r="O22" s="83"/>
      <c r="P22" s="83"/>
      <c r="Q22" s="83"/>
      <c r="R22" s="83"/>
      <c r="S22" s="83"/>
      <c r="T22" s="83"/>
      <c r="U22" s="83"/>
      <c r="V22" s="83"/>
      <c r="W22" s="83"/>
      <c r="X22" s="83"/>
      <c r="Y22" s="83"/>
      <c r="Z22" s="83"/>
      <c r="AA22" s="83"/>
      <c r="AB22" s="83"/>
      <c r="AC22" s="83"/>
      <c r="AD22" s="83"/>
      <c r="AE22" s="83"/>
      <c r="AF22" s="83"/>
      <c r="AG22" s="83"/>
      <c r="AH22" s="84"/>
      <c r="AI22" s="84"/>
      <c r="BZ22" s="166"/>
      <c r="CA22" s="166"/>
      <c r="CB22" s="166"/>
      <c r="CD22" s="166"/>
      <c r="CE22" s="166"/>
      <c r="CF22" s="166"/>
      <c r="CG22" s="166"/>
      <c r="CH22" s="164"/>
    </row>
    <row r="23" spans="1:86" s="85" customFormat="1" ht="15.6" hidden="1" x14ac:dyDescent="0.25">
      <c r="A23" s="110"/>
      <c r="B23" s="110"/>
      <c r="C23" s="110"/>
      <c r="D23" s="110"/>
      <c r="E23" s="110"/>
      <c r="F23" s="109" t="str">
        <f>[2]Oddíly!$E$75</f>
        <v>Kolár.</v>
      </c>
      <c r="G23" s="172"/>
      <c r="H23" s="172"/>
      <c r="I23" s="82"/>
      <c r="J23" s="173"/>
      <c r="K23" s="83"/>
      <c r="L23" s="83"/>
      <c r="M23" s="83"/>
      <c r="N23" s="83"/>
      <c r="O23" s="83"/>
      <c r="P23" s="83"/>
      <c r="Q23" s="83"/>
      <c r="R23" s="83"/>
      <c r="S23" s="83"/>
      <c r="T23" s="83"/>
      <c r="U23" s="83"/>
      <c r="V23" s="83"/>
      <c r="W23" s="83"/>
      <c r="X23" s="83"/>
      <c r="Y23" s="83"/>
      <c r="Z23" s="83"/>
      <c r="AA23" s="83"/>
      <c r="AB23" s="83"/>
      <c r="AC23" s="83"/>
      <c r="AD23" s="83"/>
      <c r="AE23" s="83"/>
      <c r="AF23" s="83"/>
      <c r="AG23" s="83"/>
      <c r="AH23" s="84"/>
      <c r="AI23" s="84"/>
      <c r="BZ23" s="166"/>
      <c r="CA23" s="166"/>
      <c r="CB23" s="166"/>
      <c r="CD23" s="166"/>
      <c r="CE23" s="166"/>
      <c r="CF23" s="166"/>
      <c r="CG23" s="166"/>
      <c r="CH23" s="164"/>
    </row>
    <row r="24" spans="1:86" s="85" customFormat="1" ht="15.6" hidden="1" x14ac:dyDescent="0.25">
      <c r="A24" s="110"/>
      <c r="B24" s="110"/>
      <c r="C24" s="110"/>
      <c r="D24" s="110"/>
      <c r="E24" s="110"/>
      <c r="F24" s="109" t="str">
        <f>[2]Oddíly!$E$74</f>
        <v>Trenč.</v>
      </c>
      <c r="G24" s="172"/>
      <c r="H24" s="172"/>
      <c r="I24" s="82"/>
      <c r="J24" s="173"/>
      <c r="K24" s="83"/>
      <c r="L24" s="83"/>
      <c r="M24" s="83"/>
      <c r="N24" s="83"/>
      <c r="O24" s="83"/>
      <c r="P24" s="83"/>
      <c r="Q24" s="83"/>
      <c r="R24" s="83"/>
      <c r="S24" s="83"/>
      <c r="T24" s="83"/>
      <c r="U24" s="83"/>
      <c r="V24" s="83"/>
      <c r="W24" s="83"/>
      <c r="X24" s="83"/>
      <c r="Y24" s="83"/>
      <c r="Z24" s="83"/>
      <c r="AA24" s="83"/>
      <c r="AB24" s="83"/>
      <c r="AC24" s="83"/>
      <c r="AD24" s="83"/>
      <c r="AE24" s="83"/>
      <c r="AF24" s="83"/>
      <c r="AG24" s="83"/>
      <c r="AH24" s="84"/>
      <c r="AI24" s="84"/>
      <c r="BZ24" s="166"/>
      <c r="CA24" s="166"/>
      <c r="CB24" s="166"/>
      <c r="CD24" s="166"/>
      <c r="CE24" s="166"/>
      <c r="CF24" s="166"/>
      <c r="CG24" s="166"/>
      <c r="CH24" s="164"/>
    </row>
    <row r="25" spans="1:86" s="85" customFormat="1" ht="15.6" hidden="1" x14ac:dyDescent="0.25">
      <c r="A25" s="110"/>
      <c r="B25" s="110"/>
      <c r="C25" s="110"/>
      <c r="D25" s="110"/>
      <c r="E25" s="110"/>
      <c r="F25" s="109" t="str">
        <f>[2]Oddíly!$E$73</f>
        <v>Dunaj.</v>
      </c>
      <c r="G25" s="172"/>
      <c r="H25" s="172"/>
      <c r="I25" s="82"/>
      <c r="J25" s="173"/>
      <c r="K25" s="83"/>
      <c r="L25" s="83"/>
      <c r="M25" s="83"/>
      <c r="N25" s="83"/>
      <c r="O25" s="83"/>
      <c r="P25" s="83"/>
      <c r="Q25" s="83"/>
      <c r="R25" s="83"/>
      <c r="S25" s="83"/>
      <c r="T25" s="83"/>
      <c r="U25" s="83"/>
      <c r="V25" s="83"/>
      <c r="W25" s="83"/>
      <c r="X25" s="83"/>
      <c r="Y25" s="83"/>
      <c r="Z25" s="83"/>
      <c r="AA25" s="83"/>
      <c r="AB25" s="83"/>
      <c r="AC25" s="83"/>
      <c r="AD25" s="83"/>
      <c r="AE25" s="83"/>
      <c r="AF25" s="83"/>
      <c r="AG25" s="83"/>
      <c r="AH25" s="84"/>
      <c r="AI25" s="84"/>
      <c r="BZ25" s="166"/>
      <c r="CA25" s="166"/>
      <c r="CB25" s="166"/>
      <c r="CD25" s="166"/>
      <c r="CE25" s="166"/>
      <c r="CF25" s="166"/>
      <c r="CG25" s="166"/>
      <c r="CH25" s="164"/>
    </row>
    <row r="26" spans="1:86" s="85" customFormat="1" ht="15.6" hidden="1" x14ac:dyDescent="0.25">
      <c r="A26" s="110"/>
      <c r="B26" s="110"/>
      <c r="C26" s="110"/>
      <c r="D26" s="110"/>
      <c r="E26" s="110"/>
      <c r="F26" s="109" t="str">
        <f>[2]Oddíly!$E$72</f>
        <v>Streda</v>
      </c>
      <c r="G26" s="172"/>
      <c r="H26" s="172"/>
      <c r="I26" s="82"/>
      <c r="J26" s="173"/>
      <c r="K26" s="83"/>
      <c r="L26" s="83"/>
      <c r="M26" s="83"/>
      <c r="N26" s="83"/>
      <c r="O26" s="83"/>
      <c r="P26" s="83"/>
      <c r="Q26" s="83"/>
      <c r="R26" s="83"/>
      <c r="S26" s="83"/>
      <c r="T26" s="83"/>
      <c r="U26" s="83"/>
      <c r="V26" s="83"/>
      <c r="W26" s="83"/>
      <c r="X26" s="83"/>
      <c r="Y26" s="83"/>
      <c r="Z26" s="83"/>
      <c r="AA26" s="83"/>
      <c r="AB26" s="83"/>
      <c r="AC26" s="83"/>
      <c r="AD26" s="83"/>
      <c r="AE26" s="83"/>
      <c r="AF26" s="83"/>
      <c r="AG26" s="83"/>
      <c r="AH26" s="84"/>
      <c r="AI26" s="84"/>
      <c r="BZ26" s="166"/>
      <c r="CA26" s="166"/>
      <c r="CB26" s="166"/>
      <c r="CD26" s="166"/>
      <c r="CE26" s="166"/>
      <c r="CF26" s="166"/>
      <c r="CG26" s="166"/>
      <c r="CH26" s="164"/>
    </row>
    <row r="27" spans="1:86" s="85" customFormat="1" ht="15.6" hidden="1" x14ac:dyDescent="0.25">
      <c r="A27" s="110"/>
      <c r="B27" s="110"/>
      <c r="C27" s="110"/>
      <c r="D27" s="110"/>
      <c r="E27" s="110"/>
      <c r="F27" s="109" t="str">
        <f>[2]Oddíly!$E$71</f>
        <v>Gabčík.</v>
      </c>
      <c r="G27" s="172"/>
      <c r="H27" s="172"/>
      <c r="I27" s="82"/>
      <c r="J27" s="173"/>
      <c r="K27" s="83"/>
      <c r="L27" s="83"/>
      <c r="M27" s="83"/>
      <c r="N27" s="83"/>
      <c r="O27" s="83"/>
      <c r="P27" s="83"/>
      <c r="Q27" s="83"/>
      <c r="R27" s="83"/>
      <c r="S27" s="83"/>
      <c r="T27" s="83"/>
      <c r="U27" s="83"/>
      <c r="V27" s="83"/>
      <c r="W27" s="83"/>
      <c r="X27" s="83"/>
      <c r="Y27" s="83"/>
      <c r="Z27" s="83"/>
      <c r="AA27" s="83"/>
      <c r="AB27" s="83"/>
      <c r="AC27" s="83"/>
      <c r="AD27" s="83"/>
      <c r="AE27" s="83"/>
      <c r="AF27" s="83"/>
      <c r="AG27" s="83"/>
      <c r="AH27" s="84"/>
      <c r="AI27" s="84"/>
      <c r="BZ27" s="166"/>
      <c r="CA27" s="166"/>
      <c r="CB27" s="166"/>
      <c r="CD27" s="166"/>
      <c r="CE27" s="166"/>
      <c r="CF27" s="166"/>
      <c r="CG27" s="166"/>
      <c r="CH27" s="164"/>
    </row>
    <row r="28" spans="1:86" s="85" customFormat="1" ht="15.6" hidden="1" x14ac:dyDescent="0.25">
      <c r="A28" s="110"/>
      <c r="B28" s="110"/>
      <c r="C28" s="110"/>
      <c r="D28" s="110"/>
      <c r="E28" s="110"/>
      <c r="F28" s="109" t="str">
        <f>[2]Oddíly!$E$70</f>
        <v>Alania</v>
      </c>
      <c r="G28" s="172"/>
      <c r="H28" s="172"/>
      <c r="I28" s="82"/>
      <c r="J28" s="173"/>
      <c r="K28" s="83"/>
      <c r="L28" s="83"/>
      <c r="M28" s="83"/>
      <c r="N28" s="83"/>
      <c r="O28" s="83"/>
      <c r="P28" s="83"/>
      <c r="Q28" s="83"/>
      <c r="R28" s="83"/>
      <c r="S28" s="83"/>
      <c r="T28" s="83"/>
      <c r="U28" s="83"/>
      <c r="V28" s="83"/>
      <c r="W28" s="83"/>
      <c r="X28" s="83"/>
      <c r="Y28" s="83"/>
      <c r="Z28" s="83"/>
      <c r="AA28" s="83"/>
      <c r="AB28" s="83"/>
      <c r="AC28" s="83"/>
      <c r="AD28" s="83"/>
      <c r="AE28" s="83"/>
      <c r="AF28" s="83"/>
      <c r="AG28" s="83"/>
      <c r="AH28" s="84"/>
      <c r="AI28" s="84"/>
      <c r="BZ28" s="166"/>
      <c r="CA28" s="166"/>
      <c r="CB28" s="166"/>
      <c r="CD28" s="166"/>
      <c r="CE28" s="166"/>
      <c r="CF28" s="166"/>
      <c r="CG28" s="166"/>
      <c r="CH28" s="164"/>
    </row>
    <row r="29" spans="1:86" s="85" customFormat="1" ht="15.6" hidden="1" x14ac:dyDescent="0.25">
      <c r="A29" s="110"/>
      <c r="B29" s="110"/>
      <c r="C29" s="110"/>
      <c r="D29" s="110"/>
      <c r="E29" s="110"/>
      <c r="F29" s="109" t="str">
        <f>[2]Oddíly!$E$69</f>
        <v>Valievo</v>
      </c>
      <c r="G29" s="172"/>
      <c r="H29" s="172"/>
      <c r="I29" s="82"/>
      <c r="J29" s="173"/>
      <c r="K29" s="83"/>
      <c r="L29" s="83"/>
      <c r="M29" s="83"/>
      <c r="N29" s="83"/>
      <c r="O29" s="83"/>
      <c r="P29" s="83"/>
      <c r="Q29" s="83"/>
      <c r="R29" s="83"/>
      <c r="S29" s="83"/>
      <c r="T29" s="83"/>
      <c r="U29" s="83"/>
      <c r="V29" s="83"/>
      <c r="W29" s="83"/>
      <c r="X29" s="83"/>
      <c r="Y29" s="83"/>
      <c r="Z29" s="83"/>
      <c r="AA29" s="83"/>
      <c r="AB29" s="83"/>
      <c r="AC29" s="83"/>
      <c r="AD29" s="83"/>
      <c r="AE29" s="83"/>
      <c r="AF29" s="83"/>
      <c r="AG29" s="83"/>
      <c r="AH29" s="84"/>
      <c r="AI29" s="84"/>
      <c r="BZ29" s="166"/>
      <c r="CA29" s="166"/>
      <c r="CB29" s="166"/>
      <c r="CD29" s="166"/>
      <c r="CE29" s="166"/>
      <c r="CF29" s="166"/>
      <c r="CG29" s="166"/>
      <c r="CH29" s="164"/>
    </row>
    <row r="30" spans="1:86" s="85" customFormat="1" ht="15.6" hidden="1" x14ac:dyDescent="0.25">
      <c r="A30" s="110"/>
      <c r="B30" s="110"/>
      <c r="C30" s="110"/>
      <c r="D30" s="110"/>
      <c r="E30" s="110"/>
      <c r="F30" s="109" t="str">
        <f>[2]Oddíly!$E$68</f>
        <v>Lucken.</v>
      </c>
      <c r="G30" s="172"/>
      <c r="H30" s="172"/>
      <c r="I30" s="82"/>
      <c r="J30" s="173"/>
      <c r="K30" s="83"/>
      <c r="L30" s="83"/>
      <c r="M30" s="83"/>
      <c r="N30" s="83"/>
      <c r="O30" s="83"/>
      <c r="P30" s="83"/>
      <c r="Q30" s="83"/>
      <c r="R30" s="83"/>
      <c r="S30" s="83"/>
      <c r="T30" s="83"/>
      <c r="U30" s="83"/>
      <c r="V30" s="83"/>
      <c r="W30" s="83"/>
      <c r="X30" s="83"/>
      <c r="Y30" s="83"/>
      <c r="Z30" s="83"/>
      <c r="AA30" s="83"/>
      <c r="AB30" s="83"/>
      <c r="AC30" s="83"/>
      <c r="AD30" s="83"/>
      <c r="AE30" s="83"/>
      <c r="AF30" s="83"/>
      <c r="AG30" s="83"/>
      <c r="AH30" s="84"/>
      <c r="AI30" s="84"/>
      <c r="BZ30" s="166"/>
      <c r="CA30" s="166"/>
      <c r="CB30" s="166"/>
      <c r="CD30" s="166"/>
      <c r="CE30" s="166"/>
      <c r="CF30" s="166"/>
      <c r="CG30" s="166"/>
      <c r="CH30" s="164"/>
    </row>
    <row r="31" spans="1:86" s="85" customFormat="1" ht="15.6" hidden="1" x14ac:dyDescent="0.25">
      <c r="A31" s="110"/>
      <c r="B31" s="110"/>
      <c r="C31" s="110"/>
      <c r="D31" s="110"/>
      <c r="E31" s="110"/>
      <c r="F31" s="109" t="str">
        <f>[2]Oddíly!$E$67</f>
        <v>Feniks</v>
      </c>
      <c r="G31" s="172"/>
      <c r="H31" s="172"/>
      <c r="I31" s="82"/>
      <c r="J31" s="173"/>
      <c r="K31" s="83"/>
      <c r="L31" s="83"/>
      <c r="M31" s="83"/>
      <c r="N31" s="83"/>
      <c r="O31" s="83"/>
      <c r="P31" s="83"/>
      <c r="Q31" s="83"/>
      <c r="R31" s="83"/>
      <c r="S31" s="83"/>
      <c r="T31" s="83"/>
      <c r="U31" s="83"/>
      <c r="V31" s="83"/>
      <c r="W31" s="83"/>
      <c r="X31" s="83"/>
      <c r="Y31" s="83"/>
      <c r="Z31" s="83"/>
      <c r="AA31" s="83"/>
      <c r="AB31" s="83"/>
      <c r="AC31" s="83"/>
      <c r="AD31" s="83"/>
      <c r="AE31" s="83"/>
      <c r="AF31" s="83"/>
      <c r="AG31" s="83"/>
      <c r="AH31" s="84"/>
      <c r="AI31" s="84"/>
      <c r="BZ31" s="166"/>
      <c r="CA31" s="166"/>
      <c r="CB31" s="166"/>
      <c r="CD31" s="166"/>
      <c r="CE31" s="166"/>
      <c r="CF31" s="166"/>
      <c r="CG31" s="166"/>
      <c r="CH31" s="164"/>
    </row>
    <row r="32" spans="1:86" s="85" customFormat="1" ht="15.6" hidden="1" x14ac:dyDescent="0.25">
      <c r="A32" s="110"/>
      <c r="B32" s="110"/>
      <c r="C32" s="110"/>
      <c r="D32" s="110"/>
      <c r="E32" s="110"/>
      <c r="F32" s="109" t="str">
        <f>[2]Oddíly!$E$66</f>
        <v>Sowa</v>
      </c>
      <c r="G32" s="172"/>
      <c r="H32" s="172"/>
      <c r="I32" s="82"/>
      <c r="J32" s="173"/>
      <c r="K32" s="83"/>
      <c r="L32" s="83"/>
      <c r="M32" s="83"/>
      <c r="N32" s="83"/>
      <c r="O32" s="83"/>
      <c r="P32" s="83"/>
      <c r="Q32" s="83"/>
      <c r="R32" s="83"/>
      <c r="S32" s="83"/>
      <c r="T32" s="83"/>
      <c r="U32" s="83"/>
      <c r="V32" s="83"/>
      <c r="W32" s="83"/>
      <c r="X32" s="83"/>
      <c r="Y32" s="83"/>
      <c r="Z32" s="83"/>
      <c r="AA32" s="83"/>
      <c r="AB32" s="83"/>
      <c r="AC32" s="83"/>
      <c r="AD32" s="83"/>
      <c r="AE32" s="83"/>
      <c r="AF32" s="83"/>
      <c r="AG32" s="83"/>
      <c r="AH32" s="84"/>
      <c r="AI32" s="84"/>
      <c r="BZ32" s="166"/>
      <c r="CA32" s="166"/>
      <c r="CB32" s="166"/>
      <c r="CD32" s="166"/>
      <c r="CE32" s="166"/>
      <c r="CF32" s="166"/>
      <c r="CG32" s="166"/>
      <c r="CH32" s="164"/>
    </row>
    <row r="33" spans="1:86" s="85" customFormat="1" ht="15.6" hidden="1" x14ac:dyDescent="0.25">
      <c r="A33" s="110"/>
      <c r="B33" s="110"/>
      <c r="C33" s="110"/>
      <c r="D33" s="110"/>
      <c r="E33" s="110"/>
      <c r="F33" s="109" t="str">
        <f>[2]Oddíly!$E$65</f>
        <v>Budap.</v>
      </c>
      <c r="G33" s="172"/>
      <c r="H33" s="172"/>
      <c r="I33" s="82"/>
      <c r="J33" s="173"/>
      <c r="K33" s="83"/>
      <c r="L33" s="83"/>
      <c r="M33" s="83"/>
      <c r="N33" s="83"/>
      <c r="O33" s="83"/>
      <c r="P33" s="83"/>
      <c r="Q33" s="83"/>
      <c r="R33" s="83"/>
      <c r="S33" s="83"/>
      <c r="T33" s="83"/>
      <c r="U33" s="83"/>
      <c r="V33" s="83"/>
      <c r="W33" s="83"/>
      <c r="X33" s="83"/>
      <c r="Y33" s="83"/>
      <c r="Z33" s="83"/>
      <c r="AA33" s="83"/>
      <c r="AB33" s="83"/>
      <c r="AC33" s="83"/>
      <c r="AD33" s="83"/>
      <c r="AE33" s="83"/>
      <c r="AF33" s="83"/>
      <c r="AG33" s="83"/>
      <c r="AH33" s="84"/>
      <c r="AI33" s="84"/>
      <c r="BZ33" s="166"/>
      <c r="CA33" s="166"/>
      <c r="CB33" s="166"/>
      <c r="CD33" s="166"/>
      <c r="CE33" s="166"/>
      <c r="CF33" s="166"/>
      <c r="CG33" s="166"/>
      <c r="CH33" s="164"/>
    </row>
    <row r="34" spans="1:86" s="85" customFormat="1" ht="15.6" hidden="1" x14ac:dyDescent="0.25">
      <c r="A34" s="110"/>
      <c r="B34" s="110"/>
      <c r="C34" s="110"/>
      <c r="D34" s="110"/>
      <c r="E34" s="110"/>
      <c r="F34" s="109" t="str">
        <f>[2]Oddíly!$E$64</f>
        <v>Košice</v>
      </c>
      <c r="G34" s="172"/>
      <c r="H34" s="172"/>
      <c r="I34" s="82"/>
      <c r="J34" s="173"/>
      <c r="K34" s="83"/>
      <c r="L34" s="83" t="str">
        <f>[1]List1!$A$200</f>
        <v>chyba stylu</v>
      </c>
      <c r="M34" s="83"/>
      <c r="N34" s="83"/>
      <c r="O34" s="83"/>
      <c r="P34" s="83"/>
      <c r="Q34" s="83"/>
      <c r="R34" s="83"/>
      <c r="S34" s="83"/>
      <c r="T34" s="83"/>
      <c r="U34" s="83"/>
      <c r="V34" s="83"/>
      <c r="W34" s="83"/>
      <c r="X34" s="83"/>
      <c r="Y34" s="83"/>
      <c r="Z34" s="83"/>
      <c r="AA34" s="83"/>
      <c r="AB34" s="83"/>
      <c r="AC34" s="83"/>
      <c r="AD34" s="83"/>
      <c r="AE34" s="83"/>
      <c r="AF34" s="83"/>
      <c r="AG34" s="83"/>
      <c r="AH34" s="84"/>
      <c r="AI34" s="84"/>
      <c r="BZ34" s="166"/>
      <c r="CA34" s="166"/>
      <c r="CB34" s="166"/>
      <c r="CD34" s="166"/>
      <c r="CE34" s="166"/>
      <c r="CF34" s="166"/>
      <c r="CG34" s="166"/>
      <c r="CH34" s="164"/>
    </row>
    <row r="35" spans="1:86" s="85" customFormat="1" ht="15.6" hidden="1" x14ac:dyDescent="0.25">
      <c r="A35" s="110"/>
      <c r="B35" s="110"/>
      <c r="C35" s="110"/>
      <c r="D35" s="110"/>
      <c r="E35" s="110"/>
      <c r="F35" s="109" t="str">
        <f>[2]Oddíly!$E$63</f>
        <v>Blava</v>
      </c>
      <c r="G35" s="172"/>
      <c r="H35" s="172"/>
      <c r="I35" s="82"/>
      <c r="J35" s="173"/>
      <c r="K35" s="83"/>
      <c r="L35" s="83" t="s">
        <v>45</v>
      </c>
      <c r="M35" s="83"/>
      <c r="N35" s="83" t="s">
        <v>44</v>
      </c>
      <c r="O35" s="87">
        <f>[2]Hmotnosti!$C$28</f>
        <v>0</v>
      </c>
      <c r="P35" s="87">
        <f>[2]Hmotnosti!$G$28</f>
        <v>0</v>
      </c>
      <c r="Q35" s="88">
        <f>[2]Hmotnosti!$K$28</f>
        <v>0</v>
      </c>
      <c r="R35" s="88">
        <f>[2]Hmotnosti!$O$28</f>
        <v>0</v>
      </c>
      <c r="S35" s="88">
        <f>[2]Hmotnosti!$S$28</f>
        <v>0</v>
      </c>
      <c r="T35" s="88">
        <f>[2]Hmotnosti!$W$28</f>
        <v>0</v>
      </c>
      <c r="U35" s="88">
        <f>[2]Hmotnosti!$AA$28</f>
        <v>0</v>
      </c>
      <c r="V35" s="88">
        <f>[2]Hmotnosti!$AE$28</f>
        <v>0</v>
      </c>
      <c r="W35" s="87">
        <v>0</v>
      </c>
      <c r="X35" s="87">
        <v>0</v>
      </c>
      <c r="Y35" s="87">
        <v>0</v>
      </c>
      <c r="Z35" s="87">
        <v>0</v>
      </c>
      <c r="AA35" s="87">
        <v>0</v>
      </c>
      <c r="AB35" s="87">
        <v>0</v>
      </c>
      <c r="AC35" s="87">
        <v>0</v>
      </c>
      <c r="AD35" s="87">
        <v>0</v>
      </c>
      <c r="AE35" s="83"/>
      <c r="AF35" s="83"/>
      <c r="AG35" s="83"/>
      <c r="AH35" s="84"/>
      <c r="AI35" s="84"/>
      <c r="BZ35" s="166"/>
      <c r="CA35" s="166"/>
      <c r="CB35" s="166"/>
      <c r="CD35" s="166"/>
      <c r="CE35" s="166"/>
      <c r="CF35" s="166"/>
      <c r="CG35" s="166"/>
      <c r="CH35" s="164"/>
    </row>
    <row r="36" spans="1:86" s="85" customFormat="1" ht="15.6" hidden="1" x14ac:dyDescent="0.25">
      <c r="A36" s="110"/>
      <c r="B36" s="110"/>
      <c r="C36" s="110"/>
      <c r="D36" s="110"/>
      <c r="E36" s="110"/>
      <c r="F36" s="109" t="str">
        <f>[2]Oddíly!$E$62</f>
        <v>Klesin</v>
      </c>
      <c r="G36" s="172"/>
      <c r="H36" s="172"/>
      <c r="I36" s="82"/>
      <c r="J36" s="173"/>
      <c r="K36" s="83"/>
      <c r="L36" s="83" t="str">
        <f>[1]List1!$A$186</f>
        <v>OK</v>
      </c>
      <c r="M36" s="83"/>
      <c r="N36" s="83"/>
      <c r="O36" s="83"/>
      <c r="P36" s="83"/>
      <c r="Q36" s="83"/>
      <c r="R36" s="83"/>
      <c r="S36" s="83"/>
      <c r="T36" s="83"/>
      <c r="U36" s="83"/>
      <c r="V36" s="83"/>
      <c r="W36" s="83"/>
      <c r="X36" s="83"/>
      <c r="Y36" s="83"/>
      <c r="Z36" s="83"/>
      <c r="AA36" s="83"/>
      <c r="AB36" s="83"/>
      <c r="AC36" s="83"/>
      <c r="AD36" s="83"/>
      <c r="AE36" s="83"/>
      <c r="AF36" s="83"/>
      <c r="AG36" s="83"/>
      <c r="AH36" s="84"/>
      <c r="AI36" s="84"/>
      <c r="BZ36" s="166"/>
      <c r="CA36" s="166"/>
      <c r="CB36" s="166"/>
      <c r="CD36" s="166"/>
      <c r="CE36" s="166"/>
      <c r="CF36" s="166"/>
      <c r="CG36" s="166"/>
      <c r="CH36" s="164"/>
    </row>
    <row r="37" spans="1:86" s="85" customFormat="1" ht="15.6" hidden="1" x14ac:dyDescent="0.25">
      <c r="A37" s="110"/>
      <c r="B37" s="110"/>
      <c r="C37" s="110"/>
      <c r="D37" s="110"/>
      <c r="E37" s="110"/>
      <c r="F37" s="109" t="str">
        <f>[2]Oddíly!$E$61</f>
        <v>Krasn.</v>
      </c>
      <c r="G37" s="172"/>
      <c r="H37" s="172"/>
      <c r="I37" s="82"/>
      <c r="J37" s="173"/>
      <c r="K37" s="83"/>
      <c r="L37" s="83" t="str">
        <f>[1]List1!$A$187</f>
        <v>chyba kat.</v>
      </c>
      <c r="M37" s="83"/>
      <c r="N37" s="83"/>
      <c r="O37" s="83"/>
      <c r="P37" s="83"/>
      <c r="Q37" s="83"/>
      <c r="R37" s="83"/>
      <c r="S37" s="83"/>
      <c r="T37" s="83"/>
      <c r="U37" s="83"/>
      <c r="V37" s="83"/>
      <c r="W37" s="83"/>
      <c r="X37" s="83"/>
      <c r="Y37" s="83"/>
      <c r="Z37" s="83"/>
      <c r="AA37" s="83"/>
      <c r="AB37" s="83"/>
      <c r="AC37" s="83"/>
      <c r="AD37" s="83"/>
      <c r="AE37" s="83"/>
      <c r="AF37" s="83"/>
      <c r="AG37" s="83"/>
      <c r="AH37" s="84"/>
      <c r="AI37" s="84"/>
      <c r="BZ37" s="166"/>
      <c r="CA37" s="166"/>
      <c r="CB37" s="166"/>
      <c r="CD37" s="166"/>
      <c r="CE37" s="166"/>
      <c r="CF37" s="166"/>
      <c r="CG37" s="166"/>
      <c r="CH37" s="164"/>
    </row>
    <row r="38" spans="1:86" s="85" customFormat="1" ht="15.6" hidden="1" x14ac:dyDescent="0.25">
      <c r="A38" s="110"/>
      <c r="B38" s="110"/>
      <c r="C38" s="110"/>
      <c r="D38" s="110"/>
      <c r="E38" s="110"/>
      <c r="F38" s="109" t="str">
        <f>[2]Oddíly!$E$60</f>
        <v>Olom.</v>
      </c>
      <c r="G38" s="172"/>
      <c r="H38" s="172"/>
      <c r="I38" s="82"/>
      <c r="J38" s="173"/>
      <c r="K38" s="83"/>
      <c r="L38" s="83" t="str">
        <f>[1]List1!$A$188</f>
        <v>nad toler.</v>
      </c>
      <c r="M38" s="83"/>
      <c r="N38" s="83"/>
      <c r="O38" s="87">
        <v>1</v>
      </c>
      <c r="P38" s="87">
        <v>2</v>
      </c>
      <c r="Q38" s="87">
        <v>3</v>
      </c>
      <c r="R38" s="87">
        <v>4</v>
      </c>
      <c r="S38" s="87">
        <v>5</v>
      </c>
      <c r="T38" s="87">
        <v>6</v>
      </c>
      <c r="U38" s="87">
        <v>7</v>
      </c>
      <c r="V38" s="87">
        <v>8</v>
      </c>
      <c r="W38" s="87">
        <v>9</v>
      </c>
      <c r="X38" s="87">
        <v>10</v>
      </c>
      <c r="Y38" s="87">
        <v>11</v>
      </c>
      <c r="Z38" s="87">
        <v>12</v>
      </c>
      <c r="AA38" s="87">
        <v>13</v>
      </c>
      <c r="AB38" s="87">
        <v>14</v>
      </c>
      <c r="AC38" s="87">
        <v>15</v>
      </c>
      <c r="AD38" s="87">
        <v>16</v>
      </c>
      <c r="AE38" s="87">
        <v>17</v>
      </c>
      <c r="AF38" s="83"/>
      <c r="AG38" s="83"/>
      <c r="AH38" s="84"/>
      <c r="AI38" s="84"/>
      <c r="BZ38" s="166"/>
      <c r="CA38" s="166"/>
      <c r="CB38" s="166"/>
      <c r="CD38" s="166"/>
      <c r="CE38" s="166"/>
      <c r="CF38" s="166"/>
      <c r="CG38" s="166"/>
      <c r="CH38" s="164"/>
    </row>
    <row r="39" spans="1:86" s="85" customFormat="1" ht="15.6" hidden="1" x14ac:dyDescent="0.25">
      <c r="A39" s="110"/>
      <c r="B39" s="110"/>
      <c r="C39" s="110"/>
      <c r="D39" s="110"/>
      <c r="E39" s="110"/>
      <c r="F39" s="109" t="str">
        <f>[2]Oddíly!$E$59</f>
        <v>Ban.Ost.</v>
      </c>
      <c r="G39" s="172"/>
      <c r="H39" s="172"/>
      <c r="I39" s="82"/>
      <c r="J39" s="173"/>
      <c r="K39" s="83"/>
      <c r="L39" s="83" t="str">
        <f>[1]List1!$A$189</f>
        <v>chyba hmot</v>
      </c>
      <c r="M39" s="83"/>
      <c r="N39" s="83"/>
      <c r="O39" s="87" t="str">
        <f>B88</f>
        <v>B příp</v>
      </c>
      <c r="P39" s="87" t="str">
        <f>B87</f>
        <v>A příp</v>
      </c>
      <c r="Q39" s="87" t="str">
        <f>B86</f>
        <v>ml.ž</v>
      </c>
      <c r="R39" s="87" t="str">
        <f>B85</f>
        <v>ž-A příp</v>
      </c>
      <c r="S39" s="87" t="str">
        <f>B84</f>
        <v>ž-ml.ž</v>
      </c>
      <c r="T39" s="87" t="str">
        <f>B83</f>
        <v/>
      </c>
      <c r="U39" s="87" t="str">
        <f>B82</f>
        <v/>
      </c>
      <c r="V39" s="87" t="str">
        <f>B81</f>
        <v/>
      </c>
      <c r="W39" s="87" t="str">
        <f>B80</f>
        <v>xxx</v>
      </c>
      <c r="X39" s="87" t="str">
        <f>B79</f>
        <v>xxx</v>
      </c>
      <c r="Y39" s="87" t="str">
        <f>B78</f>
        <v/>
      </c>
      <c r="Z39" s="87" t="str">
        <f>B77</f>
        <v>xxx</v>
      </c>
      <c r="AA39" s="87" t="str">
        <f>B76</f>
        <v>xxx</v>
      </c>
      <c r="AB39" s="87" t="str">
        <f>B75</f>
        <v>xxx</v>
      </c>
      <c r="AC39" s="87" t="str">
        <f>B74</f>
        <v>xxx</v>
      </c>
      <c r="AD39" s="87" t="str">
        <f>B73</f>
        <v>xxx</v>
      </c>
      <c r="AE39" s="87" t="s">
        <v>50</v>
      </c>
      <c r="AF39" s="83"/>
      <c r="AG39" s="83"/>
      <c r="AH39" s="84"/>
      <c r="AI39" s="84"/>
      <c r="BZ39" s="166"/>
      <c r="CA39" s="166"/>
      <c r="CB39" s="166"/>
      <c r="CD39" s="166"/>
      <c r="CE39" s="166"/>
      <c r="CF39" s="166"/>
      <c r="CG39" s="166"/>
      <c r="CH39" s="164"/>
    </row>
    <row r="40" spans="1:86" s="85" customFormat="1" ht="15.6" hidden="1" x14ac:dyDescent="0.25">
      <c r="A40" s="110"/>
      <c r="B40" s="110"/>
      <c r="C40" s="110"/>
      <c r="D40" s="110"/>
      <c r="E40" s="110"/>
      <c r="F40" s="110" t="str">
        <f>[2]Oddíly!$E$58</f>
        <v>Sok.Vít.</v>
      </c>
      <c r="G40" s="172"/>
      <c r="H40" s="172"/>
      <c r="I40" s="82"/>
      <c r="J40" s="173"/>
      <c r="K40" s="83"/>
      <c r="L40" s="83"/>
      <c r="M40" s="83"/>
      <c r="N40" s="89">
        <v>1</v>
      </c>
      <c r="O40" s="87" t="str">
        <f>[2]Hmotnosti!$B7</f>
        <v>B příp</v>
      </c>
      <c r="P40" s="87" t="str">
        <f>[2]Hmotnosti!$F7</f>
        <v>A příp</v>
      </c>
      <c r="Q40" s="87" t="str">
        <f>[2]Hmotnosti!$J7</f>
        <v>ml.ž</v>
      </c>
      <c r="R40" s="87" t="str">
        <f>[2]Hmotnosti!$N7</f>
        <v>ž-A příp</v>
      </c>
      <c r="S40" s="87" t="str">
        <f>[2]Hmotnosti!$R7</f>
        <v>ž-ml.ž</v>
      </c>
      <c r="T40" s="87" t="str">
        <f>[2]Hmotnosti!$V7</f>
        <v/>
      </c>
      <c r="U40" s="87" t="str">
        <f>[2]Hmotnosti!$Z7</f>
        <v/>
      </c>
      <c r="V40" s="87" t="str">
        <f>[2]Hmotnosti!$AD7</f>
        <v/>
      </c>
      <c r="W40" s="87">
        <f>[2]Hmotnosti!$AH7</f>
        <v>0</v>
      </c>
      <c r="X40" s="87">
        <f>[2]Hmotnosti!$AL7</f>
        <v>0</v>
      </c>
      <c r="Y40" s="87">
        <f>[2]Hmotnosti!$AP7</f>
        <v>0</v>
      </c>
      <c r="Z40" s="87">
        <f>[2]Hmotnosti!$AT7</f>
        <v>0</v>
      </c>
      <c r="AA40" s="87">
        <f>[2]Hmotnosti!$AX7</f>
        <v>0</v>
      </c>
      <c r="AB40" s="87">
        <f>[2]Hmotnosti!$BB7</f>
        <v>0</v>
      </c>
      <c r="AC40" s="87">
        <f>[2]Hmotnosti!$BF7</f>
        <v>0</v>
      </c>
      <c r="AD40" s="87">
        <f>[2]Hmotnosti!$BJ7</f>
        <v>0</v>
      </c>
      <c r="AE40" s="83"/>
      <c r="AF40" s="83"/>
      <c r="AG40" s="83"/>
      <c r="AH40" s="84"/>
      <c r="AI40" s="84"/>
      <c r="BI40" s="159" t="str">
        <f>[1]List1!$A$116</f>
        <v>ž-A příp</v>
      </c>
      <c r="BJ40" s="159" t="str">
        <f>MID(BI40,1,2)</f>
        <v>ž-</v>
      </c>
      <c r="BZ40" s="166"/>
      <c r="CA40" s="166"/>
      <c r="CB40" s="166"/>
      <c r="CD40" s="166"/>
      <c r="CE40" s="166"/>
      <c r="CF40" s="166"/>
      <c r="CG40" s="166"/>
      <c r="CH40" s="164"/>
    </row>
    <row r="41" spans="1:86" s="85" customFormat="1" ht="15.6" hidden="1" x14ac:dyDescent="0.25">
      <c r="A41" s="110"/>
      <c r="B41" s="110"/>
      <c r="C41" s="110"/>
      <c r="D41" s="110"/>
      <c r="E41" s="110"/>
      <c r="F41" s="109" t="str">
        <f>[2]Oddíly!$E57</f>
        <v>Tichá</v>
      </c>
      <c r="G41" s="172"/>
      <c r="H41" s="172"/>
      <c r="I41" s="82"/>
      <c r="J41" s="173"/>
      <c r="K41" s="83"/>
      <c r="L41" s="83"/>
      <c r="M41" s="83"/>
      <c r="N41" s="90">
        <v>2</v>
      </c>
      <c r="O41" s="87">
        <f>[2]Hmotnosti!$B8</f>
        <v>22</v>
      </c>
      <c r="P41" s="87">
        <f>[2]Hmotnosti!$F8</f>
        <v>25</v>
      </c>
      <c r="Q41" s="87">
        <f>[2]Hmotnosti!$J8</f>
        <v>28</v>
      </c>
      <c r="R41" s="87">
        <f>[2]Hmotnosti!$N8</f>
        <v>25</v>
      </c>
      <c r="S41" s="87">
        <f>[2]Hmotnosti!$R8</f>
        <v>28</v>
      </c>
      <c r="T41" s="87" t="str">
        <f>[2]Hmotnosti!$V8</f>
        <v>xxx</v>
      </c>
      <c r="U41" s="87" t="str">
        <f>[2]Hmotnosti!$Z8</f>
        <v>xxx</v>
      </c>
      <c r="V41" s="87" t="str">
        <f>[2]Hmotnosti!$AD8</f>
        <v>xxx</v>
      </c>
      <c r="W41" s="87">
        <f>[2]Hmotnosti!$AH8</f>
        <v>0</v>
      </c>
      <c r="X41" s="87">
        <f>[2]Hmotnosti!$AL8</f>
        <v>0</v>
      </c>
      <c r="Y41" s="87">
        <f>[2]Hmotnosti!$AP8</f>
        <v>0</v>
      </c>
      <c r="Z41" s="87">
        <f>[2]Hmotnosti!$AT8</f>
        <v>0</v>
      </c>
      <c r="AA41" s="87">
        <f>[2]Hmotnosti!$AX8</f>
        <v>0</v>
      </c>
      <c r="AB41" s="87">
        <f>[2]Hmotnosti!$BB8</f>
        <v>0</v>
      </c>
      <c r="AC41" s="87">
        <f>[2]Hmotnosti!$BF8</f>
        <v>0</v>
      </c>
      <c r="AD41" s="87">
        <f>[2]Hmotnosti!$BJ8</f>
        <v>0</v>
      </c>
      <c r="AE41" s="83"/>
      <c r="AF41" s="83"/>
      <c r="AG41" s="83"/>
      <c r="AH41" s="84"/>
      <c r="AI41" s="84"/>
      <c r="BZ41" s="166"/>
      <c r="CA41" s="166"/>
      <c r="CB41" s="166"/>
      <c r="CD41" s="166"/>
      <c r="CE41" s="166"/>
      <c r="CF41" s="166"/>
      <c r="CG41" s="166"/>
      <c r="CH41" s="164"/>
    </row>
    <row r="42" spans="1:86" s="85" customFormat="1" ht="15.6" hidden="1" x14ac:dyDescent="0.25">
      <c r="A42" s="110"/>
      <c r="B42" s="110"/>
      <c r="C42" s="110"/>
      <c r="D42" s="110"/>
      <c r="E42" s="110"/>
      <c r="F42" s="109" t="str">
        <f>[2]Oddíly!$E56</f>
        <v>SSK Vít.</v>
      </c>
      <c r="G42" s="172"/>
      <c r="H42" s="172"/>
      <c r="I42" s="82"/>
      <c r="J42" s="173"/>
      <c r="K42" s="83"/>
      <c r="L42" s="83"/>
      <c r="M42" s="83"/>
      <c r="N42" s="90">
        <v>3</v>
      </c>
      <c r="O42" s="87">
        <f>[2]Hmotnosti!$B9</f>
        <v>25</v>
      </c>
      <c r="P42" s="87">
        <f>[2]Hmotnosti!$F9</f>
        <v>28</v>
      </c>
      <c r="Q42" s="87">
        <f>[2]Hmotnosti!$J9</f>
        <v>31</v>
      </c>
      <c r="R42" s="87">
        <f>[2]Hmotnosti!$N9</f>
        <v>28</v>
      </c>
      <c r="S42" s="87">
        <f>[2]Hmotnosti!$R9</f>
        <v>31</v>
      </c>
      <c r="T42" s="87" t="str">
        <f>[2]Hmotnosti!$V9</f>
        <v>xxx</v>
      </c>
      <c r="U42" s="87" t="str">
        <f>[2]Hmotnosti!$Z9</f>
        <v>xxx</v>
      </c>
      <c r="V42" s="87" t="str">
        <f>[2]Hmotnosti!$AD9</f>
        <v>xxx</v>
      </c>
      <c r="W42" s="87">
        <f>[2]Hmotnosti!$AH9</f>
        <v>0</v>
      </c>
      <c r="X42" s="87">
        <f>[2]Hmotnosti!$AL9</f>
        <v>0</v>
      </c>
      <c r="Y42" s="87">
        <f>[2]Hmotnosti!$AP9</f>
        <v>0</v>
      </c>
      <c r="Z42" s="87">
        <f>[2]Hmotnosti!$AT9</f>
        <v>0</v>
      </c>
      <c r="AA42" s="87">
        <f>[2]Hmotnosti!$AX9</f>
        <v>0</v>
      </c>
      <c r="AB42" s="87">
        <f>[2]Hmotnosti!$BB9</f>
        <v>0</v>
      </c>
      <c r="AC42" s="87">
        <f>[2]Hmotnosti!$BF9</f>
        <v>0</v>
      </c>
      <c r="AD42" s="87">
        <f>[2]Hmotnosti!$BJ9</f>
        <v>0</v>
      </c>
      <c r="AE42" s="83"/>
      <c r="AF42" s="83"/>
      <c r="AG42" s="83"/>
      <c r="AH42" s="84"/>
      <c r="AI42" s="84"/>
      <c r="BZ42" s="166"/>
      <c r="CA42" s="166"/>
      <c r="CB42" s="166"/>
      <c r="CD42" s="166"/>
      <c r="CE42" s="166"/>
      <c r="CF42" s="166"/>
      <c r="CG42" s="166"/>
      <c r="CH42" s="164"/>
    </row>
    <row r="43" spans="1:86" s="85" customFormat="1" ht="15.6" hidden="1" x14ac:dyDescent="0.25">
      <c r="A43" s="110"/>
      <c r="B43" s="110"/>
      <c r="C43" s="110"/>
      <c r="D43" s="110"/>
      <c r="E43" s="110"/>
      <c r="F43" s="109" t="str">
        <f>[2]Oddíly!$E55</f>
        <v>Třin.</v>
      </c>
      <c r="G43" s="172"/>
      <c r="H43" s="172"/>
      <c r="I43" s="82"/>
      <c r="J43" s="173"/>
      <c r="K43" s="83"/>
      <c r="L43" s="83"/>
      <c r="M43" s="83"/>
      <c r="N43" s="90">
        <v>4</v>
      </c>
      <c r="O43" s="87">
        <f>[2]Hmotnosti!$B10</f>
        <v>28</v>
      </c>
      <c r="P43" s="87">
        <f>[2]Hmotnosti!$F10</f>
        <v>31</v>
      </c>
      <c r="Q43" s="87">
        <f>[2]Hmotnosti!$J10</f>
        <v>35</v>
      </c>
      <c r="R43" s="87">
        <f>[2]Hmotnosti!$N10</f>
        <v>31</v>
      </c>
      <c r="S43" s="87">
        <f>[2]Hmotnosti!$R10</f>
        <v>35</v>
      </c>
      <c r="T43" s="87" t="str">
        <f>[2]Hmotnosti!$V10</f>
        <v>xxx</v>
      </c>
      <c r="U43" s="87" t="str">
        <f>[2]Hmotnosti!$Z10</f>
        <v>xxx</v>
      </c>
      <c r="V43" s="87" t="str">
        <f>[2]Hmotnosti!$AD10</f>
        <v>xxx</v>
      </c>
      <c r="W43" s="87">
        <f>[2]Hmotnosti!$AH10</f>
        <v>0</v>
      </c>
      <c r="X43" s="87">
        <f>[2]Hmotnosti!$AL10</f>
        <v>0</v>
      </c>
      <c r="Y43" s="87">
        <f>[2]Hmotnosti!$AP10</f>
        <v>0</v>
      </c>
      <c r="Z43" s="87">
        <f>[2]Hmotnosti!$AT10</f>
        <v>0</v>
      </c>
      <c r="AA43" s="87">
        <f>[2]Hmotnosti!$AX10</f>
        <v>0</v>
      </c>
      <c r="AB43" s="87">
        <f>[2]Hmotnosti!$BB10</f>
        <v>0</v>
      </c>
      <c r="AC43" s="87">
        <f>[2]Hmotnosti!$BF10</f>
        <v>0</v>
      </c>
      <c r="AD43" s="87">
        <f>[2]Hmotnosti!$BJ10</f>
        <v>0</v>
      </c>
      <c r="AE43" s="83"/>
      <c r="AF43" s="83"/>
      <c r="AG43" s="83"/>
      <c r="AH43" s="84"/>
      <c r="AI43" s="84"/>
      <c r="BK43" s="222" t="s">
        <v>126</v>
      </c>
      <c r="BL43" s="222"/>
      <c r="BO43" s="222" t="s">
        <v>127</v>
      </c>
      <c r="BP43" s="222"/>
      <c r="BQ43" s="222"/>
      <c r="BS43" s="106"/>
      <c r="BZ43" s="166"/>
      <c r="CA43" s="166"/>
      <c r="CB43" s="166"/>
      <c r="CD43" s="166"/>
      <c r="CE43" s="166"/>
      <c r="CF43" s="166"/>
      <c r="CG43" s="166"/>
      <c r="CH43" s="164"/>
    </row>
    <row r="44" spans="1:86" s="85" customFormat="1" ht="15.6" hidden="1" x14ac:dyDescent="0.25">
      <c r="A44" s="110"/>
      <c r="B44" s="110"/>
      <c r="C44" s="110"/>
      <c r="D44" s="110"/>
      <c r="E44" s="110"/>
      <c r="F44" s="109" t="str">
        <f>[2]Oddíly!$E54</f>
        <v>N.Jič.</v>
      </c>
      <c r="G44" s="172"/>
      <c r="H44" s="172"/>
      <c r="I44" s="82"/>
      <c r="J44" s="173"/>
      <c r="K44" s="83"/>
      <c r="L44" s="83"/>
      <c r="M44" s="83"/>
      <c r="N44" s="90">
        <v>5</v>
      </c>
      <c r="O44" s="87">
        <f>[2]Hmotnosti!$B11</f>
        <v>31</v>
      </c>
      <c r="P44" s="87">
        <f>[2]Hmotnosti!$F11</f>
        <v>35</v>
      </c>
      <c r="Q44" s="87">
        <f>[2]Hmotnosti!$J11</f>
        <v>39</v>
      </c>
      <c r="R44" s="87">
        <f>[2]Hmotnosti!$N11</f>
        <v>35</v>
      </c>
      <c r="S44" s="87">
        <f>[2]Hmotnosti!$R11</f>
        <v>39</v>
      </c>
      <c r="T44" s="87" t="str">
        <f>[2]Hmotnosti!$V11</f>
        <v>xxx</v>
      </c>
      <c r="U44" s="87" t="str">
        <f>[2]Hmotnosti!$Z11</f>
        <v>xxx</v>
      </c>
      <c r="V44" s="87" t="str">
        <f>[2]Hmotnosti!$AD11</f>
        <v>xxx</v>
      </c>
      <c r="W44" s="87">
        <f>[2]Hmotnosti!$AH11</f>
        <v>0</v>
      </c>
      <c r="X44" s="87">
        <f>[2]Hmotnosti!$AL11</f>
        <v>0</v>
      </c>
      <c r="Y44" s="87">
        <f>[2]Hmotnosti!$AP11</f>
        <v>0</v>
      </c>
      <c r="Z44" s="87">
        <f>[2]Hmotnosti!$AT11</f>
        <v>0</v>
      </c>
      <c r="AA44" s="87">
        <f>[2]Hmotnosti!$AX11</f>
        <v>0</v>
      </c>
      <c r="AB44" s="87">
        <f>[2]Hmotnosti!$BB11</f>
        <v>0</v>
      </c>
      <c r="AC44" s="87">
        <f>[2]Hmotnosti!$BF11</f>
        <v>0</v>
      </c>
      <c r="AD44" s="87">
        <f>[2]Hmotnosti!$BJ11</f>
        <v>0</v>
      </c>
      <c r="AE44" s="83"/>
      <c r="AF44" s="83"/>
      <c r="AG44" s="83"/>
      <c r="AH44" s="84"/>
      <c r="AI44" s="84"/>
      <c r="BF44" s="159" t="str">
        <f>B89</f>
        <v>věk. kat.</v>
      </c>
      <c r="BG44" s="159" t="str">
        <f>D89</f>
        <v>styl</v>
      </c>
      <c r="BI44" s="159" t="s">
        <v>108</v>
      </c>
      <c r="BJ44" s="159" t="s">
        <v>125</v>
      </c>
      <c r="BK44" s="106" t="str">
        <f>'[2]Základní údaje'!$G$6</f>
        <v>ř.ř.</v>
      </c>
      <c r="BL44" s="106" t="str">
        <f>'[2]Základní údaje'!$H$6</f>
        <v>v.s.</v>
      </c>
      <c r="BM44" s="106" t="str">
        <f>BK44</f>
        <v>ř.ř.</v>
      </c>
      <c r="BN44" s="106" t="str">
        <f>BL44</f>
        <v>v.s.</v>
      </c>
      <c r="BO44" s="106" t="s">
        <v>127</v>
      </c>
      <c r="BP44" s="106" t="str">
        <f>BM44</f>
        <v>ř.ř.</v>
      </c>
      <c r="BQ44" s="106" t="str">
        <f>BN44</f>
        <v>v.s.</v>
      </c>
      <c r="BS44" s="106" t="s">
        <v>122</v>
      </c>
      <c r="BZ44" s="166"/>
      <c r="CA44" s="166"/>
      <c r="CB44" s="166"/>
      <c r="CD44" s="166"/>
      <c r="CE44" s="166"/>
      <c r="CF44" s="166"/>
      <c r="CG44" s="166"/>
      <c r="CH44" s="164"/>
    </row>
    <row r="45" spans="1:86" s="85" customFormat="1" ht="15.6" hidden="1" x14ac:dyDescent="0.25">
      <c r="A45" s="110"/>
      <c r="B45" s="110"/>
      <c r="C45" s="110"/>
      <c r="D45" s="110"/>
      <c r="E45" s="110"/>
      <c r="F45" s="109" t="str">
        <f>[2]Oddíly!$E53</f>
        <v>Krn.</v>
      </c>
      <c r="G45" s="172"/>
      <c r="H45" s="172"/>
      <c r="I45" s="82"/>
      <c r="J45" s="173"/>
      <c r="K45" s="83"/>
      <c r="L45" s="83"/>
      <c r="M45" s="83"/>
      <c r="N45" s="90">
        <v>6</v>
      </c>
      <c r="O45" s="87">
        <f>[2]Hmotnosti!$B12</f>
        <v>35</v>
      </c>
      <c r="P45" s="87">
        <f>[2]Hmotnosti!$F12</f>
        <v>39</v>
      </c>
      <c r="Q45" s="87">
        <f>[2]Hmotnosti!$J12</f>
        <v>43</v>
      </c>
      <c r="R45" s="87">
        <f>[2]Hmotnosti!$N12</f>
        <v>39</v>
      </c>
      <c r="S45" s="87">
        <f>[2]Hmotnosti!$R12</f>
        <v>43</v>
      </c>
      <c r="T45" s="87" t="str">
        <f>[2]Hmotnosti!$V12</f>
        <v>xxx</v>
      </c>
      <c r="U45" s="87" t="str">
        <f>[2]Hmotnosti!$Z12</f>
        <v>xxx</v>
      </c>
      <c r="V45" s="87" t="str">
        <f>[2]Hmotnosti!$AD12</f>
        <v>xxx</v>
      </c>
      <c r="W45" s="87">
        <f>[2]Hmotnosti!$AH12</f>
        <v>0</v>
      </c>
      <c r="X45" s="87">
        <f>[2]Hmotnosti!$AL12</f>
        <v>0</v>
      </c>
      <c r="Y45" s="87">
        <f>[2]Hmotnosti!$AP12</f>
        <v>0</v>
      </c>
      <c r="Z45" s="87">
        <f>[2]Hmotnosti!$AT12</f>
        <v>0</v>
      </c>
      <c r="AA45" s="87">
        <f>[2]Hmotnosti!$AX12</f>
        <v>0</v>
      </c>
      <c r="AB45" s="87">
        <f>[2]Hmotnosti!$BB12</f>
        <v>0</v>
      </c>
      <c r="AC45" s="87">
        <f>[2]Hmotnosti!$BF12</f>
        <v>0</v>
      </c>
      <c r="AD45" s="87">
        <f>[2]Hmotnosti!$BJ12</f>
        <v>0</v>
      </c>
      <c r="AE45" s="83"/>
      <c r="AF45" s="83"/>
      <c r="AG45" s="83"/>
      <c r="AH45" s="84"/>
      <c r="AI45" s="84"/>
      <c r="BE45" s="106">
        <v>1</v>
      </c>
      <c r="BF45" s="159" t="str">
        <f>B88</f>
        <v>B příp</v>
      </c>
      <c r="BG45" s="159"/>
      <c r="BI45" s="159" t="str">
        <f>MID(BF45,1,2)</f>
        <v xml:space="preserve">B </v>
      </c>
      <c r="BJ45" s="106">
        <f>IF(BI45=$BJ$40,1,0)</f>
        <v>0</v>
      </c>
      <c r="BK45" s="106" t="str">
        <f>'[2]Základní údaje'!$G$7</f>
        <v>x</v>
      </c>
      <c r="BL45" s="106" t="str">
        <f>'[2]Základní údaje'!$H$7</f>
        <v/>
      </c>
      <c r="BM45" s="106">
        <f>IF(BK45="x",1,0)</f>
        <v>1</v>
      </c>
      <c r="BN45" s="106">
        <f>IF(BL45="x",1,0)</f>
        <v>0</v>
      </c>
      <c r="BO45" s="106">
        <f>IF(BI45="",0,1)</f>
        <v>1</v>
      </c>
      <c r="BP45" s="106">
        <f>(IF(BJ45=1,0,BM45))*BO45</f>
        <v>1</v>
      </c>
      <c r="BQ45" s="106">
        <f>(IF(BJ45=1,1,BN45))*BO45</f>
        <v>0</v>
      </c>
      <c r="BS45" s="214" t="str">
        <f>IF(BO45=1,(IF(BP45=1,$BP$44,IF(BQ45=1,$BQ$44,""))),"")</f>
        <v>ř.ř.</v>
      </c>
      <c r="BZ45" s="166"/>
      <c r="CA45" s="166"/>
      <c r="CB45" s="166"/>
      <c r="CD45" s="166"/>
      <c r="CE45" s="166"/>
      <c r="CF45" s="166"/>
      <c r="CG45" s="166"/>
      <c r="CH45" s="164"/>
    </row>
    <row r="46" spans="1:86" s="85" customFormat="1" ht="15.6" hidden="1" x14ac:dyDescent="0.25">
      <c r="A46" s="110"/>
      <c r="B46" s="110"/>
      <c r="C46" s="110"/>
      <c r="D46" s="110"/>
      <c r="E46" s="110"/>
      <c r="F46" s="109" t="str">
        <f>[2]Oddíly!$E52</f>
        <v>Ostr.</v>
      </c>
      <c r="G46" s="172"/>
      <c r="H46" s="172"/>
      <c r="I46" s="82"/>
      <c r="J46" s="173"/>
      <c r="K46" s="83"/>
      <c r="L46" s="83"/>
      <c r="M46" s="83"/>
      <c r="N46" s="90">
        <v>7</v>
      </c>
      <c r="O46" s="87">
        <f>[2]Hmotnosti!$B13</f>
        <v>39</v>
      </c>
      <c r="P46" s="87">
        <f>[2]Hmotnosti!$F13</f>
        <v>43</v>
      </c>
      <c r="Q46" s="87">
        <f>[2]Hmotnosti!$J13</f>
        <v>47</v>
      </c>
      <c r="R46" s="87">
        <f>[2]Hmotnosti!$N13</f>
        <v>43</v>
      </c>
      <c r="S46" s="87">
        <f>[2]Hmotnosti!$R13</f>
        <v>47</v>
      </c>
      <c r="T46" s="87" t="str">
        <f>[2]Hmotnosti!$V13</f>
        <v>xxx</v>
      </c>
      <c r="U46" s="87" t="str">
        <f>[2]Hmotnosti!$Z13</f>
        <v>xxx</v>
      </c>
      <c r="V46" s="87" t="str">
        <f>[2]Hmotnosti!$AD13</f>
        <v>xxx</v>
      </c>
      <c r="W46" s="87">
        <f>[2]Hmotnosti!$AH13</f>
        <v>0</v>
      </c>
      <c r="X46" s="87">
        <f>[2]Hmotnosti!$AL13</f>
        <v>0</v>
      </c>
      <c r="Y46" s="87">
        <f>[2]Hmotnosti!$AP13</f>
        <v>0</v>
      </c>
      <c r="Z46" s="87">
        <f>[2]Hmotnosti!$AT13</f>
        <v>0</v>
      </c>
      <c r="AA46" s="87">
        <f>[2]Hmotnosti!$AX13</f>
        <v>0</v>
      </c>
      <c r="AB46" s="87">
        <f>[2]Hmotnosti!$BB13</f>
        <v>0</v>
      </c>
      <c r="AC46" s="87">
        <f>[2]Hmotnosti!$BF13</f>
        <v>0</v>
      </c>
      <c r="AD46" s="87">
        <f>[2]Hmotnosti!$BJ13</f>
        <v>0</v>
      </c>
      <c r="AE46" s="83"/>
      <c r="AF46" s="83"/>
      <c r="AG46" s="83"/>
      <c r="AH46" s="84"/>
      <c r="AI46" s="84"/>
      <c r="BE46" s="106">
        <f>BE45+1</f>
        <v>2</v>
      </c>
      <c r="BF46" s="159" t="str">
        <f>B87</f>
        <v>A příp</v>
      </c>
      <c r="BG46" s="159"/>
      <c r="BI46" s="159" t="str">
        <f t="shared" ref="BI46:BI52" si="0">MID(BF46,1,2)</f>
        <v xml:space="preserve">A </v>
      </c>
      <c r="BJ46" s="106">
        <f t="shared" ref="BJ46:BJ52" si="1">IF(BI46=$BJ$40,1,0)</f>
        <v>0</v>
      </c>
      <c r="BK46" s="106" t="str">
        <f>'[2]Základní údaje'!$G$7</f>
        <v>x</v>
      </c>
      <c r="BL46" s="106" t="str">
        <f>'[2]Základní údaje'!$H$7</f>
        <v/>
      </c>
      <c r="BM46" s="106">
        <f t="shared" ref="BM46:BM52" si="2">IF(BK46="x",1,0)</f>
        <v>1</v>
      </c>
      <c r="BN46" s="106">
        <f t="shared" ref="BN46:BN52" si="3">IF(BL46="x",1,0)</f>
        <v>0</v>
      </c>
      <c r="BO46" s="106">
        <f t="shared" ref="BO46:BO52" si="4">IF(BI46="",0,1)</f>
        <v>1</v>
      </c>
      <c r="BP46" s="106">
        <f t="shared" ref="BP46:BP52" si="5">(IF(BJ46=1,0,BM46))*BO46</f>
        <v>1</v>
      </c>
      <c r="BQ46" s="106">
        <f t="shared" ref="BQ46:BQ52" si="6">(IF(BJ46=1,1,BN46))*BO46</f>
        <v>0</v>
      </c>
      <c r="BS46" s="215" t="str">
        <f t="shared" ref="BS46:BS52" si="7">IF(BO46=1,(IF(BP46=1,$BP$44,IF(BQ46=1,$BQ$44,""))),"")</f>
        <v>ř.ř.</v>
      </c>
      <c r="BZ46" s="166"/>
      <c r="CA46" s="166"/>
      <c r="CB46" s="166"/>
      <c r="CD46" s="166"/>
      <c r="CE46" s="166"/>
      <c r="CF46" s="166"/>
      <c r="CG46" s="166"/>
      <c r="CH46" s="164"/>
    </row>
    <row r="47" spans="1:86" s="85" customFormat="1" ht="15.6" hidden="1" x14ac:dyDescent="0.25">
      <c r="A47" s="110"/>
      <c r="B47" s="110"/>
      <c r="C47" s="110"/>
      <c r="D47" s="110"/>
      <c r="E47" s="110"/>
      <c r="F47" s="109" t="str">
        <f>[2]Oddíly!$E51</f>
        <v>Wr.Třeb.</v>
      </c>
      <c r="G47" s="172"/>
      <c r="H47" s="172"/>
      <c r="I47" s="82"/>
      <c r="J47" s="173"/>
      <c r="K47" s="83"/>
      <c r="L47" s="83"/>
      <c r="M47" s="83"/>
      <c r="N47" s="90">
        <v>8</v>
      </c>
      <c r="O47" s="87">
        <f>[2]Hmotnosti!$B14</f>
        <v>43</v>
      </c>
      <c r="P47" s="87">
        <f>[2]Hmotnosti!$F14</f>
        <v>47</v>
      </c>
      <c r="Q47" s="87">
        <f>[2]Hmotnosti!$J14</f>
        <v>52</v>
      </c>
      <c r="R47" s="87">
        <f>[2]Hmotnosti!$N14</f>
        <v>47</v>
      </c>
      <c r="S47" s="87">
        <f>[2]Hmotnosti!$R14</f>
        <v>52</v>
      </c>
      <c r="T47" s="87" t="str">
        <f>[2]Hmotnosti!$V14</f>
        <v>xxx</v>
      </c>
      <c r="U47" s="87" t="str">
        <f>[2]Hmotnosti!$Z14</f>
        <v>xxx</v>
      </c>
      <c r="V47" s="87" t="str">
        <f>[2]Hmotnosti!$AD14</f>
        <v>xxx</v>
      </c>
      <c r="W47" s="87">
        <f>[2]Hmotnosti!$AH14</f>
        <v>0</v>
      </c>
      <c r="X47" s="87">
        <f>[2]Hmotnosti!$AL14</f>
        <v>0</v>
      </c>
      <c r="Y47" s="87">
        <f>[2]Hmotnosti!$AP14</f>
        <v>0</v>
      </c>
      <c r="Z47" s="87">
        <f>[2]Hmotnosti!$AT14</f>
        <v>0</v>
      </c>
      <c r="AA47" s="87">
        <f>[2]Hmotnosti!$AX14</f>
        <v>0</v>
      </c>
      <c r="AB47" s="87">
        <f>[2]Hmotnosti!$BB14</f>
        <v>0</v>
      </c>
      <c r="AC47" s="87">
        <f>[2]Hmotnosti!$BF14</f>
        <v>0</v>
      </c>
      <c r="AD47" s="87">
        <f>[2]Hmotnosti!$BJ14</f>
        <v>0</v>
      </c>
      <c r="AE47" s="83"/>
      <c r="AF47" s="83"/>
      <c r="AG47" s="83"/>
      <c r="AH47" s="84"/>
      <c r="AI47" s="84"/>
      <c r="BE47" s="106">
        <f t="shared" ref="BE47:BE52" si="8">BE46+1</f>
        <v>3</v>
      </c>
      <c r="BF47" s="159" t="str">
        <f>B86</f>
        <v>ml.ž</v>
      </c>
      <c r="BG47" s="159"/>
      <c r="BI47" s="159" t="str">
        <f t="shared" si="0"/>
        <v>ml</v>
      </c>
      <c r="BJ47" s="106">
        <f t="shared" si="1"/>
        <v>0</v>
      </c>
      <c r="BK47" s="106" t="str">
        <f>'[2]Základní údaje'!$G$7</f>
        <v>x</v>
      </c>
      <c r="BL47" s="106" t="str">
        <f>'[2]Základní údaje'!$H$7</f>
        <v/>
      </c>
      <c r="BM47" s="106">
        <f t="shared" si="2"/>
        <v>1</v>
      </c>
      <c r="BN47" s="106">
        <f t="shared" si="3"/>
        <v>0</v>
      </c>
      <c r="BO47" s="106">
        <f t="shared" si="4"/>
        <v>1</v>
      </c>
      <c r="BP47" s="106">
        <f t="shared" si="5"/>
        <v>1</v>
      </c>
      <c r="BQ47" s="106">
        <f t="shared" si="6"/>
        <v>0</v>
      </c>
      <c r="BS47" s="215" t="str">
        <f t="shared" si="7"/>
        <v>ř.ř.</v>
      </c>
      <c r="BZ47" s="166"/>
      <c r="CA47" s="166"/>
      <c r="CB47" s="166"/>
      <c r="CD47" s="166"/>
      <c r="CE47" s="166"/>
      <c r="CF47" s="166"/>
      <c r="CG47" s="166"/>
      <c r="CH47" s="164"/>
    </row>
    <row r="48" spans="1:86" s="85" customFormat="1" ht="15.6" hidden="1" x14ac:dyDescent="0.25">
      <c r="A48" s="110"/>
      <c r="B48" s="110"/>
      <c r="C48" s="110"/>
      <c r="D48" s="110"/>
      <c r="E48" s="110"/>
      <c r="F48" s="109" t="str">
        <f>[2]Oddíly!$E50</f>
        <v>Debl.</v>
      </c>
      <c r="G48" s="172"/>
      <c r="H48" s="172"/>
      <c r="I48" s="82"/>
      <c r="J48" s="173"/>
      <c r="K48" s="83"/>
      <c r="L48" s="83"/>
      <c r="M48" s="83"/>
      <c r="N48" s="90">
        <v>9</v>
      </c>
      <c r="O48" s="87">
        <f>[2]Hmotnosti!$B15</f>
        <v>47</v>
      </c>
      <c r="P48" s="87">
        <f>[2]Hmotnosti!$F15</f>
        <v>52</v>
      </c>
      <c r="Q48" s="87">
        <f>[2]Hmotnosti!$J15</f>
        <v>57</v>
      </c>
      <c r="R48" s="87">
        <f>[2]Hmotnosti!$N15</f>
        <v>52</v>
      </c>
      <c r="S48" s="87">
        <f>[2]Hmotnosti!$R15</f>
        <v>57</v>
      </c>
      <c r="T48" s="87" t="str">
        <f>[2]Hmotnosti!$V15</f>
        <v>xxx</v>
      </c>
      <c r="U48" s="87" t="str">
        <f>[2]Hmotnosti!$Z15</f>
        <v>xxx</v>
      </c>
      <c r="V48" s="87" t="str">
        <f>[2]Hmotnosti!$AD15</f>
        <v>xxx</v>
      </c>
      <c r="W48" s="87">
        <f>[2]Hmotnosti!$AH15</f>
        <v>0</v>
      </c>
      <c r="X48" s="87">
        <f>[2]Hmotnosti!$AL15</f>
        <v>0</v>
      </c>
      <c r="Y48" s="87">
        <f>[2]Hmotnosti!$AP15</f>
        <v>0</v>
      </c>
      <c r="Z48" s="87">
        <f>[2]Hmotnosti!$AT15</f>
        <v>0</v>
      </c>
      <c r="AA48" s="87">
        <f>[2]Hmotnosti!$AX15</f>
        <v>0</v>
      </c>
      <c r="AB48" s="87">
        <f>[2]Hmotnosti!$BB15</f>
        <v>0</v>
      </c>
      <c r="AC48" s="87">
        <f>[2]Hmotnosti!$BF15</f>
        <v>0</v>
      </c>
      <c r="AD48" s="87">
        <f>[2]Hmotnosti!$BJ15</f>
        <v>0</v>
      </c>
      <c r="AE48" s="83"/>
      <c r="AF48" s="83"/>
      <c r="AG48" s="83"/>
      <c r="AH48" s="84"/>
      <c r="AI48" s="84"/>
      <c r="BE48" s="106">
        <f t="shared" si="8"/>
        <v>4</v>
      </c>
      <c r="BF48" s="159" t="str">
        <f>B85</f>
        <v>ž-A příp</v>
      </c>
      <c r="BG48" s="159"/>
      <c r="BI48" s="159" t="str">
        <f t="shared" si="0"/>
        <v>ž-</v>
      </c>
      <c r="BJ48" s="106">
        <f t="shared" si="1"/>
        <v>1</v>
      </c>
      <c r="BK48" s="106" t="str">
        <f>'[2]Základní údaje'!$G$7</f>
        <v>x</v>
      </c>
      <c r="BL48" s="106" t="str">
        <f>'[2]Základní údaje'!$H$7</f>
        <v/>
      </c>
      <c r="BM48" s="106">
        <f t="shared" si="2"/>
        <v>1</v>
      </c>
      <c r="BN48" s="106">
        <f t="shared" si="3"/>
        <v>0</v>
      </c>
      <c r="BO48" s="106">
        <f t="shared" si="4"/>
        <v>1</v>
      </c>
      <c r="BP48" s="106">
        <f t="shared" si="5"/>
        <v>0</v>
      </c>
      <c r="BQ48" s="106">
        <f t="shared" si="6"/>
        <v>1</v>
      </c>
      <c r="BS48" s="215" t="str">
        <f t="shared" si="7"/>
        <v>v.s.</v>
      </c>
      <c r="BZ48" s="166"/>
      <c r="CA48" s="166"/>
      <c r="CB48" s="166"/>
      <c r="CD48" s="166"/>
      <c r="CE48" s="166"/>
      <c r="CF48" s="166"/>
      <c r="CG48" s="166"/>
      <c r="CH48" s="164"/>
    </row>
    <row r="49" spans="1:86" s="85" customFormat="1" ht="15.6" hidden="1" x14ac:dyDescent="0.25">
      <c r="A49" s="110"/>
      <c r="B49" s="110"/>
      <c r="C49" s="110"/>
      <c r="D49" s="110"/>
      <c r="E49" s="110"/>
      <c r="F49" s="109" t="str">
        <f>[2]Oddíly!$E49</f>
        <v>Čech.</v>
      </c>
      <c r="G49" s="172"/>
      <c r="H49" s="172"/>
      <c r="I49" s="82"/>
      <c r="J49" s="173"/>
      <c r="K49" s="83"/>
      <c r="L49" s="83"/>
      <c r="M49" s="83"/>
      <c r="N49" s="90">
        <v>10</v>
      </c>
      <c r="O49" s="87">
        <f>[2]Hmotnosti!$B16</f>
        <v>52</v>
      </c>
      <c r="P49" s="87">
        <f>[2]Hmotnosti!$F16</f>
        <v>57</v>
      </c>
      <c r="Q49" s="87">
        <f>[2]Hmotnosti!$J16</f>
        <v>63</v>
      </c>
      <c r="R49" s="87">
        <f>[2]Hmotnosti!$N16</f>
        <v>57</v>
      </c>
      <c r="S49" s="87">
        <f>[2]Hmotnosti!$R16</f>
        <v>63</v>
      </c>
      <c r="T49" s="87" t="str">
        <f>[2]Hmotnosti!$V16</f>
        <v>xxx</v>
      </c>
      <c r="U49" s="87" t="str">
        <f>[2]Hmotnosti!$Z16</f>
        <v>xxx</v>
      </c>
      <c r="V49" s="87" t="str">
        <f>[2]Hmotnosti!$AD16</f>
        <v>xxx</v>
      </c>
      <c r="W49" s="87">
        <f>[2]Hmotnosti!$AH16</f>
        <v>0</v>
      </c>
      <c r="X49" s="87">
        <f>[2]Hmotnosti!$AL16</f>
        <v>0</v>
      </c>
      <c r="Y49" s="87">
        <f>[2]Hmotnosti!$AP16</f>
        <v>0</v>
      </c>
      <c r="Z49" s="87">
        <f>[2]Hmotnosti!$AT16</f>
        <v>0</v>
      </c>
      <c r="AA49" s="87">
        <f>[2]Hmotnosti!$AX16</f>
        <v>0</v>
      </c>
      <c r="AB49" s="87">
        <f>[2]Hmotnosti!$BB16</f>
        <v>0</v>
      </c>
      <c r="AC49" s="87">
        <f>[2]Hmotnosti!$BF16</f>
        <v>0</v>
      </c>
      <c r="AD49" s="87">
        <f>[2]Hmotnosti!$BJ16</f>
        <v>0</v>
      </c>
      <c r="AE49" s="83"/>
      <c r="AF49" s="83"/>
      <c r="AG49" s="83"/>
      <c r="AH49" s="84"/>
      <c r="AI49" s="84"/>
      <c r="BE49" s="106">
        <f t="shared" si="8"/>
        <v>5</v>
      </c>
      <c r="BF49" s="159" t="str">
        <f>B84</f>
        <v>ž-ml.ž</v>
      </c>
      <c r="BG49" s="159"/>
      <c r="BI49" s="159" t="str">
        <f t="shared" si="0"/>
        <v>ž-</v>
      </c>
      <c r="BJ49" s="106">
        <f t="shared" si="1"/>
        <v>1</v>
      </c>
      <c r="BK49" s="106" t="str">
        <f>'[2]Základní údaje'!$G$7</f>
        <v>x</v>
      </c>
      <c r="BL49" s="106" t="str">
        <f>'[2]Základní údaje'!$H$7</f>
        <v/>
      </c>
      <c r="BM49" s="106">
        <f t="shared" si="2"/>
        <v>1</v>
      </c>
      <c r="BN49" s="106">
        <f t="shared" si="3"/>
        <v>0</v>
      </c>
      <c r="BO49" s="106">
        <f t="shared" si="4"/>
        <v>1</v>
      </c>
      <c r="BP49" s="106">
        <f t="shared" si="5"/>
        <v>0</v>
      </c>
      <c r="BQ49" s="106">
        <f t="shared" si="6"/>
        <v>1</v>
      </c>
      <c r="BS49" s="215" t="str">
        <f t="shared" si="7"/>
        <v>v.s.</v>
      </c>
      <c r="BZ49" s="166"/>
      <c r="CA49" s="166"/>
      <c r="CB49" s="166"/>
      <c r="CD49" s="166"/>
      <c r="CE49" s="166"/>
      <c r="CF49" s="166"/>
      <c r="CG49" s="166"/>
      <c r="CH49" s="164"/>
    </row>
    <row r="50" spans="1:86" s="85" customFormat="1" ht="15.6" hidden="1" x14ac:dyDescent="0.25">
      <c r="A50" s="110"/>
      <c r="B50" s="110"/>
      <c r="C50" s="110"/>
      <c r="D50" s="110"/>
      <c r="E50" s="110"/>
      <c r="F50" s="109" t="str">
        <f>[2]Oddíly!$E48</f>
        <v>Brno</v>
      </c>
      <c r="G50" s="172"/>
      <c r="H50" s="172"/>
      <c r="I50" s="82"/>
      <c r="J50" s="173"/>
      <c r="K50" s="83"/>
      <c r="L50" s="83"/>
      <c r="M50" s="83"/>
      <c r="N50" s="90">
        <v>11</v>
      </c>
      <c r="O50" s="87">
        <f>[2]Hmotnosti!$B17</f>
        <v>57</v>
      </c>
      <c r="P50" s="87">
        <f>[2]Hmotnosti!$F17</f>
        <v>63</v>
      </c>
      <c r="Q50" s="87">
        <f>[2]Hmotnosti!$J17</f>
        <v>70</v>
      </c>
      <c r="R50" s="87">
        <f>[2]Hmotnosti!$N17</f>
        <v>63</v>
      </c>
      <c r="S50" s="87">
        <f>[2]Hmotnosti!$R17</f>
        <v>70</v>
      </c>
      <c r="T50" s="87" t="str">
        <f>[2]Hmotnosti!$V17</f>
        <v>xxx</v>
      </c>
      <c r="U50" s="87" t="str">
        <f>[2]Hmotnosti!$Z17</f>
        <v>xxx</v>
      </c>
      <c r="V50" s="87" t="str">
        <f>[2]Hmotnosti!$AD17</f>
        <v>xxx</v>
      </c>
      <c r="W50" s="87">
        <f>[2]Hmotnosti!$AH17</f>
        <v>0</v>
      </c>
      <c r="X50" s="87">
        <f>[2]Hmotnosti!$AL17</f>
        <v>0</v>
      </c>
      <c r="Y50" s="87">
        <f>[2]Hmotnosti!$AP17</f>
        <v>0</v>
      </c>
      <c r="Z50" s="87">
        <f>[2]Hmotnosti!$AT17</f>
        <v>0</v>
      </c>
      <c r="AA50" s="87">
        <f>[2]Hmotnosti!$AX17</f>
        <v>0</v>
      </c>
      <c r="AB50" s="87">
        <f>[2]Hmotnosti!$BB17</f>
        <v>0</v>
      </c>
      <c r="AC50" s="87">
        <f>[2]Hmotnosti!$BF17</f>
        <v>0</v>
      </c>
      <c r="AD50" s="87">
        <f>[2]Hmotnosti!$BJ17</f>
        <v>0</v>
      </c>
      <c r="AE50" s="83"/>
      <c r="AF50" s="83"/>
      <c r="AG50" s="83"/>
      <c r="AH50" s="84"/>
      <c r="AI50" s="84"/>
      <c r="BE50" s="106">
        <f t="shared" si="8"/>
        <v>6</v>
      </c>
      <c r="BF50" s="159" t="str">
        <f>B83</f>
        <v/>
      </c>
      <c r="BG50" s="159"/>
      <c r="BI50" s="159" t="str">
        <f t="shared" si="0"/>
        <v/>
      </c>
      <c r="BJ50" s="106">
        <f t="shared" si="1"/>
        <v>0</v>
      </c>
      <c r="BK50" s="106" t="str">
        <f>'[2]Základní údaje'!$G$7</f>
        <v>x</v>
      </c>
      <c r="BL50" s="106" t="str">
        <f>'[2]Základní údaje'!$H$7</f>
        <v/>
      </c>
      <c r="BM50" s="106">
        <f t="shared" si="2"/>
        <v>1</v>
      </c>
      <c r="BN50" s="106">
        <f t="shared" si="3"/>
        <v>0</v>
      </c>
      <c r="BO50" s="106">
        <f t="shared" si="4"/>
        <v>0</v>
      </c>
      <c r="BP50" s="106">
        <f t="shared" si="5"/>
        <v>0</v>
      </c>
      <c r="BQ50" s="106">
        <f t="shared" si="6"/>
        <v>0</v>
      </c>
      <c r="BS50" s="215" t="str">
        <f t="shared" si="7"/>
        <v/>
      </c>
      <c r="BZ50" s="166"/>
      <c r="CA50" s="166"/>
      <c r="CB50" s="166"/>
      <c r="CD50" s="166"/>
      <c r="CE50" s="166"/>
      <c r="CF50" s="166"/>
      <c r="CG50" s="166"/>
      <c r="CH50" s="164"/>
    </row>
    <row r="51" spans="1:86" s="85" customFormat="1" ht="15.6" hidden="1" x14ac:dyDescent="0.25">
      <c r="A51" s="110"/>
      <c r="B51" s="110"/>
      <c r="C51" s="110"/>
      <c r="D51" s="110"/>
      <c r="E51" s="110"/>
      <c r="F51" s="109" t="str">
        <f>[2]Oddíly!$E47</f>
        <v>TJ Třeb.</v>
      </c>
      <c r="G51" s="172"/>
      <c r="H51" s="172"/>
      <c r="I51" s="82"/>
      <c r="J51" s="173"/>
      <c r="K51" s="83"/>
      <c r="L51" s="83"/>
      <c r="M51" s="83"/>
      <c r="N51" s="90">
        <v>12</v>
      </c>
      <c r="O51" s="87">
        <f>[2]Hmotnosti!$B18</f>
        <v>63</v>
      </c>
      <c r="P51" s="87">
        <f>[2]Hmotnosti!$F18</f>
        <v>70</v>
      </c>
      <c r="Q51" s="87">
        <f>[2]Hmotnosti!$J18</f>
        <v>80</v>
      </c>
      <c r="R51" s="87" t="str">
        <f>[2]Hmotnosti!$N18</f>
        <v>xxx</v>
      </c>
      <c r="S51" s="87" t="str">
        <f>[2]Hmotnosti!$R18</f>
        <v>xxx</v>
      </c>
      <c r="T51" s="87" t="str">
        <f>[2]Hmotnosti!$V18</f>
        <v>xxx</v>
      </c>
      <c r="U51" s="87" t="str">
        <f>[2]Hmotnosti!$Z18</f>
        <v>xxx</v>
      </c>
      <c r="V51" s="87" t="str">
        <f>[2]Hmotnosti!$AD18</f>
        <v>xxx</v>
      </c>
      <c r="W51" s="87">
        <f>[2]Hmotnosti!$AH18</f>
        <v>0</v>
      </c>
      <c r="X51" s="87">
        <f>[2]Hmotnosti!$AL18</f>
        <v>0</v>
      </c>
      <c r="Y51" s="87">
        <f>[2]Hmotnosti!$AP18</f>
        <v>0</v>
      </c>
      <c r="Z51" s="87">
        <f>[2]Hmotnosti!$AT18</f>
        <v>0</v>
      </c>
      <c r="AA51" s="87">
        <f>[2]Hmotnosti!$AX18</f>
        <v>0</v>
      </c>
      <c r="AB51" s="87">
        <f>[2]Hmotnosti!$BB18</f>
        <v>0</v>
      </c>
      <c r="AC51" s="87">
        <f>[2]Hmotnosti!$BF18</f>
        <v>0</v>
      </c>
      <c r="AD51" s="87">
        <f>[2]Hmotnosti!$BJ18</f>
        <v>0</v>
      </c>
      <c r="AE51" s="83"/>
      <c r="AF51" s="83"/>
      <c r="AG51" s="83"/>
      <c r="AH51" s="84"/>
      <c r="AI51" s="84"/>
      <c r="BE51" s="106">
        <f t="shared" si="8"/>
        <v>7</v>
      </c>
      <c r="BF51" s="159" t="str">
        <f>B82</f>
        <v/>
      </c>
      <c r="BG51" s="159"/>
      <c r="BI51" s="159" t="str">
        <f t="shared" si="0"/>
        <v/>
      </c>
      <c r="BJ51" s="106">
        <f t="shared" si="1"/>
        <v>0</v>
      </c>
      <c r="BK51" s="106" t="str">
        <f>'[2]Základní údaje'!$G$7</f>
        <v>x</v>
      </c>
      <c r="BL51" s="106" t="str">
        <f>'[2]Základní údaje'!$H$7</f>
        <v/>
      </c>
      <c r="BM51" s="106">
        <f t="shared" si="2"/>
        <v>1</v>
      </c>
      <c r="BN51" s="106">
        <f t="shared" si="3"/>
        <v>0</v>
      </c>
      <c r="BO51" s="106">
        <f t="shared" si="4"/>
        <v>0</v>
      </c>
      <c r="BP51" s="106">
        <f t="shared" si="5"/>
        <v>0</v>
      </c>
      <c r="BQ51" s="106">
        <f t="shared" si="6"/>
        <v>0</v>
      </c>
      <c r="BS51" s="215" t="str">
        <f t="shared" si="7"/>
        <v/>
      </c>
      <c r="BZ51" s="166"/>
      <c r="CA51" s="166"/>
      <c r="CB51" s="166"/>
      <c r="CD51" s="166"/>
      <c r="CE51" s="166"/>
      <c r="CF51" s="166"/>
      <c r="CG51" s="166"/>
      <c r="CH51" s="164"/>
    </row>
    <row r="52" spans="1:86" s="85" customFormat="1" ht="15.6" hidden="1" x14ac:dyDescent="0.25">
      <c r="A52" s="110"/>
      <c r="B52" s="110"/>
      <c r="C52" s="110"/>
      <c r="D52" s="110"/>
      <c r="E52" s="110"/>
      <c r="F52" s="109" t="str">
        <f>[2]Oddíly!$E46</f>
        <v>Buč.</v>
      </c>
      <c r="G52" s="172"/>
      <c r="H52" s="172"/>
      <c r="I52" s="82"/>
      <c r="J52" s="173"/>
      <c r="K52" s="83"/>
      <c r="L52" s="83"/>
      <c r="M52" s="83"/>
      <c r="N52" s="90">
        <v>13</v>
      </c>
      <c r="O52" s="87" t="str">
        <f>[2]Hmotnosti!$B19</f>
        <v>xxx</v>
      </c>
      <c r="P52" s="87">
        <f>[2]Hmotnosti!$F19</f>
        <v>80</v>
      </c>
      <c r="Q52" s="87">
        <f>[2]Hmotnosti!$J19</f>
        <v>90</v>
      </c>
      <c r="R52" s="87" t="str">
        <f>[2]Hmotnosti!$N19</f>
        <v>xxx</v>
      </c>
      <c r="S52" s="87" t="str">
        <f>[2]Hmotnosti!$R19</f>
        <v>xxx</v>
      </c>
      <c r="T52" s="87" t="str">
        <f>[2]Hmotnosti!$V19</f>
        <v>xxx</v>
      </c>
      <c r="U52" s="87" t="str">
        <f>[2]Hmotnosti!$Z19</f>
        <v>xxx</v>
      </c>
      <c r="V52" s="87" t="str">
        <f>[2]Hmotnosti!$AD19</f>
        <v>xxx</v>
      </c>
      <c r="W52" s="87">
        <f>[2]Hmotnosti!$AH19</f>
        <v>0</v>
      </c>
      <c r="X52" s="87">
        <f>[2]Hmotnosti!$AL19</f>
        <v>0</v>
      </c>
      <c r="Y52" s="87">
        <f>[2]Hmotnosti!$AP19</f>
        <v>0</v>
      </c>
      <c r="Z52" s="87">
        <f>[2]Hmotnosti!$AT19</f>
        <v>0</v>
      </c>
      <c r="AA52" s="87">
        <f>[2]Hmotnosti!$AX19</f>
        <v>0</v>
      </c>
      <c r="AB52" s="87">
        <f>[2]Hmotnosti!$BB19</f>
        <v>0</v>
      </c>
      <c r="AC52" s="87">
        <f>[2]Hmotnosti!$BF19</f>
        <v>0</v>
      </c>
      <c r="AD52" s="87">
        <f>[2]Hmotnosti!$BJ19</f>
        <v>0</v>
      </c>
      <c r="AE52" s="83"/>
      <c r="AF52" s="83"/>
      <c r="AG52" s="83"/>
      <c r="AH52" s="84"/>
      <c r="AI52" s="84"/>
      <c r="BE52" s="106">
        <f t="shared" si="8"/>
        <v>8</v>
      </c>
      <c r="BF52" s="159" t="str">
        <f>B81</f>
        <v/>
      </c>
      <c r="BG52" s="159"/>
      <c r="BI52" s="159" t="str">
        <f t="shared" si="0"/>
        <v/>
      </c>
      <c r="BJ52" s="106">
        <f t="shared" si="1"/>
        <v>0</v>
      </c>
      <c r="BK52" s="106" t="str">
        <f>'[2]Základní údaje'!$G$7</f>
        <v>x</v>
      </c>
      <c r="BL52" s="106" t="str">
        <f>'[2]Základní údaje'!$H$7</f>
        <v/>
      </c>
      <c r="BM52" s="106">
        <f t="shared" si="2"/>
        <v>1</v>
      </c>
      <c r="BN52" s="106">
        <f t="shared" si="3"/>
        <v>0</v>
      </c>
      <c r="BO52" s="106">
        <f t="shared" si="4"/>
        <v>0</v>
      </c>
      <c r="BP52" s="106">
        <f t="shared" si="5"/>
        <v>0</v>
      </c>
      <c r="BQ52" s="106">
        <f t="shared" si="6"/>
        <v>0</v>
      </c>
      <c r="BS52" s="216" t="str">
        <f t="shared" si="7"/>
        <v/>
      </c>
      <c r="BZ52" s="166"/>
      <c r="CA52" s="166"/>
      <c r="CB52" s="166"/>
      <c r="CD52" s="166"/>
      <c r="CE52" s="166"/>
      <c r="CF52" s="166"/>
      <c r="CG52" s="166"/>
      <c r="CH52" s="164"/>
    </row>
    <row r="53" spans="1:86" s="85" customFormat="1" ht="15.6" hidden="1" x14ac:dyDescent="0.25">
      <c r="A53" s="149"/>
      <c r="B53" s="110"/>
      <c r="C53" s="149"/>
      <c r="D53" s="149"/>
      <c r="E53" s="110"/>
      <c r="F53" s="109" t="str">
        <f>[2]Oddíly!$E45</f>
        <v>Hod.</v>
      </c>
      <c r="G53" s="172"/>
      <c r="H53" s="172"/>
      <c r="I53" s="82"/>
      <c r="J53" s="173"/>
      <c r="K53" s="83"/>
      <c r="L53" s="83"/>
      <c r="M53" s="83"/>
      <c r="N53" s="90">
        <v>14</v>
      </c>
      <c r="O53" s="87" t="str">
        <f>[2]Hmotnosti!$B20</f>
        <v>xxx</v>
      </c>
      <c r="P53" s="87" t="str">
        <f>[2]Hmotnosti!$F20</f>
        <v>xxx</v>
      </c>
      <c r="Q53" s="87" t="str">
        <f>[2]Hmotnosti!$J20</f>
        <v>xxx</v>
      </c>
      <c r="R53" s="87" t="str">
        <f>[2]Hmotnosti!$N20</f>
        <v>xxx</v>
      </c>
      <c r="S53" s="87" t="str">
        <f>[2]Hmotnosti!$R20</f>
        <v>xxx</v>
      </c>
      <c r="T53" s="87" t="str">
        <f>[2]Hmotnosti!$V20</f>
        <v>xxx</v>
      </c>
      <c r="U53" s="87" t="str">
        <f>[2]Hmotnosti!$Z20</f>
        <v>xxx</v>
      </c>
      <c r="V53" s="87" t="str">
        <f>[2]Hmotnosti!$AD20</f>
        <v>xxx</v>
      </c>
      <c r="W53" s="87">
        <f>[2]Hmotnosti!$AH20</f>
        <v>0</v>
      </c>
      <c r="X53" s="87">
        <f>[2]Hmotnosti!$AL20</f>
        <v>0</v>
      </c>
      <c r="Y53" s="87">
        <f>[2]Hmotnosti!$AP20</f>
        <v>0</v>
      </c>
      <c r="Z53" s="87">
        <f>[2]Hmotnosti!$AT20</f>
        <v>0</v>
      </c>
      <c r="AA53" s="87">
        <f>[2]Hmotnosti!$AX20</f>
        <v>0</v>
      </c>
      <c r="AB53" s="87">
        <f>[2]Hmotnosti!$BB20</f>
        <v>0</v>
      </c>
      <c r="AC53" s="87">
        <f>[2]Hmotnosti!$BF20</f>
        <v>0</v>
      </c>
      <c r="AD53" s="87">
        <f>[2]Hmotnosti!$BJ20</f>
        <v>0</v>
      </c>
      <c r="AE53" s="83"/>
      <c r="AF53" s="83"/>
      <c r="AG53" s="83"/>
      <c r="AH53" s="84"/>
      <c r="AI53" s="84"/>
      <c r="BI53" s="159"/>
      <c r="BJ53" s="159"/>
      <c r="BK53" s="159"/>
      <c r="BL53" s="159"/>
      <c r="BM53" s="159"/>
      <c r="BZ53" s="166"/>
      <c r="CA53" s="166"/>
      <c r="CB53" s="166"/>
      <c r="CD53" s="166"/>
      <c r="CE53" s="166"/>
      <c r="CF53" s="166"/>
      <c r="CG53" s="166"/>
      <c r="CH53" s="164"/>
    </row>
    <row r="54" spans="1:86" s="85" customFormat="1" ht="15.6" hidden="1" x14ac:dyDescent="0.25">
      <c r="A54" s="149"/>
      <c r="B54" s="110"/>
      <c r="C54" s="149"/>
      <c r="D54" s="149"/>
      <c r="E54" s="110"/>
      <c r="F54" s="109" t="str">
        <f>[2]Oddíly!$E44</f>
        <v>Prosť.</v>
      </c>
      <c r="G54" s="172"/>
      <c r="H54" s="172"/>
      <c r="I54" s="82"/>
      <c r="J54" s="173"/>
      <c r="K54" s="83"/>
      <c r="L54" s="83"/>
      <c r="M54" s="83"/>
      <c r="N54" s="90">
        <v>15</v>
      </c>
      <c r="O54" s="87" t="str">
        <f>[2]Hmotnosti!$B21</f>
        <v>xxx</v>
      </c>
      <c r="P54" s="87" t="str">
        <f>[2]Hmotnosti!$F21</f>
        <v>xxx</v>
      </c>
      <c r="Q54" s="87" t="str">
        <f>[2]Hmotnosti!$J21</f>
        <v>xxx</v>
      </c>
      <c r="R54" s="87" t="str">
        <f>[2]Hmotnosti!$N21</f>
        <v>xxx</v>
      </c>
      <c r="S54" s="87" t="str">
        <f>[2]Hmotnosti!$R21</f>
        <v>xxx</v>
      </c>
      <c r="T54" s="87" t="str">
        <f>[2]Hmotnosti!$V21</f>
        <v>xxx</v>
      </c>
      <c r="U54" s="87" t="str">
        <f>[2]Hmotnosti!$Z21</f>
        <v>xxx</v>
      </c>
      <c r="V54" s="87" t="str">
        <f>[2]Hmotnosti!$AD21</f>
        <v>xxx</v>
      </c>
      <c r="W54" s="87">
        <f>[2]Hmotnosti!$AH21</f>
        <v>0</v>
      </c>
      <c r="X54" s="87">
        <f>[2]Hmotnosti!$AL21</f>
        <v>0</v>
      </c>
      <c r="Y54" s="87">
        <f>[2]Hmotnosti!$AP21</f>
        <v>0</v>
      </c>
      <c r="Z54" s="87">
        <f>[2]Hmotnosti!$AT21</f>
        <v>0</v>
      </c>
      <c r="AA54" s="87">
        <f>[2]Hmotnosti!$AX21</f>
        <v>0</v>
      </c>
      <c r="AB54" s="87">
        <f>[2]Hmotnosti!$BB21</f>
        <v>0</v>
      </c>
      <c r="AC54" s="87">
        <f>[2]Hmotnosti!$BF21</f>
        <v>0</v>
      </c>
      <c r="AD54" s="87">
        <f>[2]Hmotnosti!$BJ21</f>
        <v>0</v>
      </c>
      <c r="AE54" s="83"/>
      <c r="AF54" s="83"/>
      <c r="AG54" s="83"/>
      <c r="AH54" s="84"/>
      <c r="AI54" s="84"/>
      <c r="BZ54" s="166"/>
      <c r="CA54" s="166"/>
      <c r="CB54" s="166"/>
      <c r="CD54" s="166"/>
      <c r="CE54" s="166"/>
      <c r="CF54" s="166"/>
      <c r="CG54" s="166"/>
      <c r="CH54" s="164"/>
    </row>
    <row r="55" spans="1:86" s="85" customFormat="1" ht="15.6" hidden="1" x14ac:dyDescent="0.25">
      <c r="A55" s="149"/>
      <c r="B55" s="110"/>
      <c r="C55" s="149"/>
      <c r="D55" s="149"/>
      <c r="E55" s="110"/>
      <c r="F55" s="109" t="str">
        <f>[2]Oddíly!$E43</f>
        <v>Jihl.</v>
      </c>
      <c r="G55" s="172"/>
      <c r="H55" s="172"/>
      <c r="I55" s="82"/>
      <c r="J55" s="173"/>
      <c r="K55" s="83"/>
      <c r="L55" s="83"/>
      <c r="M55" s="83"/>
      <c r="N55" s="90">
        <v>16</v>
      </c>
      <c r="O55" s="87" t="str">
        <f>[2]Hmotnosti!$B22</f>
        <v>xxx</v>
      </c>
      <c r="P55" s="87" t="str">
        <f>[2]Hmotnosti!$F22</f>
        <v>xxx</v>
      </c>
      <c r="Q55" s="87" t="str">
        <f>[2]Hmotnosti!$J22</f>
        <v>xxx</v>
      </c>
      <c r="R55" s="87" t="str">
        <f>[2]Hmotnosti!$N22</f>
        <v>xxx</v>
      </c>
      <c r="S55" s="87" t="str">
        <f>[2]Hmotnosti!$R22</f>
        <v>xxx</v>
      </c>
      <c r="T55" s="87" t="str">
        <f>[2]Hmotnosti!$V22</f>
        <v>xxx</v>
      </c>
      <c r="U55" s="87" t="str">
        <f>[2]Hmotnosti!$Z22</f>
        <v>xxx</v>
      </c>
      <c r="V55" s="87" t="str">
        <f>[2]Hmotnosti!$AD22</f>
        <v>xxx</v>
      </c>
      <c r="W55" s="87">
        <f>[2]Hmotnosti!$AH22</f>
        <v>0</v>
      </c>
      <c r="X55" s="87">
        <f>[2]Hmotnosti!$AL22</f>
        <v>0</v>
      </c>
      <c r="Y55" s="87">
        <f>[2]Hmotnosti!$AP22</f>
        <v>0</v>
      </c>
      <c r="Z55" s="87">
        <f>[2]Hmotnosti!$AT22</f>
        <v>0</v>
      </c>
      <c r="AA55" s="87">
        <f>[2]Hmotnosti!$AX22</f>
        <v>0</v>
      </c>
      <c r="AB55" s="87">
        <f>[2]Hmotnosti!$BB22</f>
        <v>0</v>
      </c>
      <c r="AC55" s="87">
        <f>[2]Hmotnosti!$BF22</f>
        <v>0</v>
      </c>
      <c r="AD55" s="87">
        <f>[2]Hmotnosti!$BJ22</f>
        <v>0</v>
      </c>
      <c r="AE55" s="83"/>
      <c r="AF55" s="83"/>
      <c r="AG55" s="83"/>
      <c r="AH55" s="84"/>
      <c r="AI55" s="84"/>
      <c r="BZ55" s="166"/>
      <c r="CA55" s="166"/>
      <c r="CB55" s="166"/>
      <c r="CD55" s="166"/>
      <c r="CE55" s="166"/>
      <c r="CF55" s="166"/>
      <c r="CG55" s="166"/>
      <c r="CH55" s="164"/>
    </row>
    <row r="56" spans="1:86" s="85" customFormat="1" ht="15.6" hidden="1" x14ac:dyDescent="0.25">
      <c r="A56" s="149"/>
      <c r="B56" s="110"/>
      <c r="C56" s="149"/>
      <c r="D56" s="149"/>
      <c r="E56" s="110"/>
      <c r="F56" s="109" t="str">
        <f>[2]Oddíly!$E42</f>
        <v>Nivn.</v>
      </c>
      <c r="G56" s="172"/>
      <c r="H56" s="172"/>
      <c r="I56" s="82"/>
      <c r="J56" s="173"/>
      <c r="K56" s="83"/>
      <c r="L56" s="83"/>
      <c r="M56" s="83"/>
      <c r="N56" s="90">
        <v>17</v>
      </c>
      <c r="O56" s="87" t="str">
        <f>[2]Hmotnosti!$B23</f>
        <v>xxx</v>
      </c>
      <c r="P56" s="87" t="str">
        <f>[2]Hmotnosti!$F23</f>
        <v>xxx</v>
      </c>
      <c r="Q56" s="87" t="str">
        <f>[2]Hmotnosti!$J23</f>
        <v>xxx</v>
      </c>
      <c r="R56" s="87" t="str">
        <f>[2]Hmotnosti!$N23</f>
        <v>xxx</v>
      </c>
      <c r="S56" s="87" t="str">
        <f>[2]Hmotnosti!$R23</f>
        <v>xxx</v>
      </c>
      <c r="T56" s="87" t="str">
        <f>[2]Hmotnosti!$V23</f>
        <v>xxx</v>
      </c>
      <c r="U56" s="87" t="str">
        <f>[2]Hmotnosti!$Z23</f>
        <v>xxx</v>
      </c>
      <c r="V56" s="87" t="str">
        <f>[2]Hmotnosti!$AD23</f>
        <v>xxx</v>
      </c>
      <c r="W56" s="87">
        <f>[2]Hmotnosti!$AH23</f>
        <v>0</v>
      </c>
      <c r="X56" s="87">
        <f>[2]Hmotnosti!$AL23</f>
        <v>0</v>
      </c>
      <c r="Y56" s="87">
        <f>[2]Hmotnosti!$AP23</f>
        <v>0</v>
      </c>
      <c r="Z56" s="87">
        <f>[2]Hmotnosti!$AT23</f>
        <v>0</v>
      </c>
      <c r="AA56" s="87">
        <f>[2]Hmotnosti!$AX23</f>
        <v>0</v>
      </c>
      <c r="AB56" s="87">
        <f>[2]Hmotnosti!$BB23</f>
        <v>0</v>
      </c>
      <c r="AC56" s="87">
        <f>[2]Hmotnosti!$BF23</f>
        <v>0</v>
      </c>
      <c r="AD56" s="87">
        <f>[2]Hmotnosti!$BJ23</f>
        <v>0</v>
      </c>
      <c r="AE56" s="83"/>
      <c r="AF56" s="83"/>
      <c r="AG56" s="83"/>
      <c r="AH56" s="84"/>
      <c r="AI56" s="84"/>
      <c r="BZ56" s="166"/>
      <c r="CA56" s="166"/>
      <c r="CB56" s="166"/>
      <c r="CD56" s="166"/>
      <c r="CE56" s="166"/>
      <c r="CF56" s="166"/>
      <c r="CG56" s="166"/>
      <c r="CH56" s="164"/>
    </row>
    <row r="57" spans="1:86" s="85" customFormat="1" ht="15.6" hidden="1" x14ac:dyDescent="0.25">
      <c r="A57" s="149"/>
      <c r="B57" s="110"/>
      <c r="C57" s="149"/>
      <c r="D57" s="149"/>
      <c r="E57" s="110"/>
      <c r="F57" s="109" t="str">
        <f>[2]Oddíly!$E41</f>
        <v>Sla.HK</v>
      </c>
      <c r="G57" s="172"/>
      <c r="H57" s="172"/>
      <c r="I57" s="82"/>
      <c r="J57" s="173"/>
      <c r="K57" s="83"/>
      <c r="L57" s="83"/>
      <c r="M57" s="83"/>
      <c r="N57" s="90">
        <v>18</v>
      </c>
      <c r="O57" s="87" t="str">
        <f>[2]Hmotnosti!$B24</f>
        <v>xxx</v>
      </c>
      <c r="P57" s="87" t="str">
        <f>[2]Hmotnosti!$F24</f>
        <v>xxx</v>
      </c>
      <c r="Q57" s="87" t="str">
        <f>[2]Hmotnosti!$J24</f>
        <v>xxx</v>
      </c>
      <c r="R57" s="87" t="str">
        <f>[2]Hmotnosti!$N24</f>
        <v>xxx</v>
      </c>
      <c r="S57" s="87" t="str">
        <f>[2]Hmotnosti!$R24</f>
        <v>xxx</v>
      </c>
      <c r="T57" s="87" t="str">
        <f>[2]Hmotnosti!$V24</f>
        <v>xxx</v>
      </c>
      <c r="U57" s="87" t="str">
        <f>[2]Hmotnosti!$Z24</f>
        <v>xxx</v>
      </c>
      <c r="V57" s="87" t="str">
        <f>[2]Hmotnosti!$AD24</f>
        <v>xxx</v>
      </c>
      <c r="W57" s="87">
        <f>[2]Hmotnosti!$AH24</f>
        <v>0</v>
      </c>
      <c r="X57" s="87">
        <f>[2]Hmotnosti!$AL24</f>
        <v>0</v>
      </c>
      <c r="Y57" s="87">
        <f>[2]Hmotnosti!$AP24</f>
        <v>0</v>
      </c>
      <c r="Z57" s="87">
        <f>[2]Hmotnosti!$AT24</f>
        <v>0</v>
      </c>
      <c r="AA57" s="87">
        <f>[2]Hmotnosti!$AX24</f>
        <v>0</v>
      </c>
      <c r="AB57" s="87">
        <f>[2]Hmotnosti!$BB24</f>
        <v>0</v>
      </c>
      <c r="AC57" s="87">
        <f>[2]Hmotnosti!$BF24</f>
        <v>0</v>
      </c>
      <c r="AD57" s="87">
        <f>[2]Hmotnosti!$BJ24</f>
        <v>0</v>
      </c>
      <c r="AE57" s="83"/>
      <c r="AF57" s="83"/>
      <c r="AG57" s="83"/>
      <c r="AH57" s="84"/>
      <c r="AI57" s="84"/>
      <c r="BZ57" s="166"/>
      <c r="CA57" s="166"/>
      <c r="CB57" s="166"/>
      <c r="CD57" s="166"/>
      <c r="CE57" s="166"/>
      <c r="CF57" s="166"/>
      <c r="CG57" s="166"/>
      <c r="CH57" s="164"/>
    </row>
    <row r="58" spans="1:86" s="85" customFormat="1" ht="15.6" hidden="1" x14ac:dyDescent="0.25">
      <c r="A58" s="149"/>
      <c r="B58" s="110"/>
      <c r="C58" s="149"/>
      <c r="D58" s="149"/>
      <c r="E58" s="110"/>
      <c r="F58" s="109" t="str">
        <f>[2]Oddíly!$E40</f>
        <v>Sok.HK</v>
      </c>
      <c r="G58" s="172"/>
      <c r="H58" s="172"/>
      <c r="I58" s="82"/>
      <c r="J58" s="173"/>
      <c r="K58" s="83"/>
      <c r="L58" s="83"/>
      <c r="M58" s="83"/>
      <c r="N58" s="90">
        <v>19</v>
      </c>
      <c r="O58" s="87" t="str">
        <f>[2]Hmotnosti!$B25</f>
        <v>xxx</v>
      </c>
      <c r="P58" s="87" t="str">
        <f>[2]Hmotnosti!$F25</f>
        <v>xxx</v>
      </c>
      <c r="Q58" s="87" t="str">
        <f>[2]Hmotnosti!$J25</f>
        <v>xxx</v>
      </c>
      <c r="R58" s="87" t="str">
        <f>[2]Hmotnosti!$N25</f>
        <v>xxx</v>
      </c>
      <c r="S58" s="87" t="str">
        <f>[2]Hmotnosti!$R25</f>
        <v>xxx</v>
      </c>
      <c r="T58" s="87" t="str">
        <f>[2]Hmotnosti!$V25</f>
        <v>xxx</v>
      </c>
      <c r="U58" s="87" t="str">
        <f>[2]Hmotnosti!$Z25</f>
        <v>xxx</v>
      </c>
      <c r="V58" s="87" t="str">
        <f>[2]Hmotnosti!$AD25</f>
        <v>xxx</v>
      </c>
      <c r="W58" s="87">
        <f>[2]Hmotnosti!$AH25</f>
        <v>0</v>
      </c>
      <c r="X58" s="87">
        <f>[2]Hmotnosti!$AL25</f>
        <v>0</v>
      </c>
      <c r="Y58" s="87">
        <f>[2]Hmotnosti!$AP25</f>
        <v>0</v>
      </c>
      <c r="Z58" s="87">
        <f>[2]Hmotnosti!$AT25</f>
        <v>0</v>
      </c>
      <c r="AA58" s="87">
        <f>[2]Hmotnosti!$AX25</f>
        <v>0</v>
      </c>
      <c r="AB58" s="87">
        <f>[2]Hmotnosti!$BB25</f>
        <v>0</v>
      </c>
      <c r="AC58" s="87">
        <f>[2]Hmotnosti!$BF25</f>
        <v>0</v>
      </c>
      <c r="AD58" s="87">
        <f>[2]Hmotnosti!$BJ25</f>
        <v>0</v>
      </c>
      <c r="AE58" s="83"/>
      <c r="AF58" s="83"/>
      <c r="AG58" s="83"/>
      <c r="AH58" s="84"/>
      <c r="AI58" s="84"/>
      <c r="BZ58" s="166"/>
      <c r="CA58" s="166"/>
      <c r="CB58" s="166"/>
      <c r="CD58" s="166"/>
      <c r="CE58" s="166"/>
      <c r="CF58" s="166"/>
      <c r="CG58" s="166"/>
      <c r="CH58" s="164"/>
    </row>
    <row r="59" spans="1:86" s="85" customFormat="1" ht="15.6" hidden="1" x14ac:dyDescent="0.25">
      <c r="A59" s="149"/>
      <c r="B59" s="110"/>
      <c r="C59" s="149"/>
      <c r="D59" s="149"/>
      <c r="E59" s="110"/>
      <c r="F59" s="109" t="str">
        <f>[2]Oddíly!$E39</f>
        <v>Rtyně</v>
      </c>
      <c r="G59" s="172"/>
      <c r="H59" s="172"/>
      <c r="I59" s="82"/>
      <c r="J59" s="173"/>
      <c r="K59" s="83"/>
      <c r="L59" s="83"/>
      <c r="M59" s="83"/>
      <c r="N59" s="90">
        <v>20</v>
      </c>
      <c r="O59" s="87" t="str">
        <f>[2]Hmotnosti!$B26</f>
        <v>xxx</v>
      </c>
      <c r="P59" s="87" t="str">
        <f>[2]Hmotnosti!$F26</f>
        <v>xxx</v>
      </c>
      <c r="Q59" s="87" t="str">
        <f>[2]Hmotnosti!$J26</f>
        <v>xxx</v>
      </c>
      <c r="R59" s="87" t="str">
        <f>[2]Hmotnosti!$N26</f>
        <v>xxx</v>
      </c>
      <c r="S59" s="87" t="str">
        <f>[2]Hmotnosti!$R26</f>
        <v>xxx</v>
      </c>
      <c r="T59" s="87" t="str">
        <f>[2]Hmotnosti!$V26</f>
        <v>xxx</v>
      </c>
      <c r="U59" s="87" t="str">
        <f>[2]Hmotnosti!$Z26</f>
        <v>xxx</v>
      </c>
      <c r="V59" s="87" t="str">
        <f>[2]Hmotnosti!$AD26</f>
        <v>xxx</v>
      </c>
      <c r="W59" s="87">
        <f>[2]Hmotnosti!$AH26</f>
        <v>0</v>
      </c>
      <c r="X59" s="87">
        <f>[2]Hmotnosti!$AL26</f>
        <v>0</v>
      </c>
      <c r="Y59" s="87">
        <f>[2]Hmotnosti!$AP26</f>
        <v>0</v>
      </c>
      <c r="Z59" s="87">
        <f>[2]Hmotnosti!$AT26</f>
        <v>0</v>
      </c>
      <c r="AA59" s="87">
        <f>[2]Hmotnosti!$AX26</f>
        <v>0</v>
      </c>
      <c r="AB59" s="87">
        <f>[2]Hmotnosti!$BB26</f>
        <v>0</v>
      </c>
      <c r="AC59" s="87">
        <f>[2]Hmotnosti!$BF26</f>
        <v>0</v>
      </c>
      <c r="AD59" s="87">
        <f>[2]Hmotnosti!$BJ26</f>
        <v>0</v>
      </c>
      <c r="AE59" s="83"/>
      <c r="AF59" s="83"/>
      <c r="AG59" s="83"/>
      <c r="AH59" s="84"/>
      <c r="AI59" s="84"/>
      <c r="BZ59" s="166"/>
      <c r="CA59" s="166"/>
      <c r="CB59" s="166"/>
      <c r="CD59" s="166"/>
      <c r="CE59" s="166"/>
      <c r="CF59" s="166"/>
      <c r="CG59" s="166"/>
      <c r="CH59" s="164"/>
    </row>
    <row r="60" spans="1:86" s="85" customFormat="1" ht="15.6" hidden="1" x14ac:dyDescent="0.25">
      <c r="A60" s="149"/>
      <c r="B60" s="110"/>
      <c r="C60" s="149"/>
      <c r="D60" s="149"/>
      <c r="E60" s="110"/>
      <c r="F60" s="109" t="str">
        <f>[2]Oddíly!$E38</f>
        <v>Boroh.</v>
      </c>
      <c r="G60" s="172"/>
      <c r="H60" s="172"/>
      <c r="I60" s="82"/>
      <c r="J60" s="173"/>
      <c r="K60" s="83"/>
      <c r="L60" s="83"/>
      <c r="M60" s="83"/>
      <c r="N60" s="83"/>
      <c r="O60" s="83"/>
      <c r="P60" s="83"/>
      <c r="Q60" s="83"/>
      <c r="R60" s="83"/>
      <c r="S60" s="83"/>
      <c r="T60" s="83"/>
      <c r="U60" s="83"/>
      <c r="V60" s="83"/>
      <c r="W60" s="83"/>
      <c r="X60" s="83"/>
      <c r="Y60" s="83"/>
      <c r="Z60" s="83"/>
      <c r="AA60" s="83"/>
      <c r="AB60" s="83"/>
      <c r="AC60" s="83"/>
      <c r="AD60" s="83"/>
      <c r="AE60" s="83"/>
      <c r="AF60" s="83"/>
      <c r="AG60" s="83"/>
      <c r="AH60" s="84"/>
      <c r="AI60" s="84"/>
      <c r="BZ60" s="166"/>
      <c r="CA60" s="166"/>
      <c r="CB60" s="166"/>
      <c r="CD60" s="166"/>
      <c r="CE60" s="166"/>
      <c r="CF60" s="166"/>
      <c r="CG60" s="166"/>
      <c r="CH60" s="164"/>
    </row>
    <row r="61" spans="1:86" s="85" customFormat="1" ht="15.6" hidden="1" x14ac:dyDescent="0.25">
      <c r="A61" s="149"/>
      <c r="B61" s="110"/>
      <c r="C61" s="149"/>
      <c r="D61" s="149"/>
      <c r="E61" s="110"/>
      <c r="F61" s="109" t="str">
        <f>[2]Oddíly!$E37</f>
        <v>H.Brod</v>
      </c>
      <c r="G61" s="172"/>
      <c r="H61" s="172"/>
      <c r="I61" s="82"/>
      <c r="J61" s="173"/>
      <c r="K61" s="83"/>
      <c r="L61" s="83"/>
      <c r="M61" s="83"/>
      <c r="N61" s="83"/>
      <c r="O61" s="83"/>
      <c r="P61" s="83"/>
      <c r="Q61" s="83"/>
      <c r="R61" s="83"/>
      <c r="S61" s="83"/>
      <c r="T61" s="83"/>
      <c r="U61" s="83"/>
      <c r="V61" s="83"/>
      <c r="W61" s="83"/>
      <c r="X61" s="83"/>
      <c r="Y61" s="83"/>
      <c r="Z61" s="83"/>
      <c r="AA61" s="83"/>
      <c r="AB61" s="83"/>
      <c r="AC61" s="83"/>
      <c r="AD61" s="83"/>
      <c r="AE61" s="83"/>
      <c r="AF61" s="83"/>
      <c r="AG61" s="83"/>
      <c r="AH61" s="84"/>
      <c r="AI61" s="84"/>
      <c r="BZ61" s="166"/>
      <c r="CA61" s="166"/>
      <c r="CB61" s="166"/>
      <c r="CD61" s="166"/>
      <c r="CE61" s="166"/>
      <c r="CF61" s="166"/>
      <c r="CG61" s="166"/>
      <c r="CH61" s="164"/>
    </row>
    <row r="62" spans="1:86" s="85" customFormat="1" ht="15.6" hidden="1" x14ac:dyDescent="0.25">
      <c r="A62" s="149"/>
      <c r="B62" s="110"/>
      <c r="C62" s="149"/>
      <c r="D62" s="149"/>
      <c r="E62" s="110"/>
      <c r="F62" s="109" t="str">
        <f>[2]Oddíly!$E36</f>
        <v>Prysk</v>
      </c>
      <c r="G62" s="172"/>
      <c r="H62" s="172"/>
      <c r="I62" s="82"/>
      <c r="J62" s="173"/>
      <c r="K62" s="83"/>
      <c r="L62" s="83"/>
      <c r="M62" s="83"/>
      <c r="N62" s="83"/>
      <c r="O62" s="83"/>
      <c r="P62" s="83"/>
      <c r="Q62" s="83"/>
      <c r="R62" s="83"/>
      <c r="S62" s="83"/>
      <c r="T62" s="83"/>
      <c r="U62" s="83"/>
      <c r="V62" s="83"/>
      <c r="W62" s="83"/>
      <c r="X62" s="83"/>
      <c r="Y62" s="83"/>
      <c r="Z62" s="83"/>
      <c r="AA62" s="83"/>
      <c r="AB62" s="83"/>
      <c r="AC62" s="83"/>
      <c r="AD62" s="83"/>
      <c r="AE62" s="83"/>
      <c r="AF62" s="83"/>
      <c r="AG62" s="83"/>
      <c r="AH62" s="84"/>
      <c r="AI62" s="84"/>
      <c r="BZ62" s="166"/>
      <c r="CA62" s="166"/>
      <c r="CB62" s="166"/>
      <c r="CD62" s="166"/>
      <c r="CE62" s="166"/>
      <c r="CF62" s="166"/>
      <c r="CG62" s="166"/>
      <c r="CH62" s="164"/>
    </row>
    <row r="63" spans="1:86" s="85" customFormat="1" ht="15.6" hidden="1" x14ac:dyDescent="0.25">
      <c r="A63" s="149"/>
      <c r="B63" s="110"/>
      <c r="C63" s="149"/>
      <c r="D63" s="149"/>
      <c r="E63" s="110"/>
      <c r="F63" s="109" t="str">
        <f>[2]Oddíly!$E35</f>
        <v>K.Lípa</v>
      </c>
      <c r="G63" s="172"/>
      <c r="H63" s="172"/>
      <c r="I63" s="82"/>
      <c r="J63" s="173"/>
      <c r="K63" s="83"/>
      <c r="L63" s="83"/>
      <c r="M63" s="83"/>
      <c r="N63" s="83"/>
      <c r="O63" s="83"/>
      <c r="P63" s="83"/>
      <c r="Q63" s="83"/>
      <c r="R63" s="83"/>
      <c r="S63" s="83"/>
      <c r="T63" s="83"/>
      <c r="U63" s="83"/>
      <c r="V63" s="83"/>
      <c r="W63" s="83"/>
      <c r="X63" s="83"/>
      <c r="Y63" s="83"/>
      <c r="Z63" s="83"/>
      <c r="AA63" s="83"/>
      <c r="AB63" s="83"/>
      <c r="AC63" s="83"/>
      <c r="AD63" s="83"/>
      <c r="AE63" s="83"/>
      <c r="AF63" s="83"/>
      <c r="AG63" s="83"/>
      <c r="AH63" s="84"/>
      <c r="AI63" s="84"/>
      <c r="BZ63" s="166"/>
      <c r="CA63" s="166"/>
      <c r="CB63" s="166"/>
      <c r="CD63" s="166"/>
      <c r="CE63" s="166"/>
      <c r="CF63" s="166"/>
      <c r="CG63" s="166"/>
      <c r="CH63" s="164"/>
    </row>
    <row r="64" spans="1:86" s="85" customFormat="1" ht="15.6" hidden="1" x14ac:dyDescent="0.25">
      <c r="A64" s="149"/>
      <c r="B64" s="110"/>
      <c r="C64" s="149"/>
      <c r="D64" s="149"/>
      <c r="E64" s="110"/>
      <c r="F64" s="109" t="str">
        <f>[2]Oddíly!$E34</f>
        <v>Chrast.</v>
      </c>
      <c r="G64" s="172"/>
      <c r="H64" s="172"/>
      <c r="I64" s="82"/>
      <c r="J64" s="173"/>
      <c r="K64" s="83"/>
      <c r="L64" s="83"/>
      <c r="M64" s="83"/>
      <c r="N64" s="83"/>
      <c r="O64" s="83"/>
      <c r="P64" s="83"/>
      <c r="Q64" s="83"/>
      <c r="R64" s="83"/>
      <c r="S64" s="83"/>
      <c r="T64" s="83"/>
      <c r="U64" s="83"/>
      <c r="V64" s="83"/>
      <c r="W64" s="83"/>
      <c r="X64" s="83"/>
      <c r="Y64" s="83"/>
      <c r="Z64" s="83"/>
      <c r="AA64" s="83"/>
      <c r="AB64" s="83"/>
      <c r="AC64" s="83"/>
      <c r="AD64" s="83"/>
      <c r="AE64" s="83"/>
      <c r="AF64" s="83"/>
      <c r="AG64" s="83"/>
      <c r="AH64" s="84"/>
      <c r="AI64" s="84"/>
      <c r="BZ64" s="166"/>
      <c r="CA64" s="166"/>
      <c r="CB64" s="166"/>
      <c r="CD64" s="166"/>
      <c r="CE64" s="166"/>
      <c r="CF64" s="166"/>
      <c r="CG64" s="166"/>
      <c r="CH64" s="164"/>
    </row>
    <row r="65" spans="1:86" s="85" customFormat="1" ht="15.6" hidden="1" x14ac:dyDescent="0.25">
      <c r="A65" s="149"/>
      <c r="B65" s="110"/>
      <c r="C65" s="149"/>
      <c r="D65" s="149"/>
      <c r="E65" s="110"/>
      <c r="F65" s="109" t="str">
        <f>[2]Oddíly!$E33</f>
        <v>Varns.</v>
      </c>
      <c r="G65" s="172"/>
      <c r="H65" s="172"/>
      <c r="I65" s="82"/>
      <c r="J65" s="173"/>
      <c r="K65" s="83"/>
      <c r="L65" s="83"/>
      <c r="M65" s="83"/>
      <c r="N65" s="83"/>
      <c r="O65" s="83"/>
      <c r="P65" s="83"/>
      <c r="Q65" s="83"/>
      <c r="R65" s="83"/>
      <c r="S65" s="83"/>
      <c r="T65" s="83"/>
      <c r="U65" s="83"/>
      <c r="V65" s="83"/>
      <c r="W65" s="83"/>
      <c r="X65" s="83"/>
      <c r="Y65" s="83"/>
      <c r="Z65" s="83"/>
      <c r="AA65" s="83"/>
      <c r="AB65" s="83"/>
      <c r="AC65" s="83"/>
      <c r="AD65" s="83"/>
      <c r="AE65" s="83"/>
      <c r="AF65" s="83"/>
      <c r="AG65" s="83"/>
      <c r="AH65" s="84"/>
      <c r="AI65" s="84"/>
      <c r="BZ65" s="166"/>
      <c r="CA65" s="166"/>
      <c r="CB65" s="166"/>
      <c r="CD65" s="166"/>
      <c r="CE65" s="166"/>
      <c r="CF65" s="166"/>
      <c r="CG65" s="166"/>
      <c r="CH65" s="164"/>
    </row>
    <row r="66" spans="1:86" s="85" customFormat="1" ht="15.6" hidden="1" x14ac:dyDescent="0.25">
      <c r="A66" s="149"/>
      <c r="B66" s="110"/>
      <c r="C66" s="149"/>
      <c r="D66" s="149"/>
      <c r="E66" s="110"/>
      <c r="F66" s="109" t="str">
        <f>[2]Oddíly!$E32</f>
        <v>Lib.</v>
      </c>
      <c r="G66" s="172"/>
      <c r="H66" s="172"/>
      <c r="I66" s="82"/>
      <c r="J66" s="173"/>
      <c r="K66" s="83"/>
      <c r="L66" s="83"/>
      <c r="M66" s="83"/>
      <c r="N66" s="83"/>
      <c r="O66" s="83"/>
      <c r="P66" s="83"/>
      <c r="Q66" s="83"/>
      <c r="R66" s="83"/>
      <c r="S66" s="83"/>
      <c r="T66" s="83"/>
      <c r="U66" s="83"/>
      <c r="V66" s="83"/>
      <c r="W66" s="83"/>
      <c r="X66" s="83"/>
      <c r="Y66" s="83"/>
      <c r="Z66" s="83"/>
      <c r="AA66" s="83"/>
      <c r="AB66" s="83"/>
      <c r="AC66" s="83"/>
      <c r="AD66" s="83"/>
      <c r="AE66" s="83"/>
      <c r="AF66" s="83"/>
      <c r="AG66" s="83"/>
      <c r="AH66" s="84"/>
      <c r="AI66" s="84"/>
      <c r="BZ66" s="166"/>
      <c r="CA66" s="166"/>
      <c r="CB66" s="166"/>
      <c r="CD66" s="166"/>
      <c r="CE66" s="166"/>
      <c r="CF66" s="166"/>
      <c r="CG66" s="166"/>
      <c r="CH66" s="164"/>
    </row>
    <row r="67" spans="1:86" s="85" customFormat="1" ht="15.6" hidden="1" x14ac:dyDescent="0.25">
      <c r="A67" s="149"/>
      <c r="B67" s="110"/>
      <c r="C67" s="149"/>
      <c r="D67" s="149"/>
      <c r="E67" s="110"/>
      <c r="F67" s="109" t="str">
        <f>[2]Oddíly!$E31</f>
        <v>Nur</v>
      </c>
      <c r="G67" s="172"/>
      <c r="H67" s="172"/>
      <c r="I67" s="82"/>
      <c r="J67" s="173"/>
      <c r="K67" s="83"/>
      <c r="L67" s="83"/>
      <c r="M67" s="83"/>
      <c r="N67" s="83"/>
      <c r="O67" s="83"/>
      <c r="P67" s="83"/>
      <c r="Q67" s="83"/>
      <c r="R67" s="83"/>
      <c r="S67" s="83"/>
      <c r="T67" s="83"/>
      <c r="U67" s="83"/>
      <c r="V67" s="83"/>
      <c r="W67" s="83"/>
      <c r="X67" s="83"/>
      <c r="Y67" s="83"/>
      <c r="Z67" s="83"/>
      <c r="AA67" s="83"/>
      <c r="AB67" s="83"/>
      <c r="AC67" s="83"/>
      <c r="AD67" s="83"/>
      <c r="AE67" s="83"/>
      <c r="AF67" s="83"/>
      <c r="AG67" s="83"/>
      <c r="AH67" s="84"/>
      <c r="AI67" s="84"/>
      <c r="BZ67" s="166"/>
      <c r="CA67" s="166"/>
      <c r="CB67" s="166"/>
      <c r="CD67" s="166"/>
      <c r="CE67" s="166"/>
      <c r="CF67" s="166"/>
      <c r="CG67" s="166"/>
      <c r="CH67" s="164"/>
    </row>
    <row r="68" spans="1:86" s="85" customFormat="1" ht="15.6" hidden="1" x14ac:dyDescent="0.25">
      <c r="A68" s="149"/>
      <c r="B68" s="110"/>
      <c r="C68" s="149"/>
      <c r="D68" s="149"/>
      <c r="E68" s="110"/>
      <c r="F68" s="109" t="str">
        <f>[2]Oddíly!$E30</f>
        <v>Spoř.</v>
      </c>
      <c r="G68" s="172"/>
      <c r="H68" s="172"/>
      <c r="I68" s="82"/>
      <c r="J68" s="173"/>
      <c r="K68" s="83"/>
      <c r="L68" s="83"/>
      <c r="M68" s="83"/>
      <c r="N68" s="83"/>
      <c r="O68" s="83"/>
      <c r="P68" s="83"/>
      <c r="Q68" s="83"/>
      <c r="R68" s="83"/>
      <c r="S68" s="83"/>
      <c r="T68" s="83"/>
      <c r="U68" s="83"/>
      <c r="V68" s="83"/>
      <c r="W68" s="83"/>
      <c r="X68" s="83"/>
      <c r="Y68" s="83"/>
      <c r="Z68" s="83"/>
      <c r="AA68" s="83"/>
      <c r="AB68" s="83"/>
      <c r="AC68" s="83"/>
      <c r="AD68" s="83"/>
      <c r="AE68" s="83"/>
      <c r="AF68" s="83"/>
      <c r="AG68" s="83"/>
      <c r="AH68" s="84"/>
      <c r="AI68" s="84"/>
      <c r="BZ68" s="166"/>
      <c r="CA68" s="166"/>
      <c r="CB68" s="166"/>
      <c r="CD68" s="166"/>
      <c r="CE68" s="166"/>
      <c r="CF68" s="166"/>
      <c r="CG68" s="166"/>
      <c r="CH68" s="164"/>
    </row>
    <row r="69" spans="1:86" s="85" customFormat="1" ht="15.6" hidden="1" x14ac:dyDescent="0.25">
      <c r="A69" s="149"/>
      <c r="B69" s="110"/>
      <c r="C69" s="149"/>
      <c r="D69" s="149"/>
      <c r="E69" s="110"/>
      <c r="F69" s="109" t="str">
        <f>[2]Oddíly!$E29</f>
        <v>Cíl Cho.</v>
      </c>
      <c r="G69" s="172"/>
      <c r="H69" s="172"/>
      <c r="I69" s="82"/>
      <c r="J69" s="173"/>
      <c r="K69" s="83"/>
      <c r="L69" s="83"/>
      <c r="M69" s="83"/>
      <c r="N69" s="83"/>
      <c r="O69" s="83"/>
      <c r="P69" s="83"/>
      <c r="Q69" s="83"/>
      <c r="R69" s="83"/>
      <c r="S69" s="83"/>
      <c r="T69" s="83"/>
      <c r="U69" s="83"/>
      <c r="V69" s="83"/>
      <c r="W69" s="83"/>
      <c r="X69" s="83"/>
      <c r="Y69" s="83"/>
      <c r="Z69" s="83"/>
      <c r="AA69" s="83"/>
      <c r="AB69" s="83"/>
      <c r="AC69" s="83"/>
      <c r="AD69" s="83"/>
      <c r="AE69" s="83"/>
      <c r="AF69" s="83"/>
      <c r="AG69" s="83"/>
      <c r="AH69" s="84"/>
      <c r="AI69" s="84"/>
      <c r="BE69" s="105" t="str">
        <f>BE78</f>
        <v>základ</v>
      </c>
      <c r="BF69" s="106" t="str">
        <f>IF(BF83="x",(IF(BF81="x",$BE$82,$BE$81)),(IF(BF82="x",$BE$82,$BE$81)))</f>
        <v>ř.ř.</v>
      </c>
      <c r="BG69" s="106" t="str">
        <f t="shared" ref="BG69:BM69" si="9">IF(BG83="x",(IF(BG81="x",$BE$82,$BE$81)),(IF(BG82="x",$BE$82,$BE$81)))</f>
        <v>ř.ř.</v>
      </c>
      <c r="BH69" s="106" t="str">
        <f t="shared" si="9"/>
        <v>ř.ř.</v>
      </c>
      <c r="BI69" s="106" t="str">
        <f t="shared" si="9"/>
        <v>ř.ř.</v>
      </c>
      <c r="BJ69" s="106" t="str">
        <f t="shared" si="9"/>
        <v>ř.ř.</v>
      </c>
      <c r="BK69" s="106" t="str">
        <f t="shared" si="9"/>
        <v>ř.ř.</v>
      </c>
      <c r="BL69" s="106" t="str">
        <f t="shared" si="9"/>
        <v>ř.ř.</v>
      </c>
      <c r="BM69" s="106" t="str">
        <f t="shared" si="9"/>
        <v>ř.ř.</v>
      </c>
      <c r="BZ69" s="166"/>
      <c r="CA69" s="166"/>
      <c r="CB69" s="166"/>
      <c r="CD69" s="166"/>
      <c r="CE69" s="166"/>
      <c r="CF69" s="166"/>
      <c r="CG69" s="166"/>
      <c r="CH69" s="164"/>
    </row>
    <row r="70" spans="1:86" s="85" customFormat="1" ht="15.6" hidden="1" x14ac:dyDescent="0.25">
      <c r="A70" s="149"/>
      <c r="B70" s="110"/>
      <c r="C70" s="149"/>
      <c r="D70" s="149"/>
      <c r="E70" s="110"/>
      <c r="F70" s="109" t="str">
        <f>[2]Oddíly!$E28</f>
        <v>CW Cho.</v>
      </c>
      <c r="G70" s="172"/>
      <c r="H70" s="172"/>
      <c r="I70" s="82"/>
      <c r="J70" s="173"/>
      <c r="K70" s="83"/>
      <c r="L70" s="83"/>
      <c r="M70" s="83"/>
      <c r="N70" s="83"/>
      <c r="O70" s="83"/>
      <c r="P70" s="83"/>
      <c r="Q70" s="83"/>
      <c r="R70" s="83"/>
      <c r="S70" s="83"/>
      <c r="T70" s="83"/>
      <c r="U70" s="83"/>
      <c r="V70" s="83"/>
      <c r="W70" s="83"/>
      <c r="X70" s="83"/>
      <c r="Y70" s="83"/>
      <c r="Z70" s="83"/>
      <c r="AA70" s="83"/>
      <c r="AB70" s="83"/>
      <c r="AC70" s="83"/>
      <c r="AD70" s="83"/>
      <c r="AE70" s="83"/>
      <c r="AF70" s="83"/>
      <c r="AG70" s="83"/>
      <c r="AH70" s="84"/>
      <c r="AI70" s="84"/>
      <c r="BE70" s="105"/>
      <c r="BF70" s="106" t="str">
        <f>IF(BF83="x",(IF(BF82="x",$BE$82,$BE$81)),(IF(BF81="x",$BE$82,$BE$81)))</f>
        <v>v.s.</v>
      </c>
      <c r="BG70" s="106" t="str">
        <f t="shared" ref="BG70:BM70" si="10">IF(BG83="x",(IF(BG82="x",$BE$82,$BE$81)),(IF(BG81="x",$BE$82,$BE$81)))</f>
        <v>v.s.</v>
      </c>
      <c r="BH70" s="106" t="str">
        <f t="shared" si="10"/>
        <v>v.s.</v>
      </c>
      <c r="BI70" s="106" t="str">
        <f t="shared" si="10"/>
        <v>v.s.</v>
      </c>
      <c r="BJ70" s="106" t="str">
        <f t="shared" si="10"/>
        <v>v.s.</v>
      </c>
      <c r="BK70" s="106" t="str">
        <f t="shared" si="10"/>
        <v>v.s.</v>
      </c>
      <c r="BL70" s="106" t="str">
        <f t="shared" si="10"/>
        <v>v.s.</v>
      </c>
      <c r="BM70" s="106" t="str">
        <f t="shared" si="10"/>
        <v>v.s.</v>
      </c>
      <c r="BZ70" s="166"/>
      <c r="CA70" s="166"/>
      <c r="CB70" s="166"/>
      <c r="CD70" s="166"/>
      <c r="CE70" s="166"/>
      <c r="CF70" s="166"/>
      <c r="CG70" s="166"/>
      <c r="CH70" s="164"/>
    </row>
    <row r="71" spans="1:86" s="85" customFormat="1" ht="15.6" hidden="1" x14ac:dyDescent="0.25">
      <c r="A71" s="149"/>
      <c r="B71" s="110"/>
      <c r="C71" s="149"/>
      <c r="D71" s="149"/>
      <c r="E71" s="110"/>
      <c r="F71" s="109" t="str">
        <f>[2]Oddíly!$E27</f>
        <v>Klášt.</v>
      </c>
      <c r="G71" s="172"/>
      <c r="H71" s="172"/>
      <c r="I71" s="82"/>
      <c r="J71" s="173"/>
      <c r="K71" s="83"/>
      <c r="L71" s="83"/>
      <c r="M71" s="83"/>
      <c r="N71" s="83"/>
      <c r="O71" s="83"/>
      <c r="P71" s="83"/>
      <c r="Q71" s="83"/>
      <c r="R71" s="83"/>
      <c r="S71" s="83"/>
      <c r="T71" s="83"/>
      <c r="U71" s="83"/>
      <c r="V71" s="83"/>
      <c r="W71" s="83"/>
      <c r="X71" s="83"/>
      <c r="Y71" s="83"/>
      <c r="Z71" s="83"/>
      <c r="AA71" s="83"/>
      <c r="AB71" s="83"/>
      <c r="AC71" s="83"/>
      <c r="AD71" s="83"/>
      <c r="AE71" s="83"/>
      <c r="AF71" s="83"/>
      <c r="AG71" s="83"/>
      <c r="AH71" s="84"/>
      <c r="AI71" s="84"/>
      <c r="BF71" s="106"/>
      <c r="BG71" s="106"/>
      <c r="BH71" s="106"/>
      <c r="BI71" s="106"/>
      <c r="BJ71" s="106"/>
      <c r="BK71" s="106"/>
      <c r="BL71" s="106"/>
      <c r="BM71" s="106"/>
      <c r="BZ71" s="166"/>
      <c r="CA71" s="166"/>
      <c r="CB71" s="166"/>
      <c r="CD71" s="166"/>
      <c r="CE71" s="166"/>
      <c r="CF71" s="166"/>
      <c r="CG71" s="166"/>
      <c r="CH71" s="164"/>
    </row>
    <row r="72" spans="1:86" s="85" customFormat="1" ht="15.6" hidden="1" x14ac:dyDescent="0.25">
      <c r="A72" s="149"/>
      <c r="B72" s="110"/>
      <c r="C72" s="149"/>
      <c r="D72" s="149"/>
      <c r="E72" s="110"/>
      <c r="F72" s="109" t="str">
        <f>[2]Oddíly!$E26</f>
        <v>Tepl.</v>
      </c>
      <c r="G72" s="172"/>
      <c r="H72" s="172"/>
      <c r="I72" s="82"/>
      <c r="J72" s="173"/>
      <c r="K72" s="83"/>
      <c r="L72" s="83"/>
      <c r="M72" s="83"/>
      <c r="N72" s="83"/>
      <c r="O72" s="83"/>
      <c r="P72" s="83"/>
      <c r="Q72" s="83"/>
      <c r="R72" s="83"/>
      <c r="S72" s="83"/>
      <c r="T72" s="83"/>
      <c r="U72" s="83"/>
      <c r="V72" s="83"/>
      <c r="W72" s="83"/>
      <c r="X72" s="83"/>
      <c r="Y72" s="83"/>
      <c r="Z72" s="83"/>
      <c r="AA72" s="83"/>
      <c r="AB72" s="83"/>
      <c r="AC72" s="83"/>
      <c r="AD72" s="83"/>
      <c r="AE72" s="83"/>
      <c r="AF72" s="83"/>
      <c r="AG72" s="83"/>
      <c r="AH72" s="84"/>
      <c r="AI72" s="84"/>
      <c r="BF72" s="106"/>
      <c r="BG72" s="106"/>
      <c r="BH72" s="106"/>
      <c r="BI72" s="106"/>
      <c r="BJ72" s="106"/>
      <c r="BK72" s="106"/>
      <c r="BL72" s="106"/>
      <c r="BM72" s="106"/>
      <c r="BZ72" s="166"/>
      <c r="CA72" s="166"/>
      <c r="CB72" s="166"/>
      <c r="CD72" s="166"/>
      <c r="CE72" s="166"/>
      <c r="CF72" s="166"/>
      <c r="CG72" s="166"/>
      <c r="CH72" s="164"/>
    </row>
    <row r="73" spans="1:86" s="85" customFormat="1" ht="15.6" hidden="1" x14ac:dyDescent="0.25">
      <c r="A73" s="149">
        <v>16</v>
      </c>
      <c r="B73" s="110" t="str">
        <f>IF(C73=0,"xxx",([2]Hmotnosti!$BJ$6))</f>
        <v>xxx</v>
      </c>
      <c r="C73" s="149">
        <f>E73</f>
        <v>0</v>
      </c>
      <c r="D73" s="149"/>
      <c r="E73" s="110">
        <f>'[2]Základní údaje'!$H33</f>
        <v>0</v>
      </c>
      <c r="F73" s="109" t="str">
        <f>[2]Oddíly!$E25</f>
        <v>Mezib.</v>
      </c>
      <c r="G73" s="172"/>
      <c r="H73" s="172"/>
      <c r="I73" s="82"/>
      <c r="J73" s="173"/>
      <c r="K73" s="83"/>
      <c r="L73" s="83"/>
      <c r="M73" s="83"/>
      <c r="N73" s="83"/>
      <c r="O73" s="83"/>
      <c r="P73" s="83"/>
      <c r="Q73" s="83"/>
      <c r="R73" s="83"/>
      <c r="S73" s="83"/>
      <c r="T73" s="83"/>
      <c r="U73" s="83"/>
      <c r="V73" s="83"/>
      <c r="W73" s="83"/>
      <c r="X73" s="83"/>
      <c r="Y73" s="83"/>
      <c r="Z73" s="83"/>
      <c r="AA73" s="83"/>
      <c r="AB73" s="83"/>
      <c r="AC73" s="83"/>
      <c r="AD73" s="83"/>
      <c r="AE73" s="83"/>
      <c r="AF73" s="83"/>
      <c r="AG73" s="83"/>
      <c r="AH73" s="84"/>
      <c r="AI73" s="84"/>
      <c r="BF73" s="106"/>
      <c r="BG73" s="106"/>
      <c r="BH73" s="106"/>
      <c r="BI73" s="106"/>
      <c r="BJ73" s="106"/>
      <c r="BK73" s="106"/>
      <c r="BL73" s="106"/>
      <c r="BM73" s="106"/>
      <c r="BZ73" s="166"/>
      <c r="CA73" s="166"/>
      <c r="CB73" s="166"/>
      <c r="CD73" s="166"/>
      <c r="CE73" s="166"/>
      <c r="CF73" s="166"/>
      <c r="CG73" s="166"/>
      <c r="CH73" s="164"/>
    </row>
    <row r="74" spans="1:86" s="85" customFormat="1" ht="15.6" hidden="1" x14ac:dyDescent="0.25">
      <c r="A74" s="149">
        <v>15</v>
      </c>
      <c r="B74" s="110" t="str">
        <f>IF(C74=0,"xxx",([2]Hmotnosti!$BF$6))</f>
        <v>xxx</v>
      </c>
      <c r="C74" s="149">
        <f t="shared" ref="C74:C88" si="11">E74</f>
        <v>0</v>
      </c>
      <c r="D74" s="149"/>
      <c r="E74" s="110">
        <f>'[2]Základní údaje'!$H32</f>
        <v>0</v>
      </c>
      <c r="F74" s="109" t="str">
        <f>[2]Oddíly!$E24</f>
        <v>M.Láz.</v>
      </c>
      <c r="G74" s="172"/>
      <c r="H74" s="172"/>
      <c r="I74" s="82"/>
      <c r="J74" s="173"/>
      <c r="K74" s="83"/>
      <c r="L74" s="83"/>
      <c r="M74" s="83"/>
      <c r="N74" s="83"/>
      <c r="O74" s="83"/>
      <c r="P74" s="83"/>
      <c r="Q74" s="83"/>
      <c r="R74" s="83"/>
      <c r="S74" s="83"/>
      <c r="T74" s="83"/>
      <c r="U74" s="83"/>
      <c r="V74" s="83"/>
      <c r="W74" s="83"/>
      <c r="X74" s="83"/>
      <c r="Y74" s="83"/>
      <c r="Z74" s="83"/>
      <c r="AA74" s="83"/>
      <c r="AB74" s="83"/>
      <c r="AC74" s="83"/>
      <c r="AD74" s="83"/>
      <c r="AE74" s="83"/>
      <c r="AF74" s="83"/>
      <c r="AG74" s="83"/>
      <c r="AH74" s="84"/>
      <c r="AI74" s="84"/>
      <c r="BE74" s="105" t="str">
        <f>[1]List1!$A$200</f>
        <v>chyba stylu</v>
      </c>
      <c r="BF74" s="106"/>
      <c r="BG74" s="106"/>
      <c r="BH74" s="106"/>
      <c r="BI74" s="106"/>
      <c r="BJ74" s="106"/>
      <c r="BK74" s="106"/>
      <c r="BL74" s="106"/>
      <c r="BM74" s="106"/>
      <c r="BN74" s="106"/>
      <c r="BO74" s="106"/>
      <c r="BZ74" s="166"/>
      <c r="CA74" s="166"/>
      <c r="CB74" s="166"/>
      <c r="CD74" s="166"/>
      <c r="CE74" s="166"/>
      <c r="CF74" s="166"/>
      <c r="CG74" s="166"/>
      <c r="CH74" s="164"/>
    </row>
    <row r="75" spans="1:86" s="85" customFormat="1" ht="15.6" hidden="1" x14ac:dyDescent="0.25">
      <c r="A75" s="149">
        <v>14</v>
      </c>
      <c r="B75" s="110" t="str">
        <f>IF(C75=0,"xxx",(CONCATENATE([2]Hmotnosti!$BB$6)))</f>
        <v>xxx</v>
      </c>
      <c r="C75" s="149">
        <f t="shared" si="11"/>
        <v>0</v>
      </c>
      <c r="D75" s="149"/>
      <c r="E75" s="110">
        <f>'[2]Základní údaje'!$H31</f>
        <v>0</v>
      </c>
      <c r="F75" s="109" t="str">
        <f>[2]Oddíly!$E23</f>
        <v>Sok.Pl.</v>
      </c>
      <c r="G75" s="172"/>
      <c r="H75" s="172"/>
      <c r="I75" s="82"/>
      <c r="J75" s="173"/>
      <c r="K75" s="83"/>
      <c r="L75" s="83"/>
      <c r="M75" s="83"/>
      <c r="N75" s="83"/>
      <c r="O75" s="83"/>
      <c r="P75" s="83"/>
      <c r="Q75" s="83"/>
      <c r="R75" s="83"/>
      <c r="S75" s="83"/>
      <c r="T75" s="83"/>
      <c r="U75" s="83"/>
      <c r="V75" s="83"/>
      <c r="W75" s="83"/>
      <c r="X75" s="83"/>
      <c r="Y75" s="83"/>
      <c r="Z75" s="83"/>
      <c r="AA75" s="83"/>
      <c r="AB75" s="83"/>
      <c r="AC75" s="83"/>
      <c r="AD75" s="83"/>
      <c r="AE75" s="83"/>
      <c r="AF75" s="83"/>
      <c r="AG75" s="83"/>
      <c r="AH75" s="84"/>
      <c r="AI75" s="84"/>
      <c r="BE75" s="105" t="str">
        <f>[1]List1!$A$186</f>
        <v>OK</v>
      </c>
      <c r="BF75" s="106"/>
      <c r="BG75" s="106"/>
      <c r="BH75" s="106"/>
      <c r="BI75" s="106"/>
      <c r="BJ75" s="106"/>
      <c r="BK75" s="106"/>
      <c r="BL75" s="106"/>
      <c r="BM75" s="106"/>
      <c r="BN75" s="106"/>
      <c r="BO75" s="106"/>
      <c r="BZ75" s="166"/>
      <c r="CA75" s="166"/>
      <c r="CB75" s="166"/>
      <c r="CD75" s="166"/>
      <c r="CE75" s="166"/>
      <c r="CF75" s="166"/>
      <c r="CG75" s="166"/>
      <c r="CH75" s="164"/>
    </row>
    <row r="76" spans="1:86" s="85" customFormat="1" ht="15.6" hidden="1" x14ac:dyDescent="0.25">
      <c r="A76" s="149">
        <v>13</v>
      </c>
      <c r="B76" s="110" t="str">
        <f>IF(C76=0,"xxx",(CONCATENATE([2]Hmotnosti!$AX$6)))</f>
        <v>xxx</v>
      </c>
      <c r="C76" s="149">
        <f t="shared" si="11"/>
        <v>0</v>
      </c>
      <c r="D76" s="149"/>
      <c r="E76" s="110">
        <f>'[2]Základní údaje'!$H30</f>
        <v>0</v>
      </c>
      <c r="F76" s="109" t="str">
        <f>[2]Oddíly!$E22</f>
        <v>Sl.Plz.</v>
      </c>
      <c r="G76" s="172"/>
      <c r="H76" s="172"/>
      <c r="I76" s="82"/>
      <c r="J76" s="173"/>
      <c r="K76" s="83"/>
      <c r="L76" s="83"/>
      <c r="M76" s="83"/>
      <c r="N76" s="83"/>
      <c r="O76" s="83"/>
      <c r="P76" s="83"/>
      <c r="Q76" s="83"/>
      <c r="R76" s="83"/>
      <c r="S76" s="83"/>
      <c r="T76" s="83"/>
      <c r="U76" s="83"/>
      <c r="V76" s="83"/>
      <c r="W76" s="83"/>
      <c r="X76" s="83"/>
      <c r="Y76" s="83"/>
      <c r="Z76" s="83"/>
      <c r="AA76" s="83"/>
      <c r="AB76" s="83"/>
      <c r="AC76" s="83"/>
      <c r="AD76" s="83"/>
      <c r="AE76" s="83"/>
      <c r="AF76" s="83"/>
      <c r="AG76" s="83"/>
      <c r="AH76" s="84"/>
      <c r="AI76" s="84"/>
      <c r="BE76" s="106"/>
      <c r="BF76" s="106"/>
      <c r="BG76" s="106"/>
      <c r="BH76" s="106"/>
      <c r="BI76" s="106"/>
      <c r="BJ76" s="106"/>
      <c r="BK76" s="106"/>
      <c r="BL76" s="106"/>
      <c r="BM76" s="106"/>
      <c r="BN76" s="106"/>
      <c r="BO76" s="106"/>
      <c r="BZ76" s="166"/>
      <c r="CA76" s="166"/>
      <c r="CB76" s="166"/>
      <c r="CD76" s="166"/>
      <c r="CE76" s="166"/>
      <c r="CF76" s="166"/>
      <c r="CG76" s="166"/>
      <c r="CH76" s="164"/>
    </row>
    <row r="77" spans="1:86" s="85" customFormat="1" ht="15.6" hidden="1" x14ac:dyDescent="0.25">
      <c r="A77" s="149">
        <v>12</v>
      </c>
      <c r="B77" s="110" t="s">
        <v>114</v>
      </c>
      <c r="C77" s="149">
        <f t="shared" si="11"/>
        <v>0</v>
      </c>
      <c r="D77" s="149"/>
      <c r="E77" s="110">
        <v>0</v>
      </c>
      <c r="F77" s="109" t="str">
        <f>[2]Oddíly!$E21</f>
        <v>Břez.</v>
      </c>
      <c r="G77" s="172"/>
      <c r="H77" s="172"/>
      <c r="I77" s="82"/>
      <c r="J77" s="173"/>
      <c r="K77" s="83"/>
      <c r="L77" s="83"/>
      <c r="M77" s="83"/>
      <c r="N77" s="83"/>
      <c r="O77" s="83"/>
      <c r="P77" s="83"/>
      <c r="Q77" s="83"/>
      <c r="R77" s="83"/>
      <c r="S77" s="83"/>
      <c r="T77" s="83"/>
      <c r="U77" s="83"/>
      <c r="V77" s="83"/>
      <c r="W77" s="83"/>
      <c r="X77" s="83"/>
      <c r="Y77" s="83"/>
      <c r="Z77" s="83"/>
      <c r="AA77" s="83"/>
      <c r="AB77" s="83"/>
      <c r="AC77" s="83"/>
      <c r="AD77" s="83"/>
      <c r="AE77" s="83"/>
      <c r="AF77" s="83"/>
      <c r="AG77" s="83"/>
      <c r="AH77" s="84"/>
      <c r="AI77" s="84"/>
      <c r="BE77" s="106"/>
      <c r="BF77" s="106"/>
      <c r="BG77" s="106"/>
      <c r="BH77" s="106"/>
      <c r="BI77" s="106"/>
      <c r="BJ77" s="106"/>
      <c r="BK77" s="106"/>
      <c r="BL77" s="106"/>
      <c r="BM77" s="106"/>
      <c r="BN77" s="106"/>
      <c r="BO77" s="106"/>
      <c r="BZ77" s="166"/>
      <c r="CA77" s="166"/>
      <c r="CB77" s="166"/>
      <c r="CD77" s="166"/>
      <c r="CE77" s="166"/>
      <c r="CF77" s="166"/>
      <c r="CG77" s="166"/>
      <c r="CH77" s="164"/>
    </row>
    <row r="78" spans="1:86" s="85" customFormat="1" ht="15.6" hidden="1" x14ac:dyDescent="0.25">
      <c r="A78" s="149">
        <v>11</v>
      </c>
      <c r="B78" s="110" t="str">
        <f>IF(C78=0,"xxx",(CONCATENATE([2]Hmotnosti!AP$6)))</f>
        <v/>
      </c>
      <c r="C78" s="149" t="str">
        <f t="shared" si="11"/>
        <v>x</v>
      </c>
      <c r="D78" s="149"/>
      <c r="E78" s="110" t="str">
        <f>'[2]Základní údaje'!$H28</f>
        <v>x</v>
      </c>
      <c r="F78" s="109" t="str">
        <f>[2]Oddíly!$E20</f>
        <v>Lok.Pl.</v>
      </c>
      <c r="G78" s="172"/>
      <c r="H78" s="172"/>
      <c r="I78" s="82"/>
      <c r="J78" s="173"/>
      <c r="K78" s="83"/>
      <c r="L78" s="83"/>
      <c r="M78" s="83"/>
      <c r="N78" s="83"/>
      <c r="O78" s="83"/>
      <c r="P78" s="83"/>
      <c r="Q78" s="83"/>
      <c r="R78" s="83"/>
      <c r="S78" s="83"/>
      <c r="T78" s="83"/>
      <c r="U78" s="83"/>
      <c r="V78" s="83"/>
      <c r="W78" s="83"/>
      <c r="X78" s="83"/>
      <c r="Y78" s="83"/>
      <c r="Z78" s="83"/>
      <c r="AA78" s="83"/>
      <c r="AB78" s="83"/>
      <c r="AC78" s="83"/>
      <c r="AD78" s="83"/>
      <c r="AE78" s="83"/>
      <c r="AF78" s="83"/>
      <c r="AG78" s="83"/>
      <c r="AH78" s="84"/>
      <c r="AI78" s="84"/>
      <c r="BE78" s="105" t="s">
        <v>65</v>
      </c>
      <c r="BF78" s="106"/>
      <c r="BG78" s="106"/>
      <c r="BH78" s="106"/>
      <c r="BI78" s="106"/>
      <c r="BJ78" s="106"/>
      <c r="BK78" s="106"/>
      <c r="BL78" s="106"/>
      <c r="BM78" s="106"/>
      <c r="BN78" s="106" t="str">
        <f t="shared" ref="BN78:BU79" si="12">$D$87</f>
        <v>v.s.</v>
      </c>
      <c r="BO78" s="106" t="str">
        <f t="shared" si="12"/>
        <v>v.s.</v>
      </c>
      <c r="BP78" s="106" t="str">
        <f t="shared" si="12"/>
        <v>v.s.</v>
      </c>
      <c r="BQ78" s="106" t="str">
        <f t="shared" si="12"/>
        <v>v.s.</v>
      </c>
      <c r="BR78" s="106" t="str">
        <f t="shared" si="12"/>
        <v>v.s.</v>
      </c>
      <c r="BS78" s="106" t="str">
        <f t="shared" si="12"/>
        <v>v.s.</v>
      </c>
      <c r="BT78" s="106" t="str">
        <f t="shared" si="12"/>
        <v>v.s.</v>
      </c>
      <c r="BU78" s="106" t="str">
        <f t="shared" si="12"/>
        <v>v.s.</v>
      </c>
      <c r="BZ78" s="166"/>
      <c r="CA78" s="166"/>
      <c r="CB78" s="166"/>
      <c r="CD78" s="166"/>
      <c r="CE78" s="166"/>
      <c r="CF78" s="166"/>
      <c r="CG78" s="166"/>
      <c r="CH78" s="164"/>
    </row>
    <row r="79" spans="1:86" s="85" customFormat="1" ht="15.6" hidden="1" x14ac:dyDescent="0.25">
      <c r="A79" s="149">
        <v>10</v>
      </c>
      <c r="B79" s="110" t="str">
        <f>IF(C79=0,"xxx",(CONCATENATE([2]Hmotnosti!$AL6)))</f>
        <v>xxx</v>
      </c>
      <c r="C79" s="149">
        <f t="shared" si="11"/>
        <v>0</v>
      </c>
      <c r="D79" s="149"/>
      <c r="E79" s="110">
        <f>'[2]Základní údaje'!$H27</f>
        <v>0</v>
      </c>
      <c r="F79" s="109" t="str">
        <f>[2]Oddíly!$E19</f>
        <v>Holyš.</v>
      </c>
      <c r="G79" s="172"/>
      <c r="H79" s="172"/>
      <c r="I79" s="82"/>
      <c r="J79" s="173"/>
      <c r="K79" s="83"/>
      <c r="L79" s="83"/>
      <c r="M79" s="83"/>
      <c r="N79" s="83"/>
      <c r="O79" s="83"/>
      <c r="P79" s="83"/>
      <c r="Q79" s="83"/>
      <c r="R79" s="83"/>
      <c r="S79" s="83"/>
      <c r="T79" s="83"/>
      <c r="U79" s="83"/>
      <c r="V79" s="83"/>
      <c r="W79" s="83"/>
      <c r="X79" s="83"/>
      <c r="Y79" s="83"/>
      <c r="Z79" s="83"/>
      <c r="AA79" s="83"/>
      <c r="AB79" s="83"/>
      <c r="AC79" s="83"/>
      <c r="AD79" s="83"/>
      <c r="AE79" s="83"/>
      <c r="AF79" s="83"/>
      <c r="AG79" s="83"/>
      <c r="AH79" s="84"/>
      <c r="AI79" s="84"/>
      <c r="BE79" s="105"/>
      <c r="BF79" s="106"/>
      <c r="BG79" s="106"/>
      <c r="BH79" s="106"/>
      <c r="BI79" s="106"/>
      <c r="BJ79" s="106"/>
      <c r="BK79" s="106"/>
      <c r="BL79" s="106"/>
      <c r="BM79" s="106"/>
      <c r="BN79" s="106" t="str">
        <f t="shared" si="12"/>
        <v>v.s.</v>
      </c>
      <c r="BO79" s="106" t="str">
        <f t="shared" si="12"/>
        <v>v.s.</v>
      </c>
      <c r="BP79" s="106" t="str">
        <f t="shared" si="12"/>
        <v>v.s.</v>
      </c>
      <c r="BQ79" s="106" t="str">
        <f t="shared" si="12"/>
        <v>v.s.</v>
      </c>
      <c r="BR79" s="106" t="str">
        <f t="shared" si="12"/>
        <v>v.s.</v>
      </c>
      <c r="BS79" s="106" t="str">
        <f t="shared" si="12"/>
        <v>v.s.</v>
      </c>
      <c r="BT79" s="106" t="str">
        <f t="shared" si="12"/>
        <v>v.s.</v>
      </c>
      <c r="BU79" s="106" t="str">
        <f t="shared" si="12"/>
        <v>v.s.</v>
      </c>
      <c r="BZ79" s="166"/>
      <c r="CA79" s="166"/>
      <c r="CB79" s="166"/>
      <c r="CD79" s="166"/>
      <c r="CE79" s="166"/>
      <c r="CF79" s="166"/>
      <c r="CG79" s="166"/>
      <c r="CH79" s="164"/>
    </row>
    <row r="80" spans="1:86" s="85" customFormat="1" ht="15.6" hidden="1" x14ac:dyDescent="0.25">
      <c r="A80" s="149">
        <v>9</v>
      </c>
      <c r="B80" s="110" t="str">
        <f>IF(C80=0,"xxx",(CONCATENATE([2]Hmotnosti!$AH$6)))</f>
        <v>xxx</v>
      </c>
      <c r="C80" s="149">
        <f t="shared" si="11"/>
        <v>0</v>
      </c>
      <c r="D80" s="149"/>
      <c r="E80" s="110">
        <f>'[2]Základní údaje'!$H26</f>
        <v>0</v>
      </c>
      <c r="F80" s="109" t="str">
        <f>[2]Oddíly!$E18</f>
        <v>Nejd.</v>
      </c>
      <c r="G80" s="172"/>
      <c r="H80" s="172"/>
      <c r="I80" s="82"/>
      <c r="J80" s="173"/>
      <c r="K80" s="83"/>
      <c r="L80" s="83"/>
      <c r="M80" s="83"/>
      <c r="N80" s="83"/>
      <c r="O80" s="83"/>
      <c r="P80" s="83"/>
      <c r="Q80" s="83"/>
      <c r="R80" s="83"/>
      <c r="S80" s="83"/>
      <c r="T80" s="83"/>
      <c r="U80" s="83"/>
      <c r="V80" s="83"/>
      <c r="W80" s="83"/>
      <c r="X80" s="83"/>
      <c r="Y80" s="83"/>
      <c r="Z80" s="83"/>
      <c r="AA80" s="83"/>
      <c r="AB80" s="83"/>
      <c r="AC80" s="83"/>
      <c r="AD80" s="83"/>
      <c r="AE80" s="83"/>
      <c r="AF80" s="83"/>
      <c r="AG80" s="83"/>
      <c r="AH80" s="84"/>
      <c r="AI80" s="84"/>
      <c r="BE80" s="105" t="str">
        <f>BE83</f>
        <v>jiný styl</v>
      </c>
      <c r="BF80" s="106"/>
      <c r="BG80" s="106"/>
      <c r="BH80" s="106"/>
      <c r="BI80" s="106"/>
      <c r="BJ80" s="106"/>
      <c r="BK80" s="106"/>
      <c r="BL80" s="106"/>
      <c r="BM80" s="106"/>
      <c r="BN80" s="106"/>
      <c r="BO80" s="106"/>
      <c r="BP80" s="106"/>
      <c r="BQ80" s="106"/>
      <c r="BR80" s="106"/>
      <c r="BS80" s="106"/>
      <c r="BT80" s="106"/>
      <c r="BU80" s="106"/>
      <c r="BZ80" s="166"/>
      <c r="CA80" s="166"/>
      <c r="CB80" s="166"/>
      <c r="CD80" s="166"/>
      <c r="CE80" s="166"/>
      <c r="CF80" s="166"/>
      <c r="CG80" s="166"/>
      <c r="CH80" s="164"/>
    </row>
    <row r="81" spans="1:86" s="85" customFormat="1" ht="15.6" hidden="1" x14ac:dyDescent="0.25">
      <c r="A81" s="149">
        <v>8</v>
      </c>
      <c r="B81" s="110" t="str">
        <f>[2]Hmotnosti!$AD$7</f>
        <v/>
      </c>
      <c r="C81" s="149">
        <f t="shared" si="11"/>
        <v>0</v>
      </c>
      <c r="D81" s="149"/>
      <c r="E81" s="110">
        <f>[2]Hmotnosti!$AE$29</f>
        <v>0</v>
      </c>
      <c r="F81" s="109" t="str">
        <f>[2]Oddíly!$E17</f>
        <v>Stříb.</v>
      </c>
      <c r="G81" s="172"/>
      <c r="H81" s="172"/>
      <c r="I81" s="82"/>
      <c r="J81" s="173"/>
      <c r="K81" s="83"/>
      <c r="L81" s="83"/>
      <c r="M81" s="83"/>
      <c r="N81" s="105" t="str">
        <f>'[2]Základní údaje'!$F$6</f>
        <v>Výběr hlavního stylu pro tabulky</v>
      </c>
      <c r="O81" s="83"/>
      <c r="P81" s="83"/>
      <c r="Q81" s="83"/>
      <c r="R81" s="83"/>
      <c r="S81" s="83"/>
      <c r="T81" s="83"/>
      <c r="U81" s="83"/>
      <c r="V81" s="83"/>
      <c r="W81" s="83"/>
      <c r="X81" s="83"/>
      <c r="Y81" s="83"/>
      <c r="Z81" s="83"/>
      <c r="AA81" s="83"/>
      <c r="AB81" s="83"/>
      <c r="AC81" s="83"/>
      <c r="AD81" s="83"/>
      <c r="AE81" s="83"/>
      <c r="AF81" s="83"/>
      <c r="AG81" s="83"/>
      <c r="AH81" s="84"/>
      <c r="AI81" s="84"/>
      <c r="BE81" s="105" t="str">
        <f>'[2]Základní údaje'!$G$6</f>
        <v>ř.ř.</v>
      </c>
      <c r="BF81" s="106" t="str">
        <f>'[2]Základní údaje'!$G$7</f>
        <v>x</v>
      </c>
      <c r="BG81" s="106" t="str">
        <f>'[2]Základní údaje'!$G$7</f>
        <v>x</v>
      </c>
      <c r="BH81" s="106" t="str">
        <f>'[2]Základní údaje'!$G$7</f>
        <v>x</v>
      </c>
      <c r="BI81" s="106" t="str">
        <f>'[2]Základní údaje'!$G$7</f>
        <v>x</v>
      </c>
      <c r="BJ81" s="106" t="str">
        <f>'[2]Základní údaje'!$G$7</f>
        <v>x</v>
      </c>
      <c r="BK81" s="106" t="str">
        <f>'[2]Základní údaje'!$G$7</f>
        <v>x</v>
      </c>
      <c r="BL81" s="106" t="str">
        <f>'[2]Základní údaje'!$G$7</f>
        <v>x</v>
      </c>
      <c r="BM81" s="106" t="str">
        <f>'[2]Základní údaje'!$G$7</f>
        <v>x</v>
      </c>
      <c r="BZ81" s="166"/>
      <c r="CA81" s="166"/>
      <c r="CB81" s="166"/>
      <c r="CD81" s="166"/>
      <c r="CE81" s="166"/>
      <c r="CF81" s="166"/>
      <c r="CG81" s="166"/>
      <c r="CH81" s="164"/>
    </row>
    <row r="82" spans="1:86" s="85" customFormat="1" ht="15.6" hidden="1" x14ac:dyDescent="0.25">
      <c r="A82" s="149">
        <v>7</v>
      </c>
      <c r="B82" s="110" t="str">
        <f>[2]Hmotnosti!$Z$7</f>
        <v/>
      </c>
      <c r="C82" s="149">
        <f t="shared" si="11"/>
        <v>0</v>
      </c>
      <c r="D82" s="149"/>
      <c r="E82" s="110">
        <f>[2]Hmotnosti!$AA$29</f>
        <v>0</v>
      </c>
      <c r="F82" s="109" t="str">
        <f>[2]Oddíly!$E16</f>
        <v>Stoch.</v>
      </c>
      <c r="G82" s="172"/>
      <c r="H82" s="172"/>
      <c r="I82" s="82"/>
      <c r="J82" s="173"/>
      <c r="K82" s="83"/>
      <c r="L82" s="83"/>
      <c r="M82" s="83"/>
      <c r="N82" s="105"/>
      <c r="O82" s="83"/>
      <c r="P82" s="83"/>
      <c r="Q82" s="83"/>
      <c r="R82" s="83"/>
      <c r="S82" s="83"/>
      <c r="T82" s="83"/>
      <c r="U82" s="83"/>
      <c r="V82" s="83"/>
      <c r="W82" s="83"/>
      <c r="X82" s="83"/>
      <c r="Y82" s="83"/>
      <c r="Z82" s="83"/>
      <c r="AA82" s="83"/>
      <c r="AB82" s="83"/>
      <c r="AC82" s="83"/>
      <c r="AD82" s="83"/>
      <c r="AE82" s="83"/>
      <c r="AF82" s="83"/>
      <c r="AG82" s="83"/>
      <c r="AH82" s="84"/>
      <c r="AI82" s="84"/>
      <c r="BE82" s="105" t="str">
        <f>'[2]Základní údaje'!$H$6</f>
        <v>v.s.</v>
      </c>
      <c r="BF82" s="106" t="str">
        <f>'[2]Základní údaje'!$H$7</f>
        <v/>
      </c>
      <c r="BG82" s="106" t="str">
        <f>'[2]Základní údaje'!$H$7</f>
        <v/>
      </c>
      <c r="BH82" s="106" t="str">
        <f>'[2]Základní údaje'!$H$7</f>
        <v/>
      </c>
      <c r="BI82" s="106" t="str">
        <f>'[2]Základní údaje'!$H$7</f>
        <v/>
      </c>
      <c r="BJ82" s="106" t="str">
        <f>'[2]Základní údaje'!$H$7</f>
        <v/>
      </c>
      <c r="BK82" s="106" t="str">
        <f>'[2]Základní údaje'!$H$7</f>
        <v/>
      </c>
      <c r="BL82" s="106" t="str">
        <f>'[2]Základní údaje'!$H$7</f>
        <v/>
      </c>
      <c r="BM82" s="106" t="str">
        <f>'[2]Základní údaje'!$H$7</f>
        <v/>
      </c>
      <c r="BZ82" s="166"/>
      <c r="CA82" s="166"/>
      <c r="CB82" s="166"/>
      <c r="CD82" s="166"/>
      <c r="CE82" s="166"/>
      <c r="CF82" s="166"/>
      <c r="CG82" s="166"/>
      <c r="CH82" s="164"/>
    </row>
    <row r="83" spans="1:86" s="85" customFormat="1" ht="15.6" hidden="1" x14ac:dyDescent="0.25">
      <c r="A83" s="149">
        <v>6</v>
      </c>
      <c r="B83" s="110" t="str">
        <f>[2]Hmotnosti!$V$7</f>
        <v/>
      </c>
      <c r="C83" s="149">
        <f t="shared" si="11"/>
        <v>0</v>
      </c>
      <c r="D83" s="149"/>
      <c r="E83" s="110">
        <f>[2]Hmotnosti!$W$29</f>
        <v>0</v>
      </c>
      <c r="F83" s="109" t="str">
        <f>[2]Oddíly!$E15</f>
        <v>Hnid.</v>
      </c>
      <c r="G83" s="172"/>
      <c r="H83" s="172"/>
      <c r="I83" s="82"/>
      <c r="J83" s="173"/>
      <c r="K83" s="83"/>
      <c r="L83" s="83"/>
      <c r="M83" s="83"/>
      <c r="N83" s="83"/>
      <c r="O83" s="83"/>
      <c r="P83" s="83"/>
      <c r="Q83" s="83"/>
      <c r="R83" s="83"/>
      <c r="S83" s="83"/>
      <c r="T83" s="83"/>
      <c r="U83" s="83"/>
      <c r="V83" s="83"/>
      <c r="W83" s="83"/>
      <c r="X83" s="83"/>
      <c r="Y83" s="83"/>
      <c r="Z83" s="83"/>
      <c r="AA83" s="83"/>
      <c r="AB83" s="83"/>
      <c r="AC83" s="83"/>
      <c r="AD83" s="83"/>
      <c r="AE83" s="83"/>
      <c r="AF83" s="83"/>
      <c r="AG83" s="83"/>
      <c r="AH83" s="84"/>
      <c r="AI83" s="84"/>
      <c r="BE83" s="105" t="str">
        <f>'[2]Základní údaje'!$E$15</f>
        <v>jiný styl</v>
      </c>
      <c r="BF83" s="106">
        <f>'[2]Základní údaje'!$E$17</f>
        <v>0</v>
      </c>
      <c r="BG83" s="106">
        <f>'[2]Základní údaje'!$E$18</f>
        <v>0</v>
      </c>
      <c r="BH83" s="106">
        <f>'[2]Základní údaje'!$E$19</f>
        <v>0</v>
      </c>
      <c r="BI83" s="106">
        <f>'[2]Základní údaje'!$E$20</f>
        <v>0</v>
      </c>
      <c r="BJ83" s="106">
        <f>'[2]Základní údaje'!$E$21</f>
        <v>0</v>
      </c>
      <c r="BK83" s="106">
        <f>'[2]Základní údaje'!$E$22</f>
        <v>0</v>
      </c>
      <c r="BL83" s="106">
        <f>'[2]Základní údaje'!$E$23</f>
        <v>0</v>
      </c>
      <c r="BM83" s="106">
        <f>'[2]Základní údaje'!$E$24</f>
        <v>0</v>
      </c>
      <c r="BZ83" s="166"/>
      <c r="CA83" s="166"/>
      <c r="CB83" s="166"/>
      <c r="CD83" s="166"/>
      <c r="CE83" s="166"/>
      <c r="CF83" s="166"/>
      <c r="CG83" s="166"/>
      <c r="CH83" s="164"/>
    </row>
    <row r="84" spans="1:86" s="85" customFormat="1" ht="15.6" hidden="1" x14ac:dyDescent="0.25">
      <c r="A84" s="149">
        <v>5</v>
      </c>
      <c r="B84" s="110" t="str">
        <f>[2]Hmotnosti!$R$7</f>
        <v>ž-ml.ž</v>
      </c>
      <c r="C84" s="149" t="str">
        <f t="shared" si="11"/>
        <v>x</v>
      </c>
      <c r="D84" s="149"/>
      <c r="E84" s="110" t="str">
        <f>[2]Hmotnosti!$S$29</f>
        <v>x</v>
      </c>
      <c r="F84" s="109" t="str">
        <f>[2]Oddíly!$E14</f>
        <v>M.Bol.</v>
      </c>
      <c r="G84" s="172"/>
      <c r="H84" s="172"/>
      <c r="I84" s="82"/>
      <c r="J84" s="173"/>
      <c r="K84" s="83"/>
      <c r="L84" s="83"/>
      <c r="M84" s="83"/>
      <c r="N84" s="83"/>
      <c r="O84" s="83"/>
      <c r="P84" s="83"/>
      <c r="Q84" s="83"/>
      <c r="R84" s="83"/>
      <c r="S84" s="83"/>
      <c r="T84" s="83"/>
      <c r="U84" s="83"/>
      <c r="V84" s="83"/>
      <c r="W84" s="83"/>
      <c r="X84" s="83"/>
      <c r="Y84" s="83"/>
      <c r="Z84" s="83"/>
      <c r="AA84" s="83"/>
      <c r="AB84" s="83"/>
      <c r="AC84" s="83"/>
      <c r="AD84" s="83"/>
      <c r="AE84" s="83"/>
      <c r="AF84" s="83"/>
      <c r="AG84" s="83"/>
      <c r="AH84" s="84"/>
      <c r="AI84" s="84"/>
      <c r="BE84" s="105" t="str">
        <f>'[2]Základní údaje'!$CD$15</f>
        <v>systém SZČR</v>
      </c>
      <c r="BF84" s="106">
        <f>'[2]Základní údaje'!$CD$17</f>
        <v>0</v>
      </c>
      <c r="BG84" s="106">
        <f>'[2]Základní údaje'!$CD$18</f>
        <v>1</v>
      </c>
      <c r="BH84" s="106">
        <f>'[2]Základní údaje'!$CD$19</f>
        <v>1</v>
      </c>
      <c r="BI84" s="106">
        <f>'[2]Základní údaje'!$CD$20</f>
        <v>1</v>
      </c>
      <c r="BJ84" s="106">
        <f>'[2]Základní údaje'!$CD$21</f>
        <v>0</v>
      </c>
      <c r="BK84" s="106">
        <f>'[2]Základní údaje'!$CD$22</f>
        <v>0</v>
      </c>
      <c r="BL84" s="106">
        <f>'[2]Základní údaje'!$CD$23</f>
        <v>0</v>
      </c>
      <c r="BM84" s="106">
        <f>'[2]Základní údaje'!$CD$24</f>
        <v>0</v>
      </c>
      <c r="BZ84" s="166"/>
      <c r="CA84" s="166"/>
      <c r="CB84" s="166"/>
      <c r="CD84" s="166"/>
      <c r="CE84" s="166"/>
      <c r="CF84" s="166"/>
      <c r="CG84" s="166"/>
      <c r="CH84" s="164"/>
    </row>
    <row r="85" spans="1:86" s="85" customFormat="1" ht="15.6" hidden="1" x14ac:dyDescent="0.25">
      <c r="A85" s="149">
        <v>4</v>
      </c>
      <c r="B85" s="110" t="str">
        <f>[2]Hmotnosti!$N$7</f>
        <v>ž-A příp</v>
      </c>
      <c r="C85" s="149" t="str">
        <f t="shared" si="11"/>
        <v>x</v>
      </c>
      <c r="D85" s="149"/>
      <c r="E85" s="110" t="str">
        <f>[2]Hmotnosti!$O$29</f>
        <v>x</v>
      </c>
      <c r="F85" s="109" t="str">
        <f>[2]Oddíly!$E13</f>
        <v>Vyšeh.</v>
      </c>
      <c r="G85" s="172"/>
      <c r="H85" s="172"/>
      <c r="I85" s="82"/>
      <c r="J85" s="173"/>
      <c r="K85" s="83"/>
      <c r="L85" s="83"/>
      <c r="M85" s="83"/>
      <c r="N85" s="83"/>
      <c r="O85" s="83"/>
      <c r="P85" s="83"/>
      <c r="Q85" s="83"/>
      <c r="R85" s="83"/>
      <c r="S85" s="83"/>
      <c r="T85" s="83"/>
      <c r="U85" s="83"/>
      <c r="V85" s="83"/>
      <c r="W85" s="83"/>
      <c r="X85" s="83"/>
      <c r="Y85" s="83"/>
      <c r="Z85" s="83"/>
      <c r="AA85" s="83"/>
      <c r="AB85" s="83"/>
      <c r="AC85" s="83"/>
      <c r="AD85" s="83"/>
      <c r="AE85" s="83"/>
      <c r="AF85" s="83"/>
      <c r="AG85" s="83"/>
      <c r="AH85" s="84"/>
      <c r="AI85" s="84"/>
      <c r="BE85" s="105"/>
      <c r="BF85" s="106"/>
      <c r="BG85" s="106"/>
      <c r="BH85" s="106"/>
      <c r="BI85" s="106"/>
      <c r="BJ85" s="106"/>
      <c r="BK85" s="106"/>
      <c r="BL85" s="106"/>
      <c r="BM85" s="106"/>
      <c r="BZ85" s="166"/>
      <c r="CA85" s="166"/>
      <c r="CB85" s="166"/>
      <c r="CD85" s="166"/>
      <c r="CE85" s="166"/>
      <c r="CF85" s="166"/>
      <c r="CG85" s="166"/>
      <c r="CH85" s="164"/>
    </row>
    <row r="86" spans="1:86" s="85" customFormat="1" ht="15.6" hidden="1" x14ac:dyDescent="0.25">
      <c r="A86" s="149">
        <v>3</v>
      </c>
      <c r="B86" s="110" t="str">
        <f>[2]Hmotnosti!$J$7</f>
        <v>ml.ž</v>
      </c>
      <c r="C86" s="149" t="str">
        <f t="shared" si="11"/>
        <v>x</v>
      </c>
      <c r="D86" s="149"/>
      <c r="E86" s="110" t="str">
        <f>[2]Hmotnosti!$K$29</f>
        <v>x</v>
      </c>
      <c r="F86" s="109" t="str">
        <f>[2]Oddíly!$E12</f>
        <v>Olymp</v>
      </c>
      <c r="G86" s="172"/>
      <c r="H86" s="172"/>
      <c r="I86" s="82"/>
      <c r="J86" s="173"/>
      <c r="K86" s="83"/>
      <c r="L86" s="83"/>
      <c r="M86" s="83"/>
      <c r="N86" s="83"/>
      <c r="O86" s="83"/>
      <c r="P86" s="83"/>
      <c r="Q86" s="83"/>
      <c r="R86" s="83"/>
      <c r="S86" s="83"/>
      <c r="T86" s="83"/>
      <c r="U86" s="83"/>
      <c r="V86" s="83"/>
      <c r="W86" s="83"/>
      <c r="X86" s="83"/>
      <c r="Y86" s="83"/>
      <c r="Z86" s="83"/>
      <c r="AA86" s="83"/>
      <c r="AB86" s="83"/>
      <c r="AC86" s="83"/>
      <c r="AD86" s="83"/>
      <c r="AE86" s="83"/>
      <c r="AF86" s="83"/>
      <c r="AG86" s="83"/>
      <c r="AH86" s="84"/>
      <c r="AI86" s="84"/>
      <c r="BF86" s="106">
        <v>1</v>
      </c>
      <c r="BG86" s="106">
        <v>2</v>
      </c>
      <c r="BH86" s="106">
        <v>3</v>
      </c>
      <c r="BI86" s="106">
        <v>4</v>
      </c>
      <c r="BJ86" s="106">
        <v>5</v>
      </c>
      <c r="BK86" s="106">
        <v>6</v>
      </c>
      <c r="BL86" s="106">
        <v>7</v>
      </c>
      <c r="BM86" s="106">
        <v>8</v>
      </c>
      <c r="BN86" s="106">
        <v>9</v>
      </c>
      <c r="BO86" s="106">
        <v>10</v>
      </c>
      <c r="BP86" s="106">
        <v>11</v>
      </c>
      <c r="BQ86" s="106">
        <v>12</v>
      </c>
      <c r="BR86" s="106">
        <v>13</v>
      </c>
      <c r="BS86" s="106">
        <v>14</v>
      </c>
      <c r="BT86" s="106">
        <v>15</v>
      </c>
      <c r="BU86" s="106">
        <v>16</v>
      </c>
      <c r="BZ86" s="166"/>
      <c r="CA86" s="166"/>
      <c r="CB86" s="166"/>
      <c r="CD86" s="166"/>
      <c r="CE86" s="166"/>
      <c r="CF86" s="166"/>
      <c r="CG86" s="166"/>
      <c r="CH86" s="164"/>
    </row>
    <row r="87" spans="1:86" s="85" customFormat="1" ht="15.6" hidden="1" x14ac:dyDescent="0.25">
      <c r="A87" s="149">
        <v>2</v>
      </c>
      <c r="B87" s="110" t="str">
        <f>[2]Hmotnosti!$F$7</f>
        <v>A příp</v>
      </c>
      <c r="C87" s="149" t="str">
        <f t="shared" si="11"/>
        <v>x</v>
      </c>
      <c r="D87" s="149" t="str">
        <f>[1]List1!$A$164</f>
        <v>v.s.</v>
      </c>
      <c r="E87" s="110" t="str">
        <f>[2]Hmotnosti!$G$29</f>
        <v>x</v>
      </c>
      <c r="F87" s="109" t="str">
        <f>[2]Oddíly!$E11</f>
        <v>Smích.</v>
      </c>
      <c r="G87" s="172"/>
      <c r="H87" s="172"/>
      <c r="I87" s="82"/>
      <c r="J87" s="173"/>
      <c r="K87" s="83"/>
      <c r="L87" s="83" t="str">
        <f>BE75</f>
        <v>OK</v>
      </c>
      <c r="M87" s="83"/>
      <c r="N87" s="83"/>
      <c r="O87" s="83"/>
      <c r="P87" s="83"/>
      <c r="Q87" s="83"/>
      <c r="R87" s="83"/>
      <c r="S87" s="83"/>
      <c r="T87" s="83"/>
      <c r="U87" s="83"/>
      <c r="V87" s="83"/>
      <c r="W87" s="83"/>
      <c r="X87" s="83"/>
      <c r="Y87" s="83"/>
      <c r="Z87" s="83"/>
      <c r="AA87" s="83"/>
      <c r="AB87" s="83"/>
      <c r="AC87" s="83"/>
      <c r="AD87" s="83"/>
      <c r="AE87" s="83"/>
      <c r="AF87" s="83"/>
      <c r="AG87" s="83"/>
      <c r="AH87" s="84"/>
      <c r="AI87" s="84"/>
      <c r="BF87" s="106" t="str">
        <f>IF(BF84="x",BF70,BF88)</f>
        <v>ř.ř.</v>
      </c>
      <c r="BG87" s="106" t="str">
        <f t="shared" ref="BG87:BM87" si="13">IF(BG84="x",BG70,BG88)</f>
        <v>ř.ř.</v>
      </c>
      <c r="BH87" s="106" t="str">
        <f t="shared" si="13"/>
        <v>ř.ř.</v>
      </c>
      <c r="BI87" s="106" t="str">
        <f t="shared" si="13"/>
        <v>v.s.</v>
      </c>
      <c r="BJ87" s="106" t="str">
        <f t="shared" si="13"/>
        <v>v.s.</v>
      </c>
      <c r="BK87" s="106" t="str">
        <f>IF(BK84="x",BK70,BK88)</f>
        <v/>
      </c>
      <c r="BL87" s="106" t="str">
        <f t="shared" si="13"/>
        <v/>
      </c>
      <c r="BM87" s="106" t="str">
        <f t="shared" si="13"/>
        <v/>
      </c>
      <c r="BN87" s="106" t="str">
        <f>BN78</f>
        <v>v.s.</v>
      </c>
      <c r="BO87" s="106" t="str">
        <f t="shared" ref="BO87:BU88" si="14">BO78</f>
        <v>v.s.</v>
      </c>
      <c r="BP87" s="106" t="str">
        <f t="shared" si="14"/>
        <v>v.s.</v>
      </c>
      <c r="BQ87" s="106" t="str">
        <f t="shared" si="14"/>
        <v>v.s.</v>
      </c>
      <c r="BR87" s="106" t="str">
        <f t="shared" si="14"/>
        <v>v.s.</v>
      </c>
      <c r="BS87" s="106" t="str">
        <f t="shared" si="14"/>
        <v>v.s.</v>
      </c>
      <c r="BT87" s="106" t="str">
        <f t="shared" si="14"/>
        <v>v.s.</v>
      </c>
      <c r="BU87" s="106" t="str">
        <f t="shared" si="14"/>
        <v>v.s.</v>
      </c>
      <c r="BZ87" s="166"/>
      <c r="CA87" s="166"/>
      <c r="CB87" s="166"/>
      <c r="CD87" s="166"/>
      <c r="CE87" s="166"/>
      <c r="CF87" s="166"/>
      <c r="CG87" s="166"/>
      <c r="CH87" s="164"/>
    </row>
    <row r="88" spans="1:86" s="85" customFormat="1" ht="16.2" hidden="1" thickBot="1" x14ac:dyDescent="0.3">
      <c r="A88" s="149">
        <v>1</v>
      </c>
      <c r="B88" s="110" t="str">
        <f>[2]Hmotnosti!$B$7</f>
        <v>B příp</v>
      </c>
      <c r="C88" s="149" t="str">
        <f t="shared" si="11"/>
        <v>x</v>
      </c>
      <c r="D88" s="149" t="str">
        <f>[1]List1!$A$163</f>
        <v>ř.ř.</v>
      </c>
      <c r="E88" s="110" t="str">
        <f>[2]Hmotnosti!$C$29</f>
        <v>x</v>
      </c>
      <c r="F88" s="109" t="str">
        <f>[2]Oddíly!$E10</f>
        <v>Bohem.</v>
      </c>
      <c r="G88" s="172"/>
      <c r="H88" s="172"/>
      <c r="I88" s="82"/>
      <c r="J88" s="173"/>
      <c r="K88" s="83"/>
      <c r="L88" s="83"/>
      <c r="M88" s="83"/>
      <c r="N88" s="83"/>
      <c r="O88" s="83"/>
      <c r="P88" s="83"/>
      <c r="Q88" s="83"/>
      <c r="R88" s="83"/>
      <c r="S88" s="83"/>
      <c r="T88" s="83"/>
      <c r="U88" s="83"/>
      <c r="V88" s="158" t="s">
        <v>109</v>
      </c>
      <c r="W88" s="83"/>
      <c r="X88" s="83"/>
      <c r="Y88" s="83"/>
      <c r="Z88" s="83"/>
      <c r="AA88" s="83"/>
      <c r="AB88" s="83"/>
      <c r="AC88" s="83"/>
      <c r="AD88" s="83"/>
      <c r="AE88" s="83"/>
      <c r="AF88" s="83"/>
      <c r="AG88" s="83"/>
      <c r="AH88" s="84"/>
      <c r="AI88" s="84"/>
      <c r="AR88" s="159" t="s">
        <v>110</v>
      </c>
      <c r="BF88" s="106" t="str">
        <f>BS45</f>
        <v>ř.ř.</v>
      </c>
      <c r="BG88" s="106" t="str">
        <f>BS46</f>
        <v>ř.ř.</v>
      </c>
      <c r="BH88" s="106" t="str">
        <f>BS47</f>
        <v>ř.ř.</v>
      </c>
      <c r="BI88" s="106" t="str">
        <f>BS48</f>
        <v>v.s.</v>
      </c>
      <c r="BJ88" s="106" t="str">
        <f>BS49</f>
        <v>v.s.</v>
      </c>
      <c r="BK88" s="106" t="str">
        <f>BS50</f>
        <v/>
      </c>
      <c r="BL88" s="106" t="str">
        <f>BS51</f>
        <v/>
      </c>
      <c r="BM88" s="106" t="str">
        <f>BS52</f>
        <v/>
      </c>
      <c r="BN88" s="106" t="str">
        <f>BN79</f>
        <v>v.s.</v>
      </c>
      <c r="BO88" s="106" t="str">
        <f t="shared" si="14"/>
        <v>v.s.</v>
      </c>
      <c r="BP88" s="106" t="str">
        <f t="shared" si="14"/>
        <v>v.s.</v>
      </c>
      <c r="BQ88" s="106" t="str">
        <f t="shared" si="14"/>
        <v>v.s.</v>
      </c>
      <c r="BR88" s="106" t="str">
        <f t="shared" si="14"/>
        <v>v.s.</v>
      </c>
      <c r="BS88" s="106" t="str">
        <f t="shared" si="14"/>
        <v>v.s.</v>
      </c>
      <c r="BT88" s="106" t="str">
        <f t="shared" si="14"/>
        <v>v.s.</v>
      </c>
      <c r="BU88" s="106" t="str">
        <f t="shared" si="14"/>
        <v>v.s.</v>
      </c>
      <c r="BZ88" s="166"/>
      <c r="CA88" s="166"/>
      <c r="CB88" s="166"/>
      <c r="CD88" s="166"/>
      <c r="CE88" s="166"/>
      <c r="CF88" s="166"/>
      <c r="CG88" s="166"/>
      <c r="CH88" s="164"/>
    </row>
    <row r="89" spans="1:86" ht="47.4" thickBot="1" x14ac:dyDescent="0.3">
      <c r="A89" s="150" t="str">
        <f>CONCATENATE([1]List1!$B$3)</f>
        <v>číslo</v>
      </c>
      <c r="B89" s="174" t="str">
        <f>CONCATENATE([1]List1!$A$7)</f>
        <v>věk. kat.</v>
      </c>
      <c r="C89" s="174" t="str">
        <f>CONCATENATE([1]List1!$A$8)</f>
        <v>hmot.</v>
      </c>
      <c r="D89" s="175" t="str">
        <f>[1]List1!$A$10</f>
        <v>styl</v>
      </c>
      <c r="E89" s="176" t="str">
        <f>CONCATENATE([1]List1!$B$4)</f>
        <v>příjmení a jméno</v>
      </c>
      <c r="F89" s="111" t="str">
        <f>CONCATENATE([1]List1!$B$5)</f>
        <v>oddíl</v>
      </c>
      <c r="G89" s="177" t="str">
        <f>CONCATENATE([1]List1!$B$6)</f>
        <v>ročník</v>
      </c>
      <c r="H89" s="111" t="str">
        <f>CONCATENATE([1]List1!$B$7)</f>
        <v>los</v>
      </c>
      <c r="I89" s="99" t="str">
        <f>CONCATENATE([1]List1!$B$8)</f>
        <v>skut. hmot. kg</v>
      </c>
      <c r="J89" s="178" t="str">
        <f>[1]List1!$A$205</f>
        <v>výsledek operací</v>
      </c>
      <c r="L89" s="160" t="s">
        <v>60</v>
      </c>
      <c r="M89" s="157" t="s">
        <v>59</v>
      </c>
      <c r="N89" s="157" t="s">
        <v>62</v>
      </c>
      <c r="O89" s="157" t="s">
        <v>46</v>
      </c>
      <c r="P89" s="157" t="s">
        <v>61</v>
      </c>
      <c r="Q89" s="157" t="s">
        <v>47</v>
      </c>
      <c r="R89" s="163"/>
      <c r="S89" s="163"/>
      <c r="T89" s="157" t="s">
        <v>49</v>
      </c>
      <c r="U89" s="157" t="s">
        <v>48</v>
      </c>
      <c r="V89" s="91">
        <v>1</v>
      </c>
      <c r="W89" s="91">
        <v>2</v>
      </c>
      <c r="X89" s="91">
        <v>3</v>
      </c>
      <c r="Y89" s="91">
        <v>4</v>
      </c>
      <c r="Z89" s="91">
        <v>5</v>
      </c>
      <c r="AA89" s="91">
        <v>6</v>
      </c>
      <c r="AB89" s="91">
        <v>7</v>
      </c>
      <c r="AC89" s="91">
        <v>8</v>
      </c>
      <c r="AD89" s="91">
        <v>9</v>
      </c>
      <c r="AE89" s="91">
        <v>10</v>
      </c>
      <c r="AF89" s="91">
        <v>11</v>
      </c>
      <c r="AG89" s="91">
        <v>12</v>
      </c>
      <c r="AH89" s="91">
        <v>13</v>
      </c>
      <c r="AI89" s="91">
        <v>14</v>
      </c>
      <c r="AJ89" s="90">
        <v>15</v>
      </c>
      <c r="AK89" s="90">
        <v>16</v>
      </c>
      <c r="AL89" s="90">
        <v>17</v>
      </c>
      <c r="AM89" s="90">
        <v>18</v>
      </c>
      <c r="AN89" s="90">
        <v>19</v>
      </c>
      <c r="AO89" s="90">
        <v>20</v>
      </c>
      <c r="AP89" s="92"/>
      <c r="AR89" s="102" t="s">
        <v>53</v>
      </c>
      <c r="AS89" s="102" t="s">
        <v>63</v>
      </c>
      <c r="AT89" s="102" t="s">
        <v>64</v>
      </c>
      <c r="AU89" s="102" t="s">
        <v>52</v>
      </c>
      <c r="AV89" s="103" t="s">
        <v>54</v>
      </c>
      <c r="AW89" s="102" t="s">
        <v>55</v>
      </c>
      <c r="AZ89" s="102" t="s">
        <v>56</v>
      </c>
      <c r="BA89" s="103" t="s">
        <v>51</v>
      </c>
      <c r="BB89" s="102" t="s">
        <v>57</v>
      </c>
      <c r="BC89" s="102" t="s">
        <v>58</v>
      </c>
      <c r="BF89" s="104" t="str">
        <f>B88</f>
        <v>B příp</v>
      </c>
      <c r="BG89" s="104" t="str">
        <f>B87</f>
        <v>A příp</v>
      </c>
      <c r="BH89" s="104" t="str">
        <f>B86</f>
        <v>ml.ž</v>
      </c>
      <c r="BI89" s="104" t="str">
        <f>B85</f>
        <v>ž-A příp</v>
      </c>
      <c r="BJ89" s="104" t="str">
        <f>B84</f>
        <v>ž-ml.ž</v>
      </c>
      <c r="BK89" s="104" t="str">
        <f>B83</f>
        <v/>
      </c>
      <c r="BL89" s="104" t="str">
        <f>B82</f>
        <v/>
      </c>
      <c r="BM89" s="104" t="str">
        <f>B81</f>
        <v/>
      </c>
      <c r="BN89" s="104" t="str">
        <f>B80</f>
        <v>xxx</v>
      </c>
      <c r="BO89" s="104" t="str">
        <f>B79</f>
        <v>xxx</v>
      </c>
      <c r="BP89" s="104" t="str">
        <f>B78</f>
        <v/>
      </c>
      <c r="BQ89" s="104" t="str">
        <f>B77</f>
        <v>xxx</v>
      </c>
      <c r="BR89" s="104" t="str">
        <f>B76</f>
        <v>xxx</v>
      </c>
      <c r="BS89" s="104" t="str">
        <f>B75</f>
        <v>xxx</v>
      </c>
      <c r="BT89" s="104" t="str">
        <f>B74</f>
        <v>xxx</v>
      </c>
      <c r="BU89" s="104" t="str">
        <f>B73</f>
        <v>xxx</v>
      </c>
      <c r="BV89" s="107" t="s">
        <v>66</v>
      </c>
      <c r="BW89" s="104" t="s">
        <v>67</v>
      </c>
      <c r="BX89" s="104" t="s">
        <v>68</v>
      </c>
      <c r="BY89" s="104" t="s">
        <v>69</v>
      </c>
      <c r="BZ89" s="205" t="str">
        <f>[1]List1!$A$158</f>
        <v>počet závodníků z oddílu</v>
      </c>
      <c r="CA89" s="90" t="e">
        <f>#REF!</f>
        <v>#REF!</v>
      </c>
      <c r="CB89" s="90" t="e">
        <f>#REF!</f>
        <v>#REF!</v>
      </c>
      <c r="CD89" s="90" t="str">
        <f>D89</f>
        <v>styl</v>
      </c>
      <c r="CE89" s="90" t="s">
        <v>112</v>
      </c>
      <c r="CF89" s="167" t="str">
        <f>H89</f>
        <v>los</v>
      </c>
    </row>
    <row r="90" spans="1:86" ht="15.6" x14ac:dyDescent="0.25">
      <c r="A90" s="151">
        <v>1</v>
      </c>
      <c r="B90" s="170" t="s">
        <v>137</v>
      </c>
      <c r="C90" s="171">
        <v>22</v>
      </c>
      <c r="D90" s="171" t="s">
        <v>138</v>
      </c>
      <c r="E90" s="179" t="s">
        <v>139</v>
      </c>
      <c r="F90" s="96" t="s">
        <v>140</v>
      </c>
      <c r="G90" s="96">
        <v>2014</v>
      </c>
      <c r="H90" s="171">
        <v>18</v>
      </c>
      <c r="I90" s="93">
        <v>21.6</v>
      </c>
      <c r="J90" s="180" t="str">
        <f>L90</f>
        <v>OK</v>
      </c>
      <c r="K90" s="80" t="str">
        <f t="shared" ref="K90:K153" si="15">IF($B90=$T$7,IF((C90+$T$8)&gt;($I90-0.1),"",$L$7),IF($B90=$AC$7,IF((C90+$AC$8)&gt;($I90-0.1),"",$L$7),""))</f>
        <v/>
      </c>
      <c r="L90" s="80" t="str">
        <f>IF(B90="xxx",$L$37,(IF(I90="",(IF(N90="",(IF(M90="",(IF(Q90="","",Q90)),M90)),N90)),BC90)))</f>
        <v>OK</v>
      </c>
      <c r="M90" s="91" t="str">
        <f t="shared" ref="M90:M153" si="16">IF(E90="",(IF(B90="","",IF(AV90="",IF(C90="",Q90,(AW90)),(Q90)))),IF(E90="",(BC90),""))</f>
        <v/>
      </c>
      <c r="N90" s="91" t="str">
        <f>IF(D90="","",(BY90))</f>
        <v>OK</v>
      </c>
      <c r="O90" s="91">
        <f t="shared" ref="O90:O153" si="17">IF(B90=$B$88,1,IF(B90=$B$87,2,IF(B90=$B$86,3,IF(B90=$B$85,4,IF(B90=$B$84,5,IF(B90=$B$83,6,IF(B90=$B$82,7,IF(B90=$B$81,8,""))))))))</f>
        <v>1</v>
      </c>
      <c r="P90" s="91" t="str">
        <f t="shared" ref="P90:P153" si="18">IF(B90=$B$80,9,IF(B90=$B$79,10,IF(B90=$B$78,11,IF(B90=$B$77,12,IF(B90=$B$76,13,IF(B90=$B$75,14,IF(B90=$B$74,15,IF(B90=$B$73,16,""))))))))</f>
        <v/>
      </c>
      <c r="Q90" s="91" t="str">
        <f t="shared" ref="Q90:Q153" si="19">IF(B90="","",IF(T90=0,$L$37,$L$36))</f>
        <v>OK</v>
      </c>
      <c r="R90" s="91"/>
      <c r="S90" s="91"/>
      <c r="T90" s="91">
        <f t="shared" ref="T90:T153" si="20">(IF(O90="",0,O90))+(IF(P90="",0,P90))</f>
        <v>1</v>
      </c>
      <c r="U90" s="91">
        <f t="shared" ref="U90:U153" si="21">IF(T90=0,17,(T90))</f>
        <v>1</v>
      </c>
      <c r="V90" s="91" t="str">
        <f>INDEX($O$40:$AE$59,$V$89,$U90)</f>
        <v>B příp</v>
      </c>
      <c r="W90" s="91">
        <f t="shared" ref="W90:W153" si="22">INDEX($O$40:$AE$59,$W$89,$U90)</f>
        <v>22</v>
      </c>
      <c r="X90" s="91">
        <f t="shared" ref="X90:X153" si="23">INDEX($O$40:$AE$59,$X$89,$U90)</f>
        <v>25</v>
      </c>
      <c r="Y90" s="91">
        <f t="shared" ref="Y90:Y153" si="24">INDEX($O$40:$AE$59,$Y$89,$U90)</f>
        <v>28</v>
      </c>
      <c r="Z90" s="91">
        <f t="shared" ref="Z90:Z153" si="25">INDEX($O$40:$AE$59,$Z$89,$U90)</f>
        <v>31</v>
      </c>
      <c r="AA90" s="91">
        <f t="shared" ref="AA90:AA153" si="26">INDEX($O$40:$AE$59,$AA$89,$U90)</f>
        <v>35</v>
      </c>
      <c r="AB90" s="91">
        <f t="shared" ref="AB90:AB153" si="27">INDEX($O$40:$AE$59,$AB$89,$U90)</f>
        <v>39</v>
      </c>
      <c r="AC90" s="91">
        <f t="shared" ref="AC90:AC153" si="28">INDEX($O$40:$AE$59,$AC$89,$U90)</f>
        <v>43</v>
      </c>
      <c r="AD90" s="91">
        <f t="shared" ref="AD90:AD153" si="29">INDEX($O$40:$AE$59,$AD$89,$U90)</f>
        <v>47</v>
      </c>
      <c r="AE90" s="91">
        <f>INDEX($O$40:$AE$59,$AE$89,$U90)</f>
        <v>52</v>
      </c>
      <c r="AF90" s="91">
        <f>INDEX($O$40:$AE$59,$AF$89,$U90)</f>
        <v>57</v>
      </c>
      <c r="AG90" s="91">
        <f t="shared" ref="AG90:AG153" si="30">INDEX($O$40:$AE$59,$AG$89,$U90)</f>
        <v>63</v>
      </c>
      <c r="AH90" s="91" t="str">
        <f t="shared" ref="AH90:AH153" si="31">INDEX($O$40:$AE$59,$AH$89,$U90)</f>
        <v>xxx</v>
      </c>
      <c r="AI90" s="91" t="str">
        <f t="shared" ref="AI90:AI153" si="32">INDEX($O$40:$AE$59,$AI$89,$U90)</f>
        <v>xxx</v>
      </c>
      <c r="AJ90" s="91" t="str">
        <f t="shared" ref="AJ90:AJ153" si="33">INDEX($O$40:$AE$59,$AJ$89,$U90)</f>
        <v>xxx</v>
      </c>
      <c r="AK90" s="91" t="str">
        <f t="shared" ref="AK90:AK153" si="34">INDEX($O$40:$AE$59,$AK$89,$U90)</f>
        <v>xxx</v>
      </c>
      <c r="AL90" s="91" t="str">
        <f t="shared" ref="AL90:AL153" si="35">INDEX($O$40:$AE$59,$AL$89,$U90)</f>
        <v>xxx</v>
      </c>
      <c r="AM90" s="91" t="str">
        <f t="shared" ref="AM90:AM153" si="36">INDEX($O$40:$AE$59,$AM$89,$U90)</f>
        <v>xxx</v>
      </c>
      <c r="AN90" s="91" t="str">
        <f t="shared" ref="AN90:AN153" si="37">INDEX($O$40:$AE$59,$AN$89,$U90)</f>
        <v>xxx</v>
      </c>
      <c r="AO90" s="91" t="str">
        <f t="shared" ref="AO90:AO153" si="38">INDEX($O$40:$AE$59,$AO$89,$U90)</f>
        <v>xxx</v>
      </c>
      <c r="AR90" s="94">
        <f t="shared" ref="AR90:AR93" si="39">C90</f>
        <v>22</v>
      </c>
      <c r="AS90" s="91">
        <f t="shared" ref="AS90:AS92" si="40">IF(AR90=V90,V90,IF(AR90=W90,W90,IF(AR90=X90,X90,IF(AR90=Y90,Y90,IF(AR90=Z90,Z90,IF(AR90=AA90,AA90,IF(AR90=AB90,AB90,"")))))))</f>
        <v>22</v>
      </c>
      <c r="AT90" s="91" t="str">
        <f t="shared" ref="AT90:AT153" si="41">IF(AR90=AC90,AC90,IF(AR90=AD90,AD90,IF(AR90=AE90,AE90,IF(AR90=AF90,AF90,IF(AR90=AG90,AG90,IF(AR90=AH90,AH90,IF(AR90=AI90,AI90,"")))))))</f>
        <v/>
      </c>
      <c r="AU90" s="81" t="str">
        <f t="shared" ref="AU90:AU153" si="42">IF(AR90=AJ90,AJ90,IF(AR90=AK90,AK90,IF(AR90=AL90,AL90,IF(AR90=AM90,AM90,IF(AR90=AN90,AN90,IF(AR90=AO90,AO90,""))))))</f>
        <v/>
      </c>
      <c r="AV90" s="90" t="str">
        <f t="shared" ref="AV90:AV153" si="43">CONCATENATE(AS90,AT90,AU90)</f>
        <v>22</v>
      </c>
      <c r="AW90" s="90" t="str">
        <f t="shared" ref="AW90:AW153" si="44">IF(AR90=0,"",(IF(AR90="","",IF(AV90="",$L$39,$L$36))))</f>
        <v>OK</v>
      </c>
      <c r="AZ90" s="90">
        <f t="shared" ref="AZ90:AZ153" si="45">INDEX($O$35:$AD$35,1,U90)</f>
        <v>0</v>
      </c>
      <c r="BA90" s="95">
        <f t="shared" ref="BA90:BA93" si="46">I90</f>
        <v>21.6</v>
      </c>
      <c r="BB90" s="90" t="str">
        <f t="shared" ref="BB90" si="47">IF(AR90="","",(IF((AV90+AZ90+0.1)&gt;BA90,$L$87,$L$38)))</f>
        <v>OK</v>
      </c>
      <c r="BC90" s="90" t="str">
        <f t="shared" ref="BC90:BC153" si="48">IF(AV90="","",BB90)</f>
        <v>OK</v>
      </c>
      <c r="BF90" s="90" t="str">
        <f>IF($B90=$BF$89,IF($D90=$BF$88,$BE$75,IF($D90=$BF$87,$BE$75,$BE$74)),"")</f>
        <v>OK</v>
      </c>
      <c r="BG90" s="90" t="str">
        <f t="shared" ref="BG90:BG153" si="49">IF($B90=$BG$89,IF($D90=$BG$88,$BE$75,IF($D90=$BG$87,$BE$75,$BE$74)),"")</f>
        <v/>
      </c>
      <c r="BH90" s="90" t="str">
        <f t="shared" ref="BH90:BH153" si="50">IF($B90=$BH$89,IF($D90=$BH$88,$BE$75,IF($D90=$BH$87,$BE$75,$BE$74)),"")</f>
        <v/>
      </c>
      <c r="BI90" s="90" t="str">
        <f t="shared" ref="BI90:BI153" si="51">IF($B90=$BI$89,IF($D90=$BI$88,$BE$75,IF($D90=$BI$87,$BE$75,$BE$74)),"")</f>
        <v/>
      </c>
      <c r="BJ90" s="90" t="str">
        <f t="shared" ref="BJ90:BJ153" si="52">IF($B90=$BJ$89,IF($D90=$BJ$88,$BE$75,IF($D90=$BJ$87,$BE$75,$BE$74)),"")</f>
        <v/>
      </c>
      <c r="BK90" s="90" t="str">
        <f>IF($B90=$BK$89,IF($D90=$BK$88,$BE$75,IF($D90=$BK$87,$BE$75,$BE$74)),"")</f>
        <v/>
      </c>
      <c r="BL90" s="90" t="str">
        <f t="shared" ref="BL90:BL153" si="53">IF($B90=$BL$89,IF($D90=$BL$88,$BE$75,IF($D90=$BL$87,$BE$75,$BE$74)),"")</f>
        <v/>
      </c>
      <c r="BM90" s="90" t="str">
        <f t="shared" ref="BM90:BM153" si="54">IF($B90=$BM$89,IF($D90=$BM$88,$BE$75,IF($D90=$BM$87,$BE$75,$BE$74)),"")</f>
        <v/>
      </c>
      <c r="BN90" s="90" t="str">
        <f t="shared" ref="BN90:BN153" si="55">IF($B90=$BN$89,IF($D90=$BN$88,$BE$75,IF($D90=$BN$87,$BE$75,$BE$74)),"")</f>
        <v/>
      </c>
      <c r="BO90" s="90" t="str">
        <f t="shared" ref="BO90:BO153" si="56">IF($B90=$BO$89,IF($D90=$BO$88,$BE$75,IF($D90=$BO$87,$BE$75,$BE$74)),"")</f>
        <v/>
      </c>
      <c r="BP90" s="90" t="str">
        <f t="shared" ref="BP90:BP153" si="57">IF($B90=$BP$89,IF($D90=$BP$88,$BE$75,IF($D90=$BP$87,$BE$75,$BE$74)),"")</f>
        <v/>
      </c>
      <c r="BQ90" s="90" t="str">
        <f t="shared" ref="BQ90:BQ153" si="58">IF($B90=$BQ$89,IF($D90=$BQ$88,$BE$75,IF($D90=$BQ$87,$BE$75,$BE$74)),"")</f>
        <v/>
      </c>
      <c r="BR90" s="90" t="str">
        <f t="shared" ref="BR90:BR153" si="59">IF($B90=$BR$89,IF($D90=$BR$88,$BE$75,IF($D90=$BR$87,$BE$75,$BE$74)),"")</f>
        <v/>
      </c>
      <c r="BS90" s="90" t="str">
        <f t="shared" ref="BS90:BS153" si="60">IF($B90=$BS$89,IF($D90=$BS$88,$BE$75,IF($D90=$BS$87,$BE$75,$BE$74)),"")</f>
        <v/>
      </c>
      <c r="BT90" s="90" t="str">
        <f t="shared" ref="BT90:BT153" si="61">IF($B90=$BT$89,IF($D90=$BT$88,$BE$75,IF($D90=$BT$87,$BE$75,$BE$74)),"")</f>
        <v/>
      </c>
      <c r="BU90" s="90" t="str">
        <f t="shared" ref="BU90:BU153" si="62">IF($B90=$BU$89,IF($D90=$BU$88,$BE$75,IF($D90=$BU$87,$BE$75,$BE$74)),"")</f>
        <v/>
      </c>
      <c r="BV90" s="90" t="str">
        <f t="shared" ref="BV90:BV153" si="63">CONCATENATE(BF90,BG90,BH90,BI90,BJ90)</f>
        <v>OK</v>
      </c>
      <c r="BW90" s="90" t="str">
        <f t="shared" ref="BW90:BW153" si="64">CONCATENATE(BK90,BL90,BM90,BN90,BO90)</f>
        <v/>
      </c>
      <c r="BX90" s="90" t="str">
        <f t="shared" ref="BX90:BX153" si="65">CONCATENATE(BP90,BQ90,BR90,BS90,BT90)</f>
        <v/>
      </c>
      <c r="BY90" s="90" t="str">
        <f t="shared" ref="BY90:BY153" si="66">CONCATENATE(BV90,BW90,BX90,BU90)</f>
        <v>OK</v>
      </c>
      <c r="BZ90" s="206">
        <f>IF(F90="","",1)</f>
        <v>1</v>
      </c>
      <c r="CA90" s="90">
        <f>IF(B90="",0,1)</f>
        <v>1</v>
      </c>
      <c r="CB90" s="90">
        <f>IF(H90=999,1,(IF(H90="",0,1)))</f>
        <v>1</v>
      </c>
      <c r="CD90" s="90">
        <f>IF(D90=$D$88,1,IF(D90=$D$87,2,0))</f>
        <v>1</v>
      </c>
      <c r="CE90" s="90">
        <f>IF(B90="",0,1)</f>
        <v>1</v>
      </c>
      <c r="CF90" s="90">
        <f>IF(H90=999,1,(IF(I90="",0,1)))</f>
        <v>1</v>
      </c>
      <c r="CH90" s="165" t="str">
        <f>IF(H90=999,$CH$6,(IF(I90="",IF(H90="","",$CH$5),IF(H90="",($CH$4),""))))</f>
        <v/>
      </c>
    </row>
    <row r="91" spans="1:86" ht="15.6" x14ac:dyDescent="0.25">
      <c r="A91" s="151">
        <v>2</v>
      </c>
      <c r="B91" s="170" t="s">
        <v>141</v>
      </c>
      <c r="C91" s="171">
        <v>25</v>
      </c>
      <c r="D91" s="171" t="s">
        <v>138</v>
      </c>
      <c r="E91" s="179" t="s">
        <v>142</v>
      </c>
      <c r="F91" s="96" t="s">
        <v>140</v>
      </c>
      <c r="G91" s="96">
        <v>2012</v>
      </c>
      <c r="H91" s="171">
        <v>110</v>
      </c>
      <c r="I91" s="93">
        <v>25</v>
      </c>
      <c r="J91" s="180" t="str">
        <f>L91</f>
        <v>OK</v>
      </c>
      <c r="K91" s="80" t="str">
        <f t="shared" si="15"/>
        <v/>
      </c>
      <c r="L91" s="80" t="str">
        <f t="shared" ref="L91:L153" si="67">IF(B91="xxx",$L$37,(IF(I91="",(IF(N91="",(IF(M91="",(IF(Q91="","",Q91)),M91)),N91)),BC91)))</f>
        <v>OK</v>
      </c>
      <c r="M91" s="91" t="str">
        <f t="shared" si="16"/>
        <v/>
      </c>
      <c r="N91" s="91" t="str">
        <f t="shared" ref="N91:N153" si="68">IF(D91="","",(BY91))</f>
        <v>OK</v>
      </c>
      <c r="O91" s="91">
        <f t="shared" si="17"/>
        <v>2</v>
      </c>
      <c r="P91" s="91" t="str">
        <f t="shared" si="18"/>
        <v/>
      </c>
      <c r="Q91" s="91" t="str">
        <f t="shared" si="19"/>
        <v>OK</v>
      </c>
      <c r="R91" s="91"/>
      <c r="S91" s="91"/>
      <c r="T91" s="91">
        <f t="shared" si="20"/>
        <v>2</v>
      </c>
      <c r="U91" s="91">
        <f t="shared" si="21"/>
        <v>2</v>
      </c>
      <c r="V91" s="91" t="str">
        <f>INDEX($O$40:$AE$59,$V$89,$U91)</f>
        <v>A příp</v>
      </c>
      <c r="W91" s="91">
        <f t="shared" si="22"/>
        <v>25</v>
      </c>
      <c r="X91" s="91">
        <f t="shared" si="23"/>
        <v>28</v>
      </c>
      <c r="Y91" s="91">
        <f t="shared" si="24"/>
        <v>31</v>
      </c>
      <c r="Z91" s="91">
        <f t="shared" si="25"/>
        <v>35</v>
      </c>
      <c r="AA91" s="91">
        <f t="shared" si="26"/>
        <v>39</v>
      </c>
      <c r="AB91" s="91">
        <f t="shared" si="27"/>
        <v>43</v>
      </c>
      <c r="AC91" s="91">
        <f t="shared" si="28"/>
        <v>47</v>
      </c>
      <c r="AD91" s="91">
        <f t="shared" si="29"/>
        <v>52</v>
      </c>
      <c r="AE91" s="91">
        <f>INDEX($O$40:$AE$59,$AE$89,$U91)</f>
        <v>57</v>
      </c>
      <c r="AF91" s="91">
        <f>INDEX($O$40:$AE$59,$AF$89,$U91)</f>
        <v>63</v>
      </c>
      <c r="AG91" s="91">
        <f t="shared" si="30"/>
        <v>70</v>
      </c>
      <c r="AH91" s="91">
        <f t="shared" si="31"/>
        <v>80</v>
      </c>
      <c r="AI91" s="91" t="str">
        <f t="shared" si="32"/>
        <v>xxx</v>
      </c>
      <c r="AJ91" s="91" t="str">
        <f t="shared" si="33"/>
        <v>xxx</v>
      </c>
      <c r="AK91" s="91" t="str">
        <f t="shared" si="34"/>
        <v>xxx</v>
      </c>
      <c r="AL91" s="91" t="str">
        <f t="shared" si="35"/>
        <v>xxx</v>
      </c>
      <c r="AM91" s="91" t="str">
        <f t="shared" si="36"/>
        <v>xxx</v>
      </c>
      <c r="AN91" s="91" t="str">
        <f t="shared" si="37"/>
        <v>xxx</v>
      </c>
      <c r="AO91" s="91" t="str">
        <f t="shared" si="38"/>
        <v>xxx</v>
      </c>
      <c r="AR91" s="94">
        <f t="shared" si="39"/>
        <v>25</v>
      </c>
      <c r="AS91" s="91">
        <f t="shared" si="40"/>
        <v>25</v>
      </c>
      <c r="AT91" s="91" t="str">
        <f t="shared" si="41"/>
        <v/>
      </c>
      <c r="AU91" s="81" t="str">
        <f t="shared" si="42"/>
        <v/>
      </c>
      <c r="AV91" s="90" t="str">
        <f t="shared" si="43"/>
        <v>25</v>
      </c>
      <c r="AW91" s="90" t="str">
        <f t="shared" si="44"/>
        <v>OK</v>
      </c>
      <c r="AZ91" s="90">
        <f t="shared" si="45"/>
        <v>0</v>
      </c>
      <c r="BA91" s="95">
        <f t="shared" si="46"/>
        <v>25</v>
      </c>
      <c r="BB91" s="90" t="str">
        <f>IF(AR91="","",(IF((AV91+AZ91+0.1)&gt;BA91,$L$87,$L$38)))</f>
        <v>OK</v>
      </c>
      <c r="BC91" s="90" t="str">
        <f t="shared" si="48"/>
        <v>OK</v>
      </c>
      <c r="BF91" s="90" t="str">
        <f t="shared" ref="BF91:BF153" si="69">IF($B91=$BF$89,IF($D91=$BF$88,$BE$75,IF($D91=$BF$87,$BE$75,$BE$74)),"")</f>
        <v/>
      </c>
      <c r="BG91" s="90" t="str">
        <f t="shared" si="49"/>
        <v>OK</v>
      </c>
      <c r="BH91" s="90" t="str">
        <f t="shared" si="50"/>
        <v/>
      </c>
      <c r="BI91" s="90" t="str">
        <f t="shared" si="51"/>
        <v/>
      </c>
      <c r="BJ91" s="90" t="str">
        <f t="shared" si="52"/>
        <v/>
      </c>
      <c r="BK91" s="90" t="str">
        <f t="shared" ref="BK91:BK153" si="70">IF($B91=$BK$89,IF($D91=$BK$88,$BE$75,IF($D91=$BK$87,$BE$75,$BE$74)),"")</f>
        <v/>
      </c>
      <c r="BL91" s="90" t="str">
        <f t="shared" si="53"/>
        <v/>
      </c>
      <c r="BM91" s="90" t="str">
        <f t="shared" si="54"/>
        <v/>
      </c>
      <c r="BN91" s="90" t="str">
        <f t="shared" si="55"/>
        <v/>
      </c>
      <c r="BO91" s="90" t="str">
        <f t="shared" si="56"/>
        <v/>
      </c>
      <c r="BP91" s="90" t="str">
        <f t="shared" si="57"/>
        <v/>
      </c>
      <c r="BQ91" s="90" t="str">
        <f t="shared" si="58"/>
        <v/>
      </c>
      <c r="BR91" s="90" t="str">
        <f t="shared" si="59"/>
        <v/>
      </c>
      <c r="BS91" s="90" t="str">
        <f t="shared" si="60"/>
        <v/>
      </c>
      <c r="BT91" s="90" t="str">
        <f t="shared" si="61"/>
        <v/>
      </c>
      <c r="BU91" s="90" t="str">
        <f t="shared" si="62"/>
        <v/>
      </c>
      <c r="BV91" s="90" t="str">
        <f t="shared" si="63"/>
        <v>OK</v>
      </c>
      <c r="BW91" s="90" t="str">
        <f t="shared" si="64"/>
        <v/>
      </c>
      <c r="BX91" s="90" t="str">
        <f t="shared" si="65"/>
        <v/>
      </c>
      <c r="BY91" s="90" t="str">
        <f t="shared" si="66"/>
        <v>OK</v>
      </c>
      <c r="BZ91" s="206">
        <f>IF(F91="","",(IF(F91=F90,BZ90+1,1)))</f>
        <v>2</v>
      </c>
      <c r="CA91" s="90">
        <f t="shared" ref="CA91:CA154" si="71">IF(B91="",0,1)</f>
        <v>1</v>
      </c>
      <c r="CB91" s="90">
        <f t="shared" ref="CB91:CB154" si="72">IF(H91=999,1,(IF(H91="",0,1)))</f>
        <v>1</v>
      </c>
      <c r="CD91" s="90">
        <f t="shared" ref="CD91:CD154" si="73">IF(D91=$D$88,1,IF(D91=$D$87,2,0))</f>
        <v>1</v>
      </c>
      <c r="CE91" s="90">
        <f t="shared" ref="CE91:CE154" si="74">IF(B91="",0,1)</f>
        <v>1</v>
      </c>
      <c r="CF91" s="90">
        <f t="shared" ref="CF91:CF105" si="75">IF(H91=999,1,(IF(I91="",0,1)))</f>
        <v>1</v>
      </c>
      <c r="CH91" s="165" t="str">
        <f t="shared" ref="CH91:CH154" si="76">IF(H91=999,$CH$6,(IF(I91="",IF(H91="","",$CH$5),IF(H91="",($CH$4),""))))</f>
        <v/>
      </c>
    </row>
    <row r="92" spans="1:86" ht="15.6" x14ac:dyDescent="0.25">
      <c r="A92" s="151">
        <v>3</v>
      </c>
      <c r="B92" s="170" t="s">
        <v>141</v>
      </c>
      <c r="C92" s="171">
        <v>35</v>
      </c>
      <c r="D92" s="171" t="s">
        <v>138</v>
      </c>
      <c r="E92" s="179" t="s">
        <v>143</v>
      </c>
      <c r="F92" s="96" t="s">
        <v>140</v>
      </c>
      <c r="G92" s="96">
        <v>2012</v>
      </c>
      <c r="H92" s="171">
        <v>47</v>
      </c>
      <c r="I92" s="93">
        <v>34.700000000000003</v>
      </c>
      <c r="J92" s="180" t="str">
        <f t="shared" ref="J92:J132" si="77">L92</f>
        <v>OK</v>
      </c>
      <c r="K92" s="80" t="str">
        <f t="shared" si="15"/>
        <v/>
      </c>
      <c r="L92" s="80" t="str">
        <f t="shared" si="67"/>
        <v>OK</v>
      </c>
      <c r="M92" s="91" t="str">
        <f t="shared" si="16"/>
        <v/>
      </c>
      <c r="N92" s="91" t="str">
        <f t="shared" si="68"/>
        <v>OK</v>
      </c>
      <c r="O92" s="91">
        <f t="shared" si="17"/>
        <v>2</v>
      </c>
      <c r="P92" s="91" t="str">
        <f t="shared" si="18"/>
        <v/>
      </c>
      <c r="Q92" s="91" t="str">
        <f t="shared" si="19"/>
        <v>OK</v>
      </c>
      <c r="R92" s="91"/>
      <c r="S92" s="91"/>
      <c r="T92" s="91">
        <f t="shared" si="20"/>
        <v>2</v>
      </c>
      <c r="U92" s="91">
        <f t="shared" si="21"/>
        <v>2</v>
      </c>
      <c r="V92" s="91" t="str">
        <f t="shared" ref="V92:V155" si="78">INDEX($O$40:$AE$59,$V$89,$U92)</f>
        <v>A příp</v>
      </c>
      <c r="W92" s="91">
        <f t="shared" si="22"/>
        <v>25</v>
      </c>
      <c r="X92" s="91">
        <f t="shared" si="23"/>
        <v>28</v>
      </c>
      <c r="Y92" s="91">
        <f t="shared" si="24"/>
        <v>31</v>
      </c>
      <c r="Z92" s="91">
        <f t="shared" si="25"/>
        <v>35</v>
      </c>
      <c r="AA92" s="91">
        <f t="shared" si="26"/>
        <v>39</v>
      </c>
      <c r="AB92" s="91">
        <f t="shared" si="27"/>
        <v>43</v>
      </c>
      <c r="AC92" s="91">
        <f t="shared" si="28"/>
        <v>47</v>
      </c>
      <c r="AD92" s="91">
        <f t="shared" si="29"/>
        <v>52</v>
      </c>
      <c r="AE92" s="91">
        <f t="shared" ref="AE92:AE155" si="79">INDEX($O$40:$AE$59,$AE$89,$U92)</f>
        <v>57</v>
      </c>
      <c r="AF92" s="91">
        <f t="shared" ref="AF92:AF155" si="80">INDEX($O$40:$AE$59,$AF$89,$U92)</f>
        <v>63</v>
      </c>
      <c r="AG92" s="91">
        <f t="shared" si="30"/>
        <v>70</v>
      </c>
      <c r="AH92" s="91">
        <f t="shared" si="31"/>
        <v>80</v>
      </c>
      <c r="AI92" s="91" t="str">
        <f t="shared" si="32"/>
        <v>xxx</v>
      </c>
      <c r="AJ92" s="91" t="str">
        <f t="shared" si="33"/>
        <v>xxx</v>
      </c>
      <c r="AK92" s="91" t="str">
        <f t="shared" si="34"/>
        <v>xxx</v>
      </c>
      <c r="AL92" s="91" t="str">
        <f t="shared" si="35"/>
        <v>xxx</v>
      </c>
      <c r="AM92" s="91" t="str">
        <f t="shared" si="36"/>
        <v>xxx</v>
      </c>
      <c r="AN92" s="91" t="str">
        <f t="shared" si="37"/>
        <v>xxx</v>
      </c>
      <c r="AO92" s="91" t="str">
        <f t="shared" si="38"/>
        <v>xxx</v>
      </c>
      <c r="AR92" s="94">
        <f t="shared" si="39"/>
        <v>35</v>
      </c>
      <c r="AS92" s="91">
        <f t="shared" si="40"/>
        <v>35</v>
      </c>
      <c r="AT92" s="91" t="str">
        <f t="shared" si="41"/>
        <v/>
      </c>
      <c r="AU92" s="81" t="str">
        <f t="shared" si="42"/>
        <v/>
      </c>
      <c r="AV92" s="90" t="str">
        <f t="shared" si="43"/>
        <v>35</v>
      </c>
      <c r="AW92" s="90" t="str">
        <f t="shared" si="44"/>
        <v>OK</v>
      </c>
      <c r="AZ92" s="90">
        <f t="shared" si="45"/>
        <v>0</v>
      </c>
      <c r="BA92" s="95">
        <f t="shared" si="46"/>
        <v>34.700000000000003</v>
      </c>
      <c r="BB92" s="90" t="str">
        <f t="shared" ref="BB92:BB155" si="81">IF(AR92="","",(IF((AV92+AZ92+0.1)&gt;BA92,$L$87,$L$38)))</f>
        <v>OK</v>
      </c>
      <c r="BC92" s="90" t="str">
        <f t="shared" si="48"/>
        <v>OK</v>
      </c>
      <c r="BF92" s="90" t="str">
        <f t="shared" si="69"/>
        <v/>
      </c>
      <c r="BG92" s="90" t="str">
        <f t="shared" si="49"/>
        <v>OK</v>
      </c>
      <c r="BH92" s="90" t="str">
        <f t="shared" si="50"/>
        <v/>
      </c>
      <c r="BI92" s="90" t="str">
        <f t="shared" si="51"/>
        <v/>
      </c>
      <c r="BJ92" s="90" t="str">
        <f t="shared" si="52"/>
        <v/>
      </c>
      <c r="BK92" s="90" t="str">
        <f t="shared" si="70"/>
        <v/>
      </c>
      <c r="BL92" s="90" t="str">
        <f t="shared" si="53"/>
        <v/>
      </c>
      <c r="BM92" s="90" t="str">
        <f t="shared" si="54"/>
        <v/>
      </c>
      <c r="BN92" s="90" t="str">
        <f t="shared" si="55"/>
        <v/>
      </c>
      <c r="BO92" s="90" t="str">
        <f t="shared" si="56"/>
        <v/>
      </c>
      <c r="BP92" s="90" t="str">
        <f t="shared" si="57"/>
        <v/>
      </c>
      <c r="BQ92" s="90" t="str">
        <f t="shared" si="58"/>
        <v/>
      </c>
      <c r="BR92" s="90" t="str">
        <f t="shared" si="59"/>
        <v/>
      </c>
      <c r="BS92" s="90" t="str">
        <f t="shared" si="60"/>
        <v/>
      </c>
      <c r="BT92" s="90" t="str">
        <f t="shared" si="61"/>
        <v/>
      </c>
      <c r="BU92" s="90" t="str">
        <f t="shared" si="62"/>
        <v/>
      </c>
      <c r="BV92" s="90" t="str">
        <f t="shared" si="63"/>
        <v>OK</v>
      </c>
      <c r="BW92" s="90" t="str">
        <f t="shared" si="64"/>
        <v/>
      </c>
      <c r="BX92" s="90" t="str">
        <f t="shared" si="65"/>
        <v/>
      </c>
      <c r="BY92" s="90" t="str">
        <f t="shared" si="66"/>
        <v>OK</v>
      </c>
      <c r="BZ92" s="206">
        <f t="shared" ref="BZ92:BZ155" si="82">IF(F92="","",(IF(F92=F91,BZ91+1,1)))</f>
        <v>3</v>
      </c>
      <c r="CA92" s="90">
        <f t="shared" si="71"/>
        <v>1</v>
      </c>
      <c r="CB92" s="90">
        <f t="shared" si="72"/>
        <v>1</v>
      </c>
      <c r="CD92" s="90">
        <f t="shared" si="73"/>
        <v>1</v>
      </c>
      <c r="CE92" s="90">
        <f t="shared" si="74"/>
        <v>1</v>
      </c>
      <c r="CF92" s="90">
        <f t="shared" si="75"/>
        <v>1</v>
      </c>
      <c r="CH92" s="165" t="str">
        <f t="shared" si="76"/>
        <v/>
      </c>
    </row>
    <row r="93" spans="1:86" ht="15.6" x14ac:dyDescent="0.25">
      <c r="A93" s="151">
        <v>4</v>
      </c>
      <c r="B93" s="170" t="s">
        <v>144</v>
      </c>
      <c r="C93" s="171">
        <v>35</v>
      </c>
      <c r="D93" s="171" t="s">
        <v>138</v>
      </c>
      <c r="E93" s="179" t="s">
        <v>145</v>
      </c>
      <c r="F93" s="96" t="s">
        <v>140</v>
      </c>
      <c r="G93" s="96">
        <v>2010</v>
      </c>
      <c r="H93" s="171">
        <v>257</v>
      </c>
      <c r="I93" s="93">
        <v>33.5</v>
      </c>
      <c r="J93" s="180" t="str">
        <f t="shared" ref="J93" si="83">L93</f>
        <v>OK</v>
      </c>
      <c r="K93" s="80" t="str">
        <f t="shared" ref="K93" si="84">IF($B93=$T$7,IF((C93+$T$8)&gt;($I93-0.1),"",$L$7),IF($B93=$AC$7,IF((C93+$AC$8)&gt;($I93-0.1),"",$L$7),""))</f>
        <v/>
      </c>
      <c r="L93" s="80" t="str">
        <f t="shared" ref="L93" si="85">IF(B93="xxx",$L$37,(IF(I93="",(IF(N93="",(IF(M93="",(IF(Q93="","",Q93)),M93)),N93)),BC93)))</f>
        <v>OK</v>
      </c>
      <c r="M93" s="91" t="str">
        <f t="shared" ref="M93" si="86">IF(E93="",(IF(B93="","",IF(AV93="",IF(C93="",Q93,(AW93)),(Q93)))),IF(E93="",(BC93),""))</f>
        <v/>
      </c>
      <c r="N93" s="91" t="str">
        <f t="shared" ref="N93" si="87">IF(D93="","",(BY93))</f>
        <v>OK</v>
      </c>
      <c r="O93" s="91">
        <f t="shared" si="17"/>
        <v>3</v>
      </c>
      <c r="P93" s="91" t="str">
        <f t="shared" si="18"/>
        <v/>
      </c>
      <c r="Q93" s="91" t="str">
        <f t="shared" ref="Q93" si="88">IF(B93="","",IF(T93=0,$L$37,$L$36))</f>
        <v>OK</v>
      </c>
      <c r="R93" s="91"/>
      <c r="S93" s="91"/>
      <c r="T93" s="91">
        <f t="shared" ref="T93" si="89">(IF(O93="",0,O93))+(IF(P93="",0,P93))</f>
        <v>3</v>
      </c>
      <c r="U93" s="91">
        <f t="shared" ref="U93" si="90">IF(T93=0,17,(T93))</f>
        <v>3</v>
      </c>
      <c r="V93" s="91" t="str">
        <f t="shared" si="78"/>
        <v>ml.ž</v>
      </c>
      <c r="W93" s="91">
        <f t="shared" si="22"/>
        <v>28</v>
      </c>
      <c r="X93" s="91">
        <f t="shared" si="23"/>
        <v>31</v>
      </c>
      <c r="Y93" s="91">
        <f t="shared" si="24"/>
        <v>35</v>
      </c>
      <c r="Z93" s="91">
        <f t="shared" si="25"/>
        <v>39</v>
      </c>
      <c r="AA93" s="91">
        <f t="shared" si="26"/>
        <v>43</v>
      </c>
      <c r="AB93" s="91">
        <f t="shared" si="27"/>
        <v>47</v>
      </c>
      <c r="AC93" s="91">
        <f t="shared" si="28"/>
        <v>52</v>
      </c>
      <c r="AD93" s="91">
        <f t="shared" si="29"/>
        <v>57</v>
      </c>
      <c r="AE93" s="91">
        <f t="shared" si="79"/>
        <v>63</v>
      </c>
      <c r="AF93" s="91">
        <f t="shared" si="80"/>
        <v>70</v>
      </c>
      <c r="AG93" s="91">
        <f t="shared" si="30"/>
        <v>80</v>
      </c>
      <c r="AH93" s="91">
        <f t="shared" si="31"/>
        <v>90</v>
      </c>
      <c r="AI93" s="91" t="str">
        <f t="shared" si="32"/>
        <v>xxx</v>
      </c>
      <c r="AJ93" s="91" t="str">
        <f t="shared" si="33"/>
        <v>xxx</v>
      </c>
      <c r="AK93" s="91" t="str">
        <f t="shared" si="34"/>
        <v>xxx</v>
      </c>
      <c r="AL93" s="91" t="str">
        <f t="shared" si="35"/>
        <v>xxx</v>
      </c>
      <c r="AM93" s="91" t="str">
        <f t="shared" si="36"/>
        <v>xxx</v>
      </c>
      <c r="AN93" s="91" t="str">
        <f t="shared" si="37"/>
        <v>xxx</v>
      </c>
      <c r="AO93" s="91" t="str">
        <f t="shared" si="38"/>
        <v>xxx</v>
      </c>
      <c r="AR93" s="94">
        <f t="shared" si="39"/>
        <v>35</v>
      </c>
      <c r="AS93" s="91">
        <f>IF(AR93=V93,V93,IF(AR93=W93,W93,IF(AR93=X93,X93,IF(AR93=Y93,Y93,IF(AR93=Z93,Z93,IF(AR93=AA93,AA93,IF(AR93=AB93,AB93,"")))))))</f>
        <v>35</v>
      </c>
      <c r="AT93" s="91" t="str">
        <f t="shared" ref="AT93" si="91">IF(AR93=AC93,AC93,IF(AR93=AD93,AD93,IF(AR93=AE93,AE93,IF(AR93=AF93,AF93,IF(AR93=AG93,AG93,IF(AR93=AH93,AH93,IF(AR93=AI93,AI93,"")))))))</f>
        <v/>
      </c>
      <c r="AU93" s="81" t="str">
        <f t="shared" ref="AU93" si="92">IF(AR93=AJ93,AJ93,IF(AR93=AK93,AK93,IF(AR93=AL93,AL93,IF(AR93=AM93,AM93,IF(AR93=AN93,AN93,IF(AR93=AO93,AO93,""))))))</f>
        <v/>
      </c>
      <c r="AV93" s="90" t="str">
        <f t="shared" ref="AV93" si="93">CONCATENATE(AS93,AT93,AU93)</f>
        <v>35</v>
      </c>
      <c r="AW93" s="90" t="str">
        <f t="shared" ref="AW93" si="94">IF(AR93=0,"",(IF(AR93="","",IF(AV93="",$L$39,$L$36))))</f>
        <v>OK</v>
      </c>
      <c r="AZ93" s="90">
        <f t="shared" ref="AZ93" si="95">INDEX($O$35:$AD$35,1,U93)</f>
        <v>0</v>
      </c>
      <c r="BA93" s="95">
        <f t="shared" si="46"/>
        <v>33.5</v>
      </c>
      <c r="BB93" s="90" t="str">
        <f t="shared" ref="BB93" si="96">IF(AR93="","",(IF((AV93+AZ93+0.1)&gt;BA93,$L$87,$L$38)))</f>
        <v>OK</v>
      </c>
      <c r="BC93" s="90" t="str">
        <f t="shared" ref="BC93" si="97">IF(AV93="","",BB93)</f>
        <v>OK</v>
      </c>
      <c r="BF93" s="90" t="str">
        <f t="shared" si="69"/>
        <v/>
      </c>
      <c r="BG93" s="90" t="str">
        <f t="shared" si="49"/>
        <v/>
      </c>
      <c r="BH93" s="90" t="str">
        <f t="shared" si="50"/>
        <v>OK</v>
      </c>
      <c r="BI93" s="90" t="str">
        <f t="shared" si="51"/>
        <v/>
      </c>
      <c r="BJ93" s="90" t="str">
        <f t="shared" si="52"/>
        <v/>
      </c>
      <c r="BK93" s="90" t="str">
        <f t="shared" si="70"/>
        <v/>
      </c>
      <c r="BL93" s="90" t="str">
        <f t="shared" si="53"/>
        <v/>
      </c>
      <c r="BM93" s="90" t="str">
        <f t="shared" si="54"/>
        <v/>
      </c>
      <c r="BN93" s="90" t="str">
        <f t="shared" si="55"/>
        <v/>
      </c>
      <c r="BO93" s="90" t="str">
        <f t="shared" si="56"/>
        <v/>
      </c>
      <c r="BP93" s="90" t="str">
        <f t="shared" si="57"/>
        <v/>
      </c>
      <c r="BQ93" s="90" t="str">
        <f t="shared" si="58"/>
        <v/>
      </c>
      <c r="BR93" s="90" t="str">
        <f t="shared" si="59"/>
        <v/>
      </c>
      <c r="BS93" s="90" t="str">
        <f t="shared" si="60"/>
        <v/>
      </c>
      <c r="BT93" s="90" t="str">
        <f t="shared" si="61"/>
        <v/>
      </c>
      <c r="BU93" s="90" t="str">
        <f t="shared" si="62"/>
        <v/>
      </c>
      <c r="BV93" s="90" t="str">
        <f t="shared" ref="BV93" si="98">CONCATENATE(BF93,BG93,BH93,BI93,BJ93)</f>
        <v>OK</v>
      </c>
      <c r="BW93" s="90" t="str">
        <f t="shared" ref="BW93" si="99">CONCATENATE(BK93,BL93,BM93,BN93,BO93)</f>
        <v/>
      </c>
      <c r="BX93" s="90" t="str">
        <f t="shared" ref="BX93" si="100">CONCATENATE(BP93,BQ93,BR93,BS93,BT93)</f>
        <v/>
      </c>
      <c r="BY93" s="90" t="str">
        <f t="shared" ref="BY93" si="101">CONCATENATE(BV93,BW93,BX93,BU93)</f>
        <v>OK</v>
      </c>
      <c r="BZ93" s="206">
        <f t="shared" si="82"/>
        <v>4</v>
      </c>
      <c r="CA93" s="90">
        <f t="shared" ref="CA93" si="102">IF(B93="",0,1)</f>
        <v>1</v>
      </c>
      <c r="CB93" s="90">
        <f t="shared" ref="CB93" si="103">IF(H93=999,1,(IF(H93="",0,1)))</f>
        <v>1</v>
      </c>
      <c r="CD93" s="90">
        <f t="shared" ref="CD93" si="104">IF(D93=$D$88,1,IF(D93=$D$87,2,0))</f>
        <v>1</v>
      </c>
      <c r="CE93" s="90">
        <f t="shared" ref="CE93" si="105">IF(B93="",0,1)</f>
        <v>1</v>
      </c>
      <c r="CF93" s="90">
        <f t="shared" ref="CF93" si="106">IF(H93=999,1,(IF(I93="",0,1)))</f>
        <v>1</v>
      </c>
      <c r="CH93" s="188" t="str">
        <f t="shared" ref="CH93" si="107">IF(H93=999,$CH$6,(IF(I93="",IF(H93="","",$CH$5),IF(H93="",($CH$4),""))))</f>
        <v/>
      </c>
    </row>
    <row r="94" spans="1:86" ht="15.6" x14ac:dyDescent="0.25">
      <c r="A94" s="151">
        <v>5</v>
      </c>
      <c r="B94" s="170" t="s">
        <v>144</v>
      </c>
      <c r="C94" s="171">
        <v>43</v>
      </c>
      <c r="D94" s="171" t="s">
        <v>138</v>
      </c>
      <c r="E94" s="179" t="s">
        <v>146</v>
      </c>
      <c r="F94" s="96" t="s">
        <v>140</v>
      </c>
      <c r="G94" s="96">
        <v>2010</v>
      </c>
      <c r="H94" s="171">
        <v>158</v>
      </c>
      <c r="I94" s="93">
        <v>42.1</v>
      </c>
      <c r="J94" s="180" t="str">
        <f t="shared" si="77"/>
        <v>OK</v>
      </c>
      <c r="K94" s="80" t="str">
        <f t="shared" si="15"/>
        <v/>
      </c>
      <c r="L94" s="80" t="str">
        <f t="shared" si="67"/>
        <v>OK</v>
      </c>
      <c r="M94" s="91" t="str">
        <f t="shared" si="16"/>
        <v/>
      </c>
      <c r="N94" s="91" t="str">
        <f t="shared" si="68"/>
        <v>OK</v>
      </c>
      <c r="O94" s="91">
        <f t="shared" si="17"/>
        <v>3</v>
      </c>
      <c r="P94" s="91" t="str">
        <f t="shared" si="18"/>
        <v/>
      </c>
      <c r="Q94" s="91" t="str">
        <f t="shared" si="19"/>
        <v>OK</v>
      </c>
      <c r="R94" s="91"/>
      <c r="S94" s="91"/>
      <c r="T94" s="91">
        <f t="shared" si="20"/>
        <v>3</v>
      </c>
      <c r="U94" s="91">
        <f t="shared" si="21"/>
        <v>3</v>
      </c>
      <c r="V94" s="91" t="str">
        <f t="shared" si="78"/>
        <v>ml.ž</v>
      </c>
      <c r="W94" s="91">
        <f t="shared" si="22"/>
        <v>28</v>
      </c>
      <c r="X94" s="91">
        <f t="shared" si="23"/>
        <v>31</v>
      </c>
      <c r="Y94" s="91">
        <f t="shared" si="24"/>
        <v>35</v>
      </c>
      <c r="Z94" s="91">
        <f t="shared" si="25"/>
        <v>39</v>
      </c>
      <c r="AA94" s="91">
        <f t="shared" si="26"/>
        <v>43</v>
      </c>
      <c r="AB94" s="91">
        <f t="shared" si="27"/>
        <v>47</v>
      </c>
      <c r="AC94" s="91">
        <f t="shared" si="28"/>
        <v>52</v>
      </c>
      <c r="AD94" s="91">
        <f t="shared" si="29"/>
        <v>57</v>
      </c>
      <c r="AE94" s="91">
        <f t="shared" si="79"/>
        <v>63</v>
      </c>
      <c r="AF94" s="91">
        <f t="shared" si="80"/>
        <v>70</v>
      </c>
      <c r="AG94" s="91">
        <f t="shared" si="30"/>
        <v>80</v>
      </c>
      <c r="AH94" s="91">
        <f t="shared" si="31"/>
        <v>90</v>
      </c>
      <c r="AI94" s="91" t="str">
        <f t="shared" si="32"/>
        <v>xxx</v>
      </c>
      <c r="AJ94" s="91" t="str">
        <f t="shared" si="33"/>
        <v>xxx</v>
      </c>
      <c r="AK94" s="91" t="str">
        <f t="shared" si="34"/>
        <v>xxx</v>
      </c>
      <c r="AL94" s="91" t="str">
        <f t="shared" si="35"/>
        <v>xxx</v>
      </c>
      <c r="AM94" s="91" t="str">
        <f t="shared" si="36"/>
        <v>xxx</v>
      </c>
      <c r="AN94" s="91" t="str">
        <f t="shared" si="37"/>
        <v>xxx</v>
      </c>
      <c r="AO94" s="91" t="str">
        <f t="shared" si="38"/>
        <v>xxx</v>
      </c>
      <c r="AR94" s="94">
        <f t="shared" ref="AR94" si="108">C94</f>
        <v>43</v>
      </c>
      <c r="AS94" s="91">
        <f>IF(AR94=V94,V94,IF(AR94=W94,W94,IF(AR94=X94,X94,IF(AR94=Y94,Y94,IF(AR94=Z94,Z94,IF(AR94=AA94,AA94,IF(AR94=AB94,AB94,"")))))))</f>
        <v>43</v>
      </c>
      <c r="AT94" s="91" t="str">
        <f t="shared" si="41"/>
        <v/>
      </c>
      <c r="AU94" s="81" t="str">
        <f t="shared" si="42"/>
        <v/>
      </c>
      <c r="AV94" s="90" t="str">
        <f t="shared" si="43"/>
        <v>43</v>
      </c>
      <c r="AW94" s="90" t="str">
        <f t="shared" si="44"/>
        <v>OK</v>
      </c>
      <c r="AZ94" s="90">
        <f t="shared" si="45"/>
        <v>0</v>
      </c>
      <c r="BA94" s="95">
        <f t="shared" ref="BA94" si="109">I94</f>
        <v>42.1</v>
      </c>
      <c r="BB94" s="90" t="str">
        <f t="shared" si="81"/>
        <v>OK</v>
      </c>
      <c r="BC94" s="90" t="str">
        <f t="shared" si="48"/>
        <v>OK</v>
      </c>
      <c r="BF94" s="90" t="str">
        <f t="shared" si="69"/>
        <v/>
      </c>
      <c r="BG94" s="90" t="str">
        <f t="shared" si="49"/>
        <v/>
      </c>
      <c r="BH94" s="90" t="str">
        <f t="shared" si="50"/>
        <v>OK</v>
      </c>
      <c r="BI94" s="90" t="str">
        <f t="shared" si="51"/>
        <v/>
      </c>
      <c r="BJ94" s="90" t="str">
        <f t="shared" si="52"/>
        <v/>
      </c>
      <c r="BK94" s="90" t="str">
        <f t="shared" si="70"/>
        <v/>
      </c>
      <c r="BL94" s="90" t="str">
        <f t="shared" si="53"/>
        <v/>
      </c>
      <c r="BM94" s="90" t="str">
        <f t="shared" si="54"/>
        <v/>
      </c>
      <c r="BN94" s="90" t="str">
        <f t="shared" si="55"/>
        <v/>
      </c>
      <c r="BO94" s="90" t="str">
        <f t="shared" si="56"/>
        <v/>
      </c>
      <c r="BP94" s="90" t="str">
        <f t="shared" si="57"/>
        <v/>
      </c>
      <c r="BQ94" s="90" t="str">
        <f t="shared" si="58"/>
        <v/>
      </c>
      <c r="BR94" s="90" t="str">
        <f t="shared" si="59"/>
        <v/>
      </c>
      <c r="BS94" s="90" t="str">
        <f t="shared" si="60"/>
        <v/>
      </c>
      <c r="BT94" s="90" t="str">
        <f t="shared" si="61"/>
        <v/>
      </c>
      <c r="BU94" s="90" t="str">
        <f t="shared" si="62"/>
        <v/>
      </c>
      <c r="BV94" s="90" t="str">
        <f t="shared" si="63"/>
        <v>OK</v>
      </c>
      <c r="BW94" s="90" t="str">
        <f t="shared" si="64"/>
        <v/>
      </c>
      <c r="BX94" s="90" t="str">
        <f t="shared" si="65"/>
        <v/>
      </c>
      <c r="BY94" s="90" t="str">
        <f t="shared" si="66"/>
        <v>OK</v>
      </c>
      <c r="BZ94" s="206">
        <f t="shared" si="82"/>
        <v>5</v>
      </c>
      <c r="CA94" s="90">
        <f t="shared" si="71"/>
        <v>1</v>
      </c>
      <c r="CB94" s="90">
        <f t="shared" si="72"/>
        <v>1</v>
      </c>
      <c r="CD94" s="90">
        <f t="shared" si="73"/>
        <v>1</v>
      </c>
      <c r="CE94" s="90">
        <f t="shared" si="74"/>
        <v>1</v>
      </c>
      <c r="CF94" s="90">
        <f t="shared" si="75"/>
        <v>1</v>
      </c>
      <c r="CH94" s="165" t="str">
        <f t="shared" si="76"/>
        <v/>
      </c>
    </row>
    <row r="95" spans="1:86" ht="15.6" x14ac:dyDescent="0.25">
      <c r="A95" s="151">
        <v>6</v>
      </c>
      <c r="B95" s="170" t="s">
        <v>144</v>
      </c>
      <c r="C95" s="182">
        <v>47</v>
      </c>
      <c r="D95" s="171" t="s">
        <v>138</v>
      </c>
      <c r="E95" s="179" t="s">
        <v>147</v>
      </c>
      <c r="F95" s="96" t="s">
        <v>140</v>
      </c>
      <c r="G95" s="96">
        <v>2010</v>
      </c>
      <c r="H95" s="171">
        <v>57</v>
      </c>
      <c r="I95" s="93">
        <v>45.2</v>
      </c>
      <c r="J95" s="180" t="str">
        <f t="shared" si="77"/>
        <v>OK</v>
      </c>
      <c r="K95" s="80" t="str">
        <f t="shared" si="15"/>
        <v/>
      </c>
      <c r="L95" s="80" t="str">
        <f t="shared" si="67"/>
        <v>OK</v>
      </c>
      <c r="M95" s="91" t="str">
        <f t="shared" si="16"/>
        <v/>
      </c>
      <c r="N95" s="91" t="str">
        <f t="shared" si="68"/>
        <v>OK</v>
      </c>
      <c r="O95" s="91">
        <f t="shared" si="17"/>
        <v>3</v>
      </c>
      <c r="P95" s="91" t="str">
        <f t="shared" si="18"/>
        <v/>
      </c>
      <c r="Q95" s="91" t="str">
        <f t="shared" si="19"/>
        <v>OK</v>
      </c>
      <c r="R95" s="91"/>
      <c r="S95" s="91"/>
      <c r="T95" s="91">
        <f t="shared" si="20"/>
        <v>3</v>
      </c>
      <c r="U95" s="91">
        <f t="shared" si="21"/>
        <v>3</v>
      </c>
      <c r="V95" s="91" t="str">
        <f t="shared" si="78"/>
        <v>ml.ž</v>
      </c>
      <c r="W95" s="91">
        <f t="shared" si="22"/>
        <v>28</v>
      </c>
      <c r="X95" s="91">
        <f t="shared" si="23"/>
        <v>31</v>
      </c>
      <c r="Y95" s="91">
        <f t="shared" si="24"/>
        <v>35</v>
      </c>
      <c r="Z95" s="91">
        <f t="shared" si="25"/>
        <v>39</v>
      </c>
      <c r="AA95" s="91">
        <f t="shared" si="26"/>
        <v>43</v>
      </c>
      <c r="AB95" s="91">
        <f t="shared" si="27"/>
        <v>47</v>
      </c>
      <c r="AC95" s="91">
        <f t="shared" si="28"/>
        <v>52</v>
      </c>
      <c r="AD95" s="91">
        <f t="shared" si="29"/>
        <v>57</v>
      </c>
      <c r="AE95" s="91">
        <f t="shared" si="79"/>
        <v>63</v>
      </c>
      <c r="AF95" s="91">
        <f t="shared" si="80"/>
        <v>70</v>
      </c>
      <c r="AG95" s="91">
        <f t="shared" si="30"/>
        <v>80</v>
      </c>
      <c r="AH95" s="91">
        <f t="shared" si="31"/>
        <v>90</v>
      </c>
      <c r="AI95" s="91" t="str">
        <f t="shared" si="32"/>
        <v>xxx</v>
      </c>
      <c r="AJ95" s="91" t="str">
        <f t="shared" si="33"/>
        <v>xxx</v>
      </c>
      <c r="AK95" s="91" t="str">
        <f t="shared" si="34"/>
        <v>xxx</v>
      </c>
      <c r="AL95" s="91" t="str">
        <f t="shared" si="35"/>
        <v>xxx</v>
      </c>
      <c r="AM95" s="91" t="str">
        <f t="shared" si="36"/>
        <v>xxx</v>
      </c>
      <c r="AN95" s="91" t="str">
        <f t="shared" si="37"/>
        <v>xxx</v>
      </c>
      <c r="AO95" s="91" t="str">
        <f t="shared" si="38"/>
        <v>xxx</v>
      </c>
      <c r="AR95" s="94">
        <f>C95</f>
        <v>47</v>
      </c>
      <c r="AS95" s="91">
        <f>IF(AR95=V95,V95,IF(AR95=W95,W95,IF(AR95=X95,X95,IF(AR95=Y95,Y95,IF(AR95=Z95,Z95,IF(AR95=AA95,AA95,IF(AR95=AB95,AB95,"")))))))</f>
        <v>47</v>
      </c>
      <c r="AT95" s="91" t="str">
        <f t="shared" si="41"/>
        <v/>
      </c>
      <c r="AU95" s="81" t="str">
        <f t="shared" si="42"/>
        <v/>
      </c>
      <c r="AV95" s="90" t="str">
        <f t="shared" si="43"/>
        <v>47</v>
      </c>
      <c r="AW95" s="90" t="str">
        <f t="shared" si="44"/>
        <v>OK</v>
      </c>
      <c r="AZ95" s="90">
        <f t="shared" si="45"/>
        <v>0</v>
      </c>
      <c r="BA95" s="95">
        <f>I95</f>
        <v>45.2</v>
      </c>
      <c r="BB95" s="90" t="str">
        <f t="shared" si="81"/>
        <v>OK</v>
      </c>
      <c r="BC95" s="90" t="str">
        <f t="shared" si="48"/>
        <v>OK</v>
      </c>
      <c r="BF95" s="90" t="str">
        <f t="shared" si="69"/>
        <v/>
      </c>
      <c r="BG95" s="90" t="str">
        <f t="shared" si="49"/>
        <v/>
      </c>
      <c r="BH95" s="90" t="str">
        <f t="shared" si="50"/>
        <v>OK</v>
      </c>
      <c r="BI95" s="90" t="str">
        <f t="shared" si="51"/>
        <v/>
      </c>
      <c r="BJ95" s="90" t="str">
        <f t="shared" si="52"/>
        <v/>
      </c>
      <c r="BK95" s="90" t="str">
        <f t="shared" si="70"/>
        <v/>
      </c>
      <c r="BL95" s="90" t="str">
        <f t="shared" si="53"/>
        <v/>
      </c>
      <c r="BM95" s="90" t="str">
        <f t="shared" si="54"/>
        <v/>
      </c>
      <c r="BN95" s="90" t="str">
        <f t="shared" si="55"/>
        <v/>
      </c>
      <c r="BO95" s="90" t="str">
        <f t="shared" si="56"/>
        <v/>
      </c>
      <c r="BP95" s="90" t="str">
        <f t="shared" si="57"/>
        <v/>
      </c>
      <c r="BQ95" s="90" t="str">
        <f t="shared" si="58"/>
        <v/>
      </c>
      <c r="BR95" s="90" t="str">
        <f t="shared" si="59"/>
        <v/>
      </c>
      <c r="BS95" s="90" t="str">
        <f t="shared" si="60"/>
        <v/>
      </c>
      <c r="BT95" s="90" t="str">
        <f t="shared" si="61"/>
        <v/>
      </c>
      <c r="BU95" s="90" t="str">
        <f t="shared" si="62"/>
        <v/>
      </c>
      <c r="BV95" s="90" t="str">
        <f t="shared" si="63"/>
        <v>OK</v>
      </c>
      <c r="BW95" s="90" t="str">
        <f t="shared" si="64"/>
        <v/>
      </c>
      <c r="BX95" s="90" t="str">
        <f t="shared" si="65"/>
        <v/>
      </c>
      <c r="BY95" s="90" t="str">
        <f t="shared" si="66"/>
        <v>OK</v>
      </c>
      <c r="BZ95" s="206">
        <f t="shared" si="82"/>
        <v>6</v>
      </c>
      <c r="CA95" s="90">
        <f t="shared" si="71"/>
        <v>1</v>
      </c>
      <c r="CB95" s="90">
        <f t="shared" si="72"/>
        <v>1</v>
      </c>
      <c r="CD95" s="90">
        <f t="shared" si="73"/>
        <v>1</v>
      </c>
      <c r="CE95" s="90">
        <f t="shared" si="74"/>
        <v>1</v>
      </c>
      <c r="CF95" s="90">
        <f t="shared" si="75"/>
        <v>1</v>
      </c>
      <c r="CH95" s="165" t="str">
        <f t="shared" si="76"/>
        <v/>
      </c>
    </row>
    <row r="96" spans="1:86" ht="15.6" x14ac:dyDescent="0.25">
      <c r="A96" s="151">
        <v>7</v>
      </c>
      <c r="B96" s="170" t="s">
        <v>137</v>
      </c>
      <c r="C96" s="171">
        <v>22</v>
      </c>
      <c r="D96" s="171" t="s">
        <v>138</v>
      </c>
      <c r="E96" s="179" t="s">
        <v>148</v>
      </c>
      <c r="F96" s="96" t="s">
        <v>149</v>
      </c>
      <c r="G96" s="96">
        <v>2014</v>
      </c>
      <c r="H96" s="171">
        <v>144</v>
      </c>
      <c r="I96" s="93">
        <v>22</v>
      </c>
      <c r="J96" s="180" t="str">
        <f t="shared" ref="J96:J110" si="110">L96</f>
        <v>OK</v>
      </c>
      <c r="K96" s="80" t="str">
        <f t="shared" si="15"/>
        <v/>
      </c>
      <c r="L96" s="80" t="str">
        <f t="shared" si="67"/>
        <v>OK</v>
      </c>
      <c r="M96" s="91" t="str">
        <f t="shared" si="16"/>
        <v/>
      </c>
      <c r="N96" s="91" t="str">
        <f t="shared" si="68"/>
        <v>OK</v>
      </c>
      <c r="O96" s="91">
        <f t="shared" si="17"/>
        <v>1</v>
      </c>
      <c r="P96" s="91" t="str">
        <f t="shared" si="18"/>
        <v/>
      </c>
      <c r="Q96" s="91" t="str">
        <f t="shared" si="19"/>
        <v>OK</v>
      </c>
      <c r="R96" s="91"/>
      <c r="S96" s="91"/>
      <c r="T96" s="91">
        <f t="shared" si="20"/>
        <v>1</v>
      </c>
      <c r="U96" s="91">
        <f t="shared" si="21"/>
        <v>1</v>
      </c>
      <c r="V96" s="91" t="str">
        <f t="shared" si="78"/>
        <v>B příp</v>
      </c>
      <c r="W96" s="91">
        <f t="shared" si="22"/>
        <v>22</v>
      </c>
      <c r="X96" s="91">
        <f t="shared" si="23"/>
        <v>25</v>
      </c>
      <c r="Y96" s="91">
        <f t="shared" si="24"/>
        <v>28</v>
      </c>
      <c r="Z96" s="91">
        <f t="shared" si="25"/>
        <v>31</v>
      </c>
      <c r="AA96" s="91">
        <f t="shared" si="26"/>
        <v>35</v>
      </c>
      <c r="AB96" s="91">
        <f t="shared" si="27"/>
        <v>39</v>
      </c>
      <c r="AC96" s="91">
        <f t="shared" si="28"/>
        <v>43</v>
      </c>
      <c r="AD96" s="91">
        <f t="shared" si="29"/>
        <v>47</v>
      </c>
      <c r="AE96" s="91">
        <f t="shared" si="79"/>
        <v>52</v>
      </c>
      <c r="AF96" s="91">
        <f t="shared" si="80"/>
        <v>57</v>
      </c>
      <c r="AG96" s="91">
        <f t="shared" si="30"/>
        <v>63</v>
      </c>
      <c r="AH96" s="91" t="str">
        <f t="shared" si="31"/>
        <v>xxx</v>
      </c>
      <c r="AI96" s="91" t="str">
        <f t="shared" si="32"/>
        <v>xxx</v>
      </c>
      <c r="AJ96" s="91" t="str">
        <f t="shared" si="33"/>
        <v>xxx</v>
      </c>
      <c r="AK96" s="91" t="str">
        <f t="shared" si="34"/>
        <v>xxx</v>
      </c>
      <c r="AL96" s="91" t="str">
        <f t="shared" si="35"/>
        <v>xxx</v>
      </c>
      <c r="AM96" s="91" t="str">
        <f t="shared" si="36"/>
        <v>xxx</v>
      </c>
      <c r="AN96" s="91" t="str">
        <f t="shared" si="37"/>
        <v>xxx</v>
      </c>
      <c r="AO96" s="91" t="str">
        <f t="shared" si="38"/>
        <v>xxx</v>
      </c>
      <c r="AR96" s="94">
        <f>C96</f>
        <v>22</v>
      </c>
      <c r="AS96" s="91">
        <f t="shared" ref="AS96:AS159" si="111">IF(AR96=V96,V96,IF(AR96=W96,W96,IF(AR96=X96,X96,IF(AR96=Y96,Y96,IF(AR96=Z96,Z96,IF(AR96=AA96,AA96,IF(AR96=AB96,AB96,"")))))))</f>
        <v>22</v>
      </c>
      <c r="AT96" s="91" t="str">
        <f t="shared" si="41"/>
        <v/>
      </c>
      <c r="AU96" s="81" t="str">
        <f t="shared" si="42"/>
        <v/>
      </c>
      <c r="AV96" s="90" t="str">
        <f t="shared" si="43"/>
        <v>22</v>
      </c>
      <c r="AW96" s="90" t="str">
        <f t="shared" si="44"/>
        <v>OK</v>
      </c>
      <c r="AZ96" s="90">
        <f t="shared" si="45"/>
        <v>0</v>
      </c>
      <c r="BA96" s="95">
        <f>I96</f>
        <v>22</v>
      </c>
      <c r="BB96" s="90" t="str">
        <f t="shared" si="81"/>
        <v>OK</v>
      </c>
      <c r="BC96" s="90" t="str">
        <f t="shared" si="48"/>
        <v>OK</v>
      </c>
      <c r="BF96" s="90" t="str">
        <f t="shared" si="69"/>
        <v>OK</v>
      </c>
      <c r="BG96" s="90" t="str">
        <f t="shared" si="49"/>
        <v/>
      </c>
      <c r="BH96" s="90" t="str">
        <f t="shared" si="50"/>
        <v/>
      </c>
      <c r="BI96" s="90" t="str">
        <f t="shared" si="51"/>
        <v/>
      </c>
      <c r="BJ96" s="90" t="str">
        <f t="shared" si="52"/>
        <v/>
      </c>
      <c r="BK96" s="90" t="str">
        <f t="shared" si="70"/>
        <v/>
      </c>
      <c r="BL96" s="90" t="str">
        <f t="shared" si="53"/>
        <v/>
      </c>
      <c r="BM96" s="90" t="str">
        <f t="shared" si="54"/>
        <v/>
      </c>
      <c r="BN96" s="90" t="str">
        <f t="shared" si="55"/>
        <v/>
      </c>
      <c r="BO96" s="90" t="str">
        <f t="shared" si="56"/>
        <v/>
      </c>
      <c r="BP96" s="90" t="str">
        <f t="shared" si="57"/>
        <v/>
      </c>
      <c r="BQ96" s="90" t="str">
        <f t="shared" si="58"/>
        <v/>
      </c>
      <c r="BR96" s="90" t="str">
        <f t="shared" si="59"/>
        <v/>
      </c>
      <c r="BS96" s="90" t="str">
        <f t="shared" si="60"/>
        <v/>
      </c>
      <c r="BT96" s="90" t="str">
        <f t="shared" si="61"/>
        <v/>
      </c>
      <c r="BU96" s="90" t="str">
        <f t="shared" si="62"/>
        <v/>
      </c>
      <c r="BV96" s="90" t="str">
        <f t="shared" si="63"/>
        <v>OK</v>
      </c>
      <c r="BW96" s="90" t="str">
        <f t="shared" si="64"/>
        <v/>
      </c>
      <c r="BX96" s="90" t="str">
        <f t="shared" si="65"/>
        <v/>
      </c>
      <c r="BY96" s="90" t="str">
        <f t="shared" si="66"/>
        <v>OK</v>
      </c>
      <c r="BZ96" s="206">
        <f t="shared" si="82"/>
        <v>1</v>
      </c>
      <c r="CA96" s="90">
        <f t="shared" si="71"/>
        <v>1</v>
      </c>
      <c r="CB96" s="90">
        <f t="shared" si="72"/>
        <v>1</v>
      </c>
      <c r="CD96" s="90">
        <f t="shared" si="73"/>
        <v>1</v>
      </c>
      <c r="CE96" s="90">
        <f t="shared" si="74"/>
        <v>1</v>
      </c>
      <c r="CF96" s="90">
        <f t="shared" si="75"/>
        <v>1</v>
      </c>
      <c r="CH96" s="165" t="str">
        <f t="shared" si="76"/>
        <v/>
      </c>
    </row>
    <row r="97" spans="1:86" ht="15.6" x14ac:dyDescent="0.25">
      <c r="A97" s="151">
        <v>8</v>
      </c>
      <c r="B97" s="170" t="s">
        <v>141</v>
      </c>
      <c r="C97" s="171">
        <v>63</v>
      </c>
      <c r="D97" s="171" t="s">
        <v>138</v>
      </c>
      <c r="E97" s="179" t="s">
        <v>150</v>
      </c>
      <c r="F97" s="96" t="s">
        <v>149</v>
      </c>
      <c r="G97" s="96">
        <v>2012</v>
      </c>
      <c r="H97" s="171">
        <v>52</v>
      </c>
      <c r="I97" s="93">
        <v>60.9</v>
      </c>
      <c r="J97" s="180" t="str">
        <f t="shared" si="110"/>
        <v>OK</v>
      </c>
      <c r="K97" s="80" t="str">
        <f t="shared" si="15"/>
        <v/>
      </c>
      <c r="L97" s="80" t="str">
        <f t="shared" si="67"/>
        <v>OK</v>
      </c>
      <c r="M97" s="91" t="str">
        <f t="shared" si="16"/>
        <v/>
      </c>
      <c r="N97" s="91" t="str">
        <f t="shared" si="68"/>
        <v>OK</v>
      </c>
      <c r="O97" s="91">
        <f t="shared" si="17"/>
        <v>2</v>
      </c>
      <c r="P97" s="91" t="str">
        <f t="shared" si="18"/>
        <v/>
      </c>
      <c r="Q97" s="91" t="str">
        <f t="shared" si="19"/>
        <v>OK</v>
      </c>
      <c r="R97" s="91"/>
      <c r="S97" s="91"/>
      <c r="T97" s="91">
        <f t="shared" si="20"/>
        <v>2</v>
      </c>
      <c r="U97" s="91">
        <f t="shared" si="21"/>
        <v>2</v>
      </c>
      <c r="V97" s="91" t="str">
        <f t="shared" si="78"/>
        <v>A příp</v>
      </c>
      <c r="W97" s="91">
        <f t="shared" si="22"/>
        <v>25</v>
      </c>
      <c r="X97" s="91">
        <f t="shared" si="23"/>
        <v>28</v>
      </c>
      <c r="Y97" s="91">
        <f t="shared" si="24"/>
        <v>31</v>
      </c>
      <c r="Z97" s="91">
        <f t="shared" si="25"/>
        <v>35</v>
      </c>
      <c r="AA97" s="91">
        <f t="shared" si="26"/>
        <v>39</v>
      </c>
      <c r="AB97" s="91">
        <f t="shared" si="27"/>
        <v>43</v>
      </c>
      <c r="AC97" s="91">
        <f t="shared" si="28"/>
        <v>47</v>
      </c>
      <c r="AD97" s="91">
        <f t="shared" si="29"/>
        <v>52</v>
      </c>
      <c r="AE97" s="91">
        <f t="shared" si="79"/>
        <v>57</v>
      </c>
      <c r="AF97" s="91">
        <f t="shared" si="80"/>
        <v>63</v>
      </c>
      <c r="AG97" s="91">
        <f t="shared" si="30"/>
        <v>70</v>
      </c>
      <c r="AH97" s="91">
        <f t="shared" si="31"/>
        <v>80</v>
      </c>
      <c r="AI97" s="91" t="str">
        <f t="shared" si="32"/>
        <v>xxx</v>
      </c>
      <c r="AJ97" s="91" t="str">
        <f t="shared" si="33"/>
        <v>xxx</v>
      </c>
      <c r="AK97" s="91" t="str">
        <f t="shared" si="34"/>
        <v>xxx</v>
      </c>
      <c r="AL97" s="91" t="str">
        <f t="shared" si="35"/>
        <v>xxx</v>
      </c>
      <c r="AM97" s="91" t="str">
        <f t="shared" si="36"/>
        <v>xxx</v>
      </c>
      <c r="AN97" s="91" t="str">
        <f t="shared" si="37"/>
        <v>xxx</v>
      </c>
      <c r="AO97" s="91" t="str">
        <f t="shared" si="38"/>
        <v>xxx</v>
      </c>
      <c r="AR97" s="94">
        <f>C97</f>
        <v>63</v>
      </c>
      <c r="AS97" s="91" t="str">
        <f t="shared" si="111"/>
        <v/>
      </c>
      <c r="AT97" s="91">
        <f t="shared" si="41"/>
        <v>63</v>
      </c>
      <c r="AU97" s="81" t="str">
        <f t="shared" si="42"/>
        <v/>
      </c>
      <c r="AV97" s="90" t="str">
        <f t="shared" si="43"/>
        <v>63</v>
      </c>
      <c r="AW97" s="90" t="str">
        <f t="shared" si="44"/>
        <v>OK</v>
      </c>
      <c r="AZ97" s="90">
        <f t="shared" si="45"/>
        <v>0</v>
      </c>
      <c r="BA97" s="95">
        <f>I97</f>
        <v>60.9</v>
      </c>
      <c r="BB97" s="90" t="str">
        <f t="shared" si="81"/>
        <v>OK</v>
      </c>
      <c r="BC97" s="90" t="str">
        <f t="shared" si="48"/>
        <v>OK</v>
      </c>
      <c r="BF97" s="90" t="str">
        <f t="shared" si="69"/>
        <v/>
      </c>
      <c r="BG97" s="90" t="str">
        <f t="shared" si="49"/>
        <v>OK</v>
      </c>
      <c r="BH97" s="90" t="str">
        <f t="shared" si="50"/>
        <v/>
      </c>
      <c r="BI97" s="90" t="str">
        <f t="shared" si="51"/>
        <v/>
      </c>
      <c r="BJ97" s="90" t="str">
        <f t="shared" si="52"/>
        <v/>
      </c>
      <c r="BK97" s="90" t="str">
        <f t="shared" si="70"/>
        <v/>
      </c>
      <c r="BL97" s="90" t="str">
        <f t="shared" si="53"/>
        <v/>
      </c>
      <c r="BM97" s="90" t="str">
        <f t="shared" si="54"/>
        <v/>
      </c>
      <c r="BN97" s="90" t="str">
        <f t="shared" si="55"/>
        <v/>
      </c>
      <c r="BO97" s="90" t="str">
        <f t="shared" si="56"/>
        <v/>
      </c>
      <c r="BP97" s="90" t="str">
        <f t="shared" si="57"/>
        <v/>
      </c>
      <c r="BQ97" s="90" t="str">
        <f t="shared" si="58"/>
        <v/>
      </c>
      <c r="BR97" s="90" t="str">
        <f t="shared" si="59"/>
        <v/>
      </c>
      <c r="BS97" s="90" t="str">
        <f t="shared" si="60"/>
        <v/>
      </c>
      <c r="BT97" s="90" t="str">
        <f t="shared" si="61"/>
        <v/>
      </c>
      <c r="BU97" s="90" t="str">
        <f t="shared" si="62"/>
        <v/>
      </c>
      <c r="BV97" s="90" t="str">
        <f t="shared" si="63"/>
        <v>OK</v>
      </c>
      <c r="BW97" s="90" t="str">
        <f t="shared" si="64"/>
        <v/>
      </c>
      <c r="BX97" s="90" t="str">
        <f t="shared" si="65"/>
        <v/>
      </c>
      <c r="BY97" s="90" t="str">
        <f t="shared" si="66"/>
        <v>OK</v>
      </c>
      <c r="BZ97" s="206">
        <f t="shared" si="82"/>
        <v>2</v>
      </c>
      <c r="CA97" s="90">
        <f t="shared" si="71"/>
        <v>1</v>
      </c>
      <c r="CB97" s="90">
        <f t="shared" si="72"/>
        <v>1</v>
      </c>
      <c r="CD97" s="90">
        <f t="shared" si="73"/>
        <v>1</v>
      </c>
      <c r="CE97" s="90">
        <f t="shared" si="74"/>
        <v>1</v>
      </c>
      <c r="CF97" s="90">
        <f t="shared" si="75"/>
        <v>1</v>
      </c>
      <c r="CH97" s="165" t="str">
        <f t="shared" si="76"/>
        <v/>
      </c>
    </row>
    <row r="98" spans="1:86" ht="15.6" x14ac:dyDescent="0.25">
      <c r="A98" s="151">
        <v>9</v>
      </c>
      <c r="B98" s="170" t="s">
        <v>141</v>
      </c>
      <c r="C98" s="171">
        <v>63</v>
      </c>
      <c r="D98" s="171" t="s">
        <v>138</v>
      </c>
      <c r="E98" s="179" t="s">
        <v>151</v>
      </c>
      <c r="F98" s="96" t="s">
        <v>149</v>
      </c>
      <c r="G98" s="96">
        <v>2011</v>
      </c>
      <c r="H98" s="171">
        <v>151</v>
      </c>
      <c r="I98" s="93">
        <v>58</v>
      </c>
      <c r="J98" s="180" t="str">
        <f t="shared" si="110"/>
        <v>OK</v>
      </c>
      <c r="K98" s="80" t="str">
        <f t="shared" si="15"/>
        <v/>
      </c>
      <c r="L98" s="80" t="str">
        <f t="shared" si="67"/>
        <v>OK</v>
      </c>
      <c r="M98" s="91" t="str">
        <f t="shared" si="16"/>
        <v/>
      </c>
      <c r="N98" s="91" t="str">
        <f t="shared" si="68"/>
        <v>OK</v>
      </c>
      <c r="O98" s="91">
        <f t="shared" si="17"/>
        <v>2</v>
      </c>
      <c r="P98" s="91" t="str">
        <f t="shared" si="18"/>
        <v/>
      </c>
      <c r="Q98" s="91" t="str">
        <f t="shared" si="19"/>
        <v>OK</v>
      </c>
      <c r="R98" s="91"/>
      <c r="S98" s="91"/>
      <c r="T98" s="91">
        <f t="shared" si="20"/>
        <v>2</v>
      </c>
      <c r="U98" s="91">
        <f t="shared" si="21"/>
        <v>2</v>
      </c>
      <c r="V98" s="91" t="str">
        <f t="shared" si="78"/>
        <v>A příp</v>
      </c>
      <c r="W98" s="91">
        <f t="shared" si="22"/>
        <v>25</v>
      </c>
      <c r="X98" s="91">
        <f t="shared" si="23"/>
        <v>28</v>
      </c>
      <c r="Y98" s="91">
        <f t="shared" si="24"/>
        <v>31</v>
      </c>
      <c r="Z98" s="91">
        <f t="shared" si="25"/>
        <v>35</v>
      </c>
      <c r="AA98" s="91">
        <f t="shared" si="26"/>
        <v>39</v>
      </c>
      <c r="AB98" s="91">
        <f t="shared" si="27"/>
        <v>43</v>
      </c>
      <c r="AC98" s="91">
        <f t="shared" si="28"/>
        <v>47</v>
      </c>
      <c r="AD98" s="91">
        <f t="shared" si="29"/>
        <v>52</v>
      </c>
      <c r="AE98" s="91">
        <f t="shared" si="79"/>
        <v>57</v>
      </c>
      <c r="AF98" s="91">
        <f t="shared" si="80"/>
        <v>63</v>
      </c>
      <c r="AG98" s="91">
        <f t="shared" si="30"/>
        <v>70</v>
      </c>
      <c r="AH98" s="91">
        <f t="shared" si="31"/>
        <v>80</v>
      </c>
      <c r="AI98" s="91" t="str">
        <f t="shared" si="32"/>
        <v>xxx</v>
      </c>
      <c r="AJ98" s="91" t="str">
        <f t="shared" si="33"/>
        <v>xxx</v>
      </c>
      <c r="AK98" s="91" t="str">
        <f t="shared" si="34"/>
        <v>xxx</v>
      </c>
      <c r="AL98" s="91" t="str">
        <f t="shared" si="35"/>
        <v>xxx</v>
      </c>
      <c r="AM98" s="91" t="str">
        <f t="shared" si="36"/>
        <v>xxx</v>
      </c>
      <c r="AN98" s="91" t="str">
        <f t="shared" si="37"/>
        <v>xxx</v>
      </c>
      <c r="AO98" s="91" t="str">
        <f t="shared" si="38"/>
        <v>xxx</v>
      </c>
      <c r="AR98" s="94">
        <f t="shared" ref="AR98:AR161" si="112">C98</f>
        <v>63</v>
      </c>
      <c r="AS98" s="91" t="str">
        <f t="shared" si="111"/>
        <v/>
      </c>
      <c r="AT98" s="91">
        <f t="shared" si="41"/>
        <v>63</v>
      </c>
      <c r="AU98" s="81" t="str">
        <f t="shared" si="42"/>
        <v/>
      </c>
      <c r="AV98" s="90" t="str">
        <f t="shared" si="43"/>
        <v>63</v>
      </c>
      <c r="AW98" s="90" t="str">
        <f t="shared" si="44"/>
        <v>OK</v>
      </c>
      <c r="AZ98" s="90">
        <f t="shared" si="45"/>
        <v>0</v>
      </c>
      <c r="BA98" s="95">
        <f t="shared" ref="BA98:BA161" si="113">I98</f>
        <v>58</v>
      </c>
      <c r="BB98" s="90" t="str">
        <f t="shared" si="81"/>
        <v>OK</v>
      </c>
      <c r="BC98" s="90" t="str">
        <f t="shared" si="48"/>
        <v>OK</v>
      </c>
      <c r="BF98" s="90" t="str">
        <f t="shared" si="69"/>
        <v/>
      </c>
      <c r="BG98" s="90" t="str">
        <f t="shared" si="49"/>
        <v>OK</v>
      </c>
      <c r="BH98" s="90" t="str">
        <f t="shared" si="50"/>
        <v/>
      </c>
      <c r="BI98" s="90" t="str">
        <f t="shared" si="51"/>
        <v/>
      </c>
      <c r="BJ98" s="90" t="str">
        <f t="shared" si="52"/>
        <v/>
      </c>
      <c r="BK98" s="90" t="str">
        <f t="shared" si="70"/>
        <v/>
      </c>
      <c r="BL98" s="90" t="str">
        <f t="shared" si="53"/>
        <v/>
      </c>
      <c r="BM98" s="90" t="str">
        <f t="shared" si="54"/>
        <v/>
      </c>
      <c r="BN98" s="90" t="str">
        <f t="shared" si="55"/>
        <v/>
      </c>
      <c r="BO98" s="90" t="str">
        <f t="shared" si="56"/>
        <v/>
      </c>
      <c r="BP98" s="90" t="str">
        <f t="shared" si="57"/>
        <v/>
      </c>
      <c r="BQ98" s="90" t="str">
        <f t="shared" si="58"/>
        <v/>
      </c>
      <c r="BR98" s="90" t="str">
        <f t="shared" si="59"/>
        <v/>
      </c>
      <c r="BS98" s="90" t="str">
        <f t="shared" si="60"/>
        <v/>
      </c>
      <c r="BT98" s="90" t="str">
        <f t="shared" si="61"/>
        <v/>
      </c>
      <c r="BU98" s="90" t="str">
        <f t="shared" si="62"/>
        <v/>
      </c>
      <c r="BV98" s="90" t="str">
        <f t="shared" si="63"/>
        <v>OK</v>
      </c>
      <c r="BW98" s="90" t="str">
        <f t="shared" si="64"/>
        <v/>
      </c>
      <c r="BX98" s="90" t="str">
        <f t="shared" si="65"/>
        <v/>
      </c>
      <c r="BY98" s="90" t="str">
        <f t="shared" si="66"/>
        <v>OK</v>
      </c>
      <c r="BZ98" s="206">
        <f t="shared" si="82"/>
        <v>3</v>
      </c>
      <c r="CA98" s="90">
        <f t="shared" si="71"/>
        <v>1</v>
      </c>
      <c r="CB98" s="90">
        <f t="shared" si="72"/>
        <v>1</v>
      </c>
      <c r="CD98" s="90">
        <f t="shared" si="73"/>
        <v>1</v>
      </c>
      <c r="CE98" s="90">
        <f t="shared" si="74"/>
        <v>1</v>
      </c>
      <c r="CF98" s="90">
        <f t="shared" si="75"/>
        <v>1</v>
      </c>
      <c r="CH98" s="165" t="str">
        <f t="shared" si="76"/>
        <v/>
      </c>
    </row>
    <row r="99" spans="1:86" ht="15.6" x14ac:dyDescent="0.25">
      <c r="A99" s="151">
        <v>10</v>
      </c>
      <c r="B99" s="170" t="s">
        <v>137</v>
      </c>
      <c r="C99" s="171">
        <v>22</v>
      </c>
      <c r="D99" s="171" t="s">
        <v>138</v>
      </c>
      <c r="E99" s="179" t="s">
        <v>152</v>
      </c>
      <c r="F99" s="96" t="s">
        <v>153</v>
      </c>
      <c r="G99" s="96">
        <v>2014</v>
      </c>
      <c r="H99" s="171">
        <v>239</v>
      </c>
      <c r="I99" s="93">
        <v>20</v>
      </c>
      <c r="J99" s="180" t="str">
        <f t="shared" si="110"/>
        <v>OK</v>
      </c>
      <c r="K99" s="80" t="str">
        <f t="shared" si="15"/>
        <v/>
      </c>
      <c r="L99" s="80" t="str">
        <f t="shared" si="67"/>
        <v>OK</v>
      </c>
      <c r="M99" s="91" t="str">
        <f t="shared" si="16"/>
        <v/>
      </c>
      <c r="N99" s="91" t="str">
        <f t="shared" si="68"/>
        <v>OK</v>
      </c>
      <c r="O99" s="91">
        <f t="shared" si="17"/>
        <v>1</v>
      </c>
      <c r="P99" s="91" t="str">
        <f t="shared" si="18"/>
        <v/>
      </c>
      <c r="Q99" s="91" t="str">
        <f t="shared" si="19"/>
        <v>OK</v>
      </c>
      <c r="R99" s="91"/>
      <c r="S99" s="91"/>
      <c r="T99" s="91">
        <f t="shared" si="20"/>
        <v>1</v>
      </c>
      <c r="U99" s="91">
        <f t="shared" si="21"/>
        <v>1</v>
      </c>
      <c r="V99" s="91" t="str">
        <f t="shared" si="78"/>
        <v>B příp</v>
      </c>
      <c r="W99" s="91">
        <f t="shared" si="22"/>
        <v>22</v>
      </c>
      <c r="X99" s="91">
        <f t="shared" si="23"/>
        <v>25</v>
      </c>
      <c r="Y99" s="91">
        <f t="shared" si="24"/>
        <v>28</v>
      </c>
      <c r="Z99" s="91">
        <f t="shared" si="25"/>
        <v>31</v>
      </c>
      <c r="AA99" s="91">
        <f t="shared" si="26"/>
        <v>35</v>
      </c>
      <c r="AB99" s="91">
        <f t="shared" si="27"/>
        <v>39</v>
      </c>
      <c r="AC99" s="91">
        <f t="shared" si="28"/>
        <v>43</v>
      </c>
      <c r="AD99" s="91">
        <f t="shared" si="29"/>
        <v>47</v>
      </c>
      <c r="AE99" s="91">
        <f t="shared" si="79"/>
        <v>52</v>
      </c>
      <c r="AF99" s="91">
        <f t="shared" si="80"/>
        <v>57</v>
      </c>
      <c r="AG99" s="91">
        <f t="shared" si="30"/>
        <v>63</v>
      </c>
      <c r="AH99" s="91" t="str">
        <f t="shared" si="31"/>
        <v>xxx</v>
      </c>
      <c r="AI99" s="91" t="str">
        <f t="shared" si="32"/>
        <v>xxx</v>
      </c>
      <c r="AJ99" s="91" t="str">
        <f t="shared" si="33"/>
        <v>xxx</v>
      </c>
      <c r="AK99" s="91" t="str">
        <f t="shared" si="34"/>
        <v>xxx</v>
      </c>
      <c r="AL99" s="91" t="str">
        <f t="shared" si="35"/>
        <v>xxx</v>
      </c>
      <c r="AM99" s="91" t="str">
        <f t="shared" si="36"/>
        <v>xxx</v>
      </c>
      <c r="AN99" s="91" t="str">
        <f t="shared" si="37"/>
        <v>xxx</v>
      </c>
      <c r="AO99" s="91" t="str">
        <f t="shared" si="38"/>
        <v>xxx</v>
      </c>
      <c r="AR99" s="94">
        <f t="shared" si="112"/>
        <v>22</v>
      </c>
      <c r="AS99" s="91">
        <f t="shared" si="111"/>
        <v>22</v>
      </c>
      <c r="AT99" s="91" t="str">
        <f t="shared" si="41"/>
        <v/>
      </c>
      <c r="AU99" s="81" t="str">
        <f t="shared" si="42"/>
        <v/>
      </c>
      <c r="AV99" s="90" t="str">
        <f t="shared" si="43"/>
        <v>22</v>
      </c>
      <c r="AW99" s="90" t="str">
        <f t="shared" si="44"/>
        <v>OK</v>
      </c>
      <c r="AZ99" s="90">
        <f t="shared" si="45"/>
        <v>0</v>
      </c>
      <c r="BA99" s="95">
        <f t="shared" si="113"/>
        <v>20</v>
      </c>
      <c r="BB99" s="90" t="str">
        <f t="shared" si="81"/>
        <v>OK</v>
      </c>
      <c r="BC99" s="90" t="str">
        <f t="shared" si="48"/>
        <v>OK</v>
      </c>
      <c r="BF99" s="90" t="str">
        <f t="shared" si="69"/>
        <v>OK</v>
      </c>
      <c r="BG99" s="90" t="str">
        <f t="shared" si="49"/>
        <v/>
      </c>
      <c r="BH99" s="90" t="str">
        <f t="shared" si="50"/>
        <v/>
      </c>
      <c r="BI99" s="90" t="str">
        <f t="shared" si="51"/>
        <v/>
      </c>
      <c r="BJ99" s="90" t="str">
        <f t="shared" si="52"/>
        <v/>
      </c>
      <c r="BK99" s="90" t="str">
        <f t="shared" si="70"/>
        <v/>
      </c>
      <c r="BL99" s="90" t="str">
        <f t="shared" si="53"/>
        <v/>
      </c>
      <c r="BM99" s="90" t="str">
        <f t="shared" si="54"/>
        <v/>
      </c>
      <c r="BN99" s="90" t="str">
        <f t="shared" si="55"/>
        <v/>
      </c>
      <c r="BO99" s="90" t="str">
        <f t="shared" si="56"/>
        <v/>
      </c>
      <c r="BP99" s="90" t="str">
        <f t="shared" si="57"/>
        <v/>
      </c>
      <c r="BQ99" s="90" t="str">
        <f t="shared" si="58"/>
        <v/>
      </c>
      <c r="BR99" s="90" t="str">
        <f t="shared" si="59"/>
        <v/>
      </c>
      <c r="BS99" s="90" t="str">
        <f t="shared" si="60"/>
        <v/>
      </c>
      <c r="BT99" s="90" t="str">
        <f t="shared" si="61"/>
        <v/>
      </c>
      <c r="BU99" s="90" t="str">
        <f t="shared" si="62"/>
        <v/>
      </c>
      <c r="BV99" s="90" t="str">
        <f t="shared" si="63"/>
        <v>OK</v>
      </c>
      <c r="BW99" s="90" t="str">
        <f t="shared" si="64"/>
        <v/>
      </c>
      <c r="BX99" s="90" t="str">
        <f t="shared" si="65"/>
        <v/>
      </c>
      <c r="BY99" s="90" t="str">
        <f t="shared" si="66"/>
        <v>OK</v>
      </c>
      <c r="BZ99" s="206">
        <f t="shared" si="82"/>
        <v>1</v>
      </c>
      <c r="CA99" s="90">
        <f t="shared" si="71"/>
        <v>1</v>
      </c>
      <c r="CB99" s="90">
        <f t="shared" si="72"/>
        <v>1</v>
      </c>
      <c r="CD99" s="90">
        <f t="shared" si="73"/>
        <v>1</v>
      </c>
      <c r="CE99" s="90">
        <f t="shared" si="74"/>
        <v>1</v>
      </c>
      <c r="CF99" s="90">
        <f t="shared" si="75"/>
        <v>1</v>
      </c>
      <c r="CH99" s="165" t="str">
        <f t="shared" si="76"/>
        <v/>
      </c>
    </row>
    <row r="100" spans="1:86" ht="15.6" x14ac:dyDescent="0.25">
      <c r="A100" s="151">
        <v>11</v>
      </c>
      <c r="B100" s="170" t="s">
        <v>137</v>
      </c>
      <c r="C100" s="171">
        <v>25</v>
      </c>
      <c r="D100" s="171" t="s">
        <v>138</v>
      </c>
      <c r="E100" s="179" t="s">
        <v>154</v>
      </c>
      <c r="F100" s="96" t="s">
        <v>153</v>
      </c>
      <c r="G100" s="96">
        <v>2014</v>
      </c>
      <c r="H100" s="171">
        <v>120</v>
      </c>
      <c r="I100" s="93">
        <v>24.8</v>
      </c>
      <c r="J100" s="180" t="str">
        <f t="shared" si="110"/>
        <v>OK</v>
      </c>
      <c r="K100" s="80" t="str">
        <f t="shared" si="15"/>
        <v/>
      </c>
      <c r="L100" s="80" t="str">
        <f t="shared" si="67"/>
        <v>OK</v>
      </c>
      <c r="M100" s="91" t="str">
        <f t="shared" si="16"/>
        <v/>
      </c>
      <c r="N100" s="91" t="str">
        <f t="shared" si="68"/>
        <v>OK</v>
      </c>
      <c r="O100" s="91">
        <f t="shared" si="17"/>
        <v>1</v>
      </c>
      <c r="P100" s="91" t="str">
        <f t="shared" si="18"/>
        <v/>
      </c>
      <c r="Q100" s="91" t="str">
        <f t="shared" si="19"/>
        <v>OK</v>
      </c>
      <c r="R100" s="91"/>
      <c r="S100" s="91"/>
      <c r="T100" s="91">
        <f t="shared" si="20"/>
        <v>1</v>
      </c>
      <c r="U100" s="91">
        <f t="shared" si="21"/>
        <v>1</v>
      </c>
      <c r="V100" s="91" t="str">
        <f t="shared" si="78"/>
        <v>B příp</v>
      </c>
      <c r="W100" s="91">
        <f t="shared" si="22"/>
        <v>22</v>
      </c>
      <c r="X100" s="91">
        <f t="shared" si="23"/>
        <v>25</v>
      </c>
      <c r="Y100" s="91">
        <f t="shared" si="24"/>
        <v>28</v>
      </c>
      <c r="Z100" s="91">
        <f t="shared" si="25"/>
        <v>31</v>
      </c>
      <c r="AA100" s="91">
        <f t="shared" si="26"/>
        <v>35</v>
      </c>
      <c r="AB100" s="91">
        <f t="shared" si="27"/>
        <v>39</v>
      </c>
      <c r="AC100" s="91">
        <f t="shared" si="28"/>
        <v>43</v>
      </c>
      <c r="AD100" s="91">
        <f t="shared" si="29"/>
        <v>47</v>
      </c>
      <c r="AE100" s="91">
        <f t="shared" si="79"/>
        <v>52</v>
      </c>
      <c r="AF100" s="91">
        <f t="shared" si="80"/>
        <v>57</v>
      </c>
      <c r="AG100" s="91">
        <f t="shared" si="30"/>
        <v>63</v>
      </c>
      <c r="AH100" s="91" t="str">
        <f t="shared" si="31"/>
        <v>xxx</v>
      </c>
      <c r="AI100" s="91" t="str">
        <f t="shared" si="32"/>
        <v>xxx</v>
      </c>
      <c r="AJ100" s="91" t="str">
        <f t="shared" si="33"/>
        <v>xxx</v>
      </c>
      <c r="AK100" s="91" t="str">
        <f t="shared" si="34"/>
        <v>xxx</v>
      </c>
      <c r="AL100" s="91" t="str">
        <f t="shared" si="35"/>
        <v>xxx</v>
      </c>
      <c r="AM100" s="91" t="str">
        <f t="shared" si="36"/>
        <v>xxx</v>
      </c>
      <c r="AN100" s="91" t="str">
        <f t="shared" si="37"/>
        <v>xxx</v>
      </c>
      <c r="AO100" s="91" t="str">
        <f t="shared" si="38"/>
        <v>xxx</v>
      </c>
      <c r="AR100" s="94">
        <f t="shared" si="112"/>
        <v>25</v>
      </c>
      <c r="AS100" s="91">
        <f t="shared" si="111"/>
        <v>25</v>
      </c>
      <c r="AT100" s="91" t="str">
        <f t="shared" si="41"/>
        <v/>
      </c>
      <c r="AU100" s="81" t="str">
        <f t="shared" si="42"/>
        <v/>
      </c>
      <c r="AV100" s="90" t="str">
        <f t="shared" si="43"/>
        <v>25</v>
      </c>
      <c r="AW100" s="90" t="str">
        <f t="shared" si="44"/>
        <v>OK</v>
      </c>
      <c r="AZ100" s="90">
        <f t="shared" si="45"/>
        <v>0</v>
      </c>
      <c r="BA100" s="95">
        <f t="shared" si="113"/>
        <v>24.8</v>
      </c>
      <c r="BB100" s="90" t="str">
        <f t="shared" si="81"/>
        <v>OK</v>
      </c>
      <c r="BC100" s="90" t="str">
        <f t="shared" si="48"/>
        <v>OK</v>
      </c>
      <c r="BF100" s="90" t="str">
        <f t="shared" si="69"/>
        <v>OK</v>
      </c>
      <c r="BG100" s="90" t="str">
        <f t="shared" si="49"/>
        <v/>
      </c>
      <c r="BH100" s="90" t="str">
        <f t="shared" si="50"/>
        <v/>
      </c>
      <c r="BI100" s="90" t="str">
        <f t="shared" si="51"/>
        <v/>
      </c>
      <c r="BJ100" s="90" t="str">
        <f t="shared" si="52"/>
        <v/>
      </c>
      <c r="BK100" s="90" t="str">
        <f t="shared" si="70"/>
        <v/>
      </c>
      <c r="BL100" s="90" t="str">
        <f t="shared" si="53"/>
        <v/>
      </c>
      <c r="BM100" s="90" t="str">
        <f t="shared" si="54"/>
        <v/>
      </c>
      <c r="BN100" s="90" t="str">
        <f t="shared" si="55"/>
        <v/>
      </c>
      <c r="BO100" s="90" t="str">
        <f t="shared" si="56"/>
        <v/>
      </c>
      <c r="BP100" s="90" t="str">
        <f t="shared" si="57"/>
        <v/>
      </c>
      <c r="BQ100" s="90" t="str">
        <f t="shared" si="58"/>
        <v/>
      </c>
      <c r="BR100" s="90" t="str">
        <f t="shared" si="59"/>
        <v/>
      </c>
      <c r="BS100" s="90" t="str">
        <f t="shared" si="60"/>
        <v/>
      </c>
      <c r="BT100" s="90" t="str">
        <f t="shared" si="61"/>
        <v/>
      </c>
      <c r="BU100" s="90" t="str">
        <f t="shared" si="62"/>
        <v/>
      </c>
      <c r="BV100" s="90" t="str">
        <f t="shared" si="63"/>
        <v>OK</v>
      </c>
      <c r="BW100" s="90" t="str">
        <f t="shared" si="64"/>
        <v/>
      </c>
      <c r="BX100" s="90" t="str">
        <f t="shared" si="65"/>
        <v/>
      </c>
      <c r="BY100" s="90" t="str">
        <f t="shared" si="66"/>
        <v>OK</v>
      </c>
      <c r="BZ100" s="206">
        <f t="shared" si="82"/>
        <v>2</v>
      </c>
      <c r="CA100" s="90">
        <f t="shared" si="71"/>
        <v>1</v>
      </c>
      <c r="CB100" s="90">
        <f t="shared" si="72"/>
        <v>1</v>
      </c>
      <c r="CD100" s="90">
        <f t="shared" si="73"/>
        <v>1</v>
      </c>
      <c r="CE100" s="90">
        <f t="shared" si="74"/>
        <v>1</v>
      </c>
      <c r="CF100" s="90">
        <f t="shared" si="75"/>
        <v>1</v>
      </c>
      <c r="CH100" s="165" t="str">
        <f t="shared" si="76"/>
        <v/>
      </c>
    </row>
    <row r="101" spans="1:86" ht="15.6" x14ac:dyDescent="0.25">
      <c r="A101" s="151">
        <v>12</v>
      </c>
      <c r="B101" s="170" t="s">
        <v>137</v>
      </c>
      <c r="C101" s="171">
        <v>28</v>
      </c>
      <c r="D101" s="171" t="s">
        <v>138</v>
      </c>
      <c r="E101" s="179" t="s">
        <v>155</v>
      </c>
      <c r="F101" s="96" t="s">
        <v>153</v>
      </c>
      <c r="G101" s="96">
        <v>2013</v>
      </c>
      <c r="H101" s="171">
        <v>71</v>
      </c>
      <c r="I101" s="93">
        <v>27.8</v>
      </c>
      <c r="J101" s="180" t="str">
        <f t="shared" si="110"/>
        <v>OK</v>
      </c>
      <c r="K101" s="80" t="str">
        <f t="shared" si="15"/>
        <v/>
      </c>
      <c r="L101" s="80" t="str">
        <f t="shared" si="67"/>
        <v>OK</v>
      </c>
      <c r="M101" s="91" t="str">
        <f t="shared" si="16"/>
        <v/>
      </c>
      <c r="N101" s="91" t="str">
        <f t="shared" si="68"/>
        <v>OK</v>
      </c>
      <c r="O101" s="91">
        <f t="shared" si="17"/>
        <v>1</v>
      </c>
      <c r="P101" s="91" t="str">
        <f t="shared" si="18"/>
        <v/>
      </c>
      <c r="Q101" s="91" t="str">
        <f t="shared" si="19"/>
        <v>OK</v>
      </c>
      <c r="R101" s="91"/>
      <c r="S101" s="91"/>
      <c r="T101" s="91">
        <f t="shared" si="20"/>
        <v>1</v>
      </c>
      <c r="U101" s="91">
        <f t="shared" si="21"/>
        <v>1</v>
      </c>
      <c r="V101" s="91" t="str">
        <f t="shared" si="78"/>
        <v>B příp</v>
      </c>
      <c r="W101" s="91">
        <f t="shared" si="22"/>
        <v>22</v>
      </c>
      <c r="X101" s="91">
        <f t="shared" si="23"/>
        <v>25</v>
      </c>
      <c r="Y101" s="91">
        <f t="shared" si="24"/>
        <v>28</v>
      </c>
      <c r="Z101" s="91">
        <f t="shared" si="25"/>
        <v>31</v>
      </c>
      <c r="AA101" s="91">
        <f t="shared" si="26"/>
        <v>35</v>
      </c>
      <c r="AB101" s="91">
        <f t="shared" si="27"/>
        <v>39</v>
      </c>
      <c r="AC101" s="91">
        <f t="shared" si="28"/>
        <v>43</v>
      </c>
      <c r="AD101" s="91">
        <f t="shared" si="29"/>
        <v>47</v>
      </c>
      <c r="AE101" s="91">
        <f t="shared" si="79"/>
        <v>52</v>
      </c>
      <c r="AF101" s="91">
        <f t="shared" si="80"/>
        <v>57</v>
      </c>
      <c r="AG101" s="91">
        <f t="shared" si="30"/>
        <v>63</v>
      </c>
      <c r="AH101" s="91" t="str">
        <f t="shared" si="31"/>
        <v>xxx</v>
      </c>
      <c r="AI101" s="91" t="str">
        <f t="shared" si="32"/>
        <v>xxx</v>
      </c>
      <c r="AJ101" s="91" t="str">
        <f t="shared" si="33"/>
        <v>xxx</v>
      </c>
      <c r="AK101" s="91" t="str">
        <f t="shared" si="34"/>
        <v>xxx</v>
      </c>
      <c r="AL101" s="91" t="str">
        <f t="shared" si="35"/>
        <v>xxx</v>
      </c>
      <c r="AM101" s="91" t="str">
        <f t="shared" si="36"/>
        <v>xxx</v>
      </c>
      <c r="AN101" s="91" t="str">
        <f t="shared" si="37"/>
        <v>xxx</v>
      </c>
      <c r="AO101" s="91" t="str">
        <f t="shared" si="38"/>
        <v>xxx</v>
      </c>
      <c r="AR101" s="94">
        <f t="shared" si="112"/>
        <v>28</v>
      </c>
      <c r="AS101" s="91">
        <f t="shared" si="111"/>
        <v>28</v>
      </c>
      <c r="AT101" s="91" t="str">
        <f t="shared" si="41"/>
        <v/>
      </c>
      <c r="AU101" s="81" t="str">
        <f t="shared" si="42"/>
        <v/>
      </c>
      <c r="AV101" s="90" t="str">
        <f t="shared" si="43"/>
        <v>28</v>
      </c>
      <c r="AW101" s="90" t="str">
        <f t="shared" si="44"/>
        <v>OK</v>
      </c>
      <c r="AZ101" s="90">
        <f t="shared" si="45"/>
        <v>0</v>
      </c>
      <c r="BA101" s="95">
        <f t="shared" si="113"/>
        <v>27.8</v>
      </c>
      <c r="BB101" s="90" t="str">
        <f t="shared" si="81"/>
        <v>OK</v>
      </c>
      <c r="BC101" s="90" t="str">
        <f t="shared" si="48"/>
        <v>OK</v>
      </c>
      <c r="BF101" s="90" t="str">
        <f t="shared" si="69"/>
        <v>OK</v>
      </c>
      <c r="BG101" s="90" t="str">
        <f t="shared" si="49"/>
        <v/>
      </c>
      <c r="BH101" s="90" t="str">
        <f t="shared" si="50"/>
        <v/>
      </c>
      <c r="BI101" s="90" t="str">
        <f t="shared" si="51"/>
        <v/>
      </c>
      <c r="BJ101" s="90" t="str">
        <f t="shared" si="52"/>
        <v/>
      </c>
      <c r="BK101" s="90" t="str">
        <f t="shared" si="70"/>
        <v/>
      </c>
      <c r="BL101" s="90" t="str">
        <f t="shared" si="53"/>
        <v/>
      </c>
      <c r="BM101" s="90" t="str">
        <f t="shared" si="54"/>
        <v/>
      </c>
      <c r="BN101" s="90" t="str">
        <f t="shared" si="55"/>
        <v/>
      </c>
      <c r="BO101" s="90" t="str">
        <f t="shared" si="56"/>
        <v/>
      </c>
      <c r="BP101" s="90" t="str">
        <f t="shared" si="57"/>
        <v/>
      </c>
      <c r="BQ101" s="90" t="str">
        <f t="shared" si="58"/>
        <v/>
      </c>
      <c r="BR101" s="90" t="str">
        <f t="shared" si="59"/>
        <v/>
      </c>
      <c r="BS101" s="90" t="str">
        <f t="shared" si="60"/>
        <v/>
      </c>
      <c r="BT101" s="90" t="str">
        <f t="shared" si="61"/>
        <v/>
      </c>
      <c r="BU101" s="90" t="str">
        <f t="shared" si="62"/>
        <v/>
      </c>
      <c r="BV101" s="90" t="str">
        <f t="shared" si="63"/>
        <v>OK</v>
      </c>
      <c r="BW101" s="90" t="str">
        <f t="shared" si="64"/>
        <v/>
      </c>
      <c r="BX101" s="90" t="str">
        <f t="shared" si="65"/>
        <v/>
      </c>
      <c r="BY101" s="90" t="str">
        <f t="shared" si="66"/>
        <v>OK</v>
      </c>
      <c r="BZ101" s="206">
        <f t="shared" si="82"/>
        <v>3</v>
      </c>
      <c r="CA101" s="90">
        <f t="shared" si="71"/>
        <v>1</v>
      </c>
      <c r="CB101" s="90">
        <f t="shared" si="72"/>
        <v>1</v>
      </c>
      <c r="CD101" s="90">
        <f t="shared" si="73"/>
        <v>1</v>
      </c>
      <c r="CE101" s="90">
        <f t="shared" si="74"/>
        <v>1</v>
      </c>
      <c r="CF101" s="90">
        <f t="shared" si="75"/>
        <v>1</v>
      </c>
      <c r="CH101" s="165" t="str">
        <f t="shared" si="76"/>
        <v/>
      </c>
    </row>
    <row r="102" spans="1:86" ht="15.6" x14ac:dyDescent="0.25">
      <c r="A102" s="151">
        <v>13</v>
      </c>
      <c r="B102" s="170" t="s">
        <v>137</v>
      </c>
      <c r="C102" s="171">
        <v>28</v>
      </c>
      <c r="D102" s="171" t="s">
        <v>138</v>
      </c>
      <c r="E102" s="179" t="s">
        <v>156</v>
      </c>
      <c r="F102" s="96" t="s">
        <v>153</v>
      </c>
      <c r="G102" s="96">
        <v>2013</v>
      </c>
      <c r="H102" s="171">
        <v>102</v>
      </c>
      <c r="I102" s="93">
        <v>27.9</v>
      </c>
      <c r="J102" s="180" t="str">
        <f t="shared" si="110"/>
        <v>OK</v>
      </c>
      <c r="K102" s="80" t="str">
        <f t="shared" si="15"/>
        <v/>
      </c>
      <c r="L102" s="80" t="str">
        <f t="shared" si="67"/>
        <v>OK</v>
      </c>
      <c r="M102" s="91" t="str">
        <f t="shared" si="16"/>
        <v/>
      </c>
      <c r="N102" s="91" t="str">
        <f t="shared" si="68"/>
        <v>OK</v>
      </c>
      <c r="O102" s="91">
        <f t="shared" si="17"/>
        <v>1</v>
      </c>
      <c r="P102" s="91" t="str">
        <f t="shared" si="18"/>
        <v/>
      </c>
      <c r="Q102" s="91" t="str">
        <f t="shared" si="19"/>
        <v>OK</v>
      </c>
      <c r="R102" s="91"/>
      <c r="S102" s="91"/>
      <c r="T102" s="91">
        <f t="shared" si="20"/>
        <v>1</v>
      </c>
      <c r="U102" s="91">
        <f t="shared" si="21"/>
        <v>1</v>
      </c>
      <c r="V102" s="91" t="str">
        <f t="shared" si="78"/>
        <v>B příp</v>
      </c>
      <c r="W102" s="91">
        <f t="shared" si="22"/>
        <v>22</v>
      </c>
      <c r="X102" s="91">
        <f t="shared" si="23"/>
        <v>25</v>
      </c>
      <c r="Y102" s="91">
        <f t="shared" si="24"/>
        <v>28</v>
      </c>
      <c r="Z102" s="91">
        <f t="shared" si="25"/>
        <v>31</v>
      </c>
      <c r="AA102" s="91">
        <f t="shared" si="26"/>
        <v>35</v>
      </c>
      <c r="AB102" s="91">
        <f t="shared" si="27"/>
        <v>39</v>
      </c>
      <c r="AC102" s="91">
        <f t="shared" si="28"/>
        <v>43</v>
      </c>
      <c r="AD102" s="91">
        <f t="shared" si="29"/>
        <v>47</v>
      </c>
      <c r="AE102" s="91">
        <f t="shared" si="79"/>
        <v>52</v>
      </c>
      <c r="AF102" s="91">
        <f t="shared" si="80"/>
        <v>57</v>
      </c>
      <c r="AG102" s="91">
        <f t="shared" si="30"/>
        <v>63</v>
      </c>
      <c r="AH102" s="91" t="str">
        <f t="shared" si="31"/>
        <v>xxx</v>
      </c>
      <c r="AI102" s="91" t="str">
        <f t="shared" si="32"/>
        <v>xxx</v>
      </c>
      <c r="AJ102" s="91" t="str">
        <f t="shared" si="33"/>
        <v>xxx</v>
      </c>
      <c r="AK102" s="91" t="str">
        <f t="shared" si="34"/>
        <v>xxx</v>
      </c>
      <c r="AL102" s="91" t="str">
        <f t="shared" si="35"/>
        <v>xxx</v>
      </c>
      <c r="AM102" s="91" t="str">
        <f t="shared" si="36"/>
        <v>xxx</v>
      </c>
      <c r="AN102" s="91" t="str">
        <f t="shared" si="37"/>
        <v>xxx</v>
      </c>
      <c r="AO102" s="91" t="str">
        <f t="shared" si="38"/>
        <v>xxx</v>
      </c>
      <c r="AR102" s="94">
        <f t="shared" si="112"/>
        <v>28</v>
      </c>
      <c r="AS102" s="91">
        <f t="shared" si="111"/>
        <v>28</v>
      </c>
      <c r="AT102" s="91" t="str">
        <f t="shared" si="41"/>
        <v/>
      </c>
      <c r="AU102" s="81" t="str">
        <f t="shared" si="42"/>
        <v/>
      </c>
      <c r="AV102" s="90" t="str">
        <f t="shared" si="43"/>
        <v>28</v>
      </c>
      <c r="AW102" s="90" t="str">
        <f t="shared" si="44"/>
        <v>OK</v>
      </c>
      <c r="AZ102" s="90">
        <f t="shared" si="45"/>
        <v>0</v>
      </c>
      <c r="BA102" s="95">
        <f t="shared" si="113"/>
        <v>27.9</v>
      </c>
      <c r="BB102" s="90" t="str">
        <f t="shared" si="81"/>
        <v>OK</v>
      </c>
      <c r="BC102" s="90" t="str">
        <f t="shared" si="48"/>
        <v>OK</v>
      </c>
      <c r="BF102" s="90" t="str">
        <f t="shared" si="69"/>
        <v>OK</v>
      </c>
      <c r="BG102" s="90" t="str">
        <f t="shared" si="49"/>
        <v/>
      </c>
      <c r="BH102" s="90" t="str">
        <f t="shared" si="50"/>
        <v/>
      </c>
      <c r="BI102" s="90" t="str">
        <f t="shared" si="51"/>
        <v/>
      </c>
      <c r="BJ102" s="90" t="str">
        <f t="shared" si="52"/>
        <v/>
      </c>
      <c r="BK102" s="90" t="str">
        <f t="shared" si="70"/>
        <v/>
      </c>
      <c r="BL102" s="90" t="str">
        <f t="shared" si="53"/>
        <v/>
      </c>
      <c r="BM102" s="90" t="str">
        <f t="shared" si="54"/>
        <v/>
      </c>
      <c r="BN102" s="90" t="str">
        <f t="shared" si="55"/>
        <v/>
      </c>
      <c r="BO102" s="90" t="str">
        <f t="shared" si="56"/>
        <v/>
      </c>
      <c r="BP102" s="90" t="str">
        <f t="shared" si="57"/>
        <v/>
      </c>
      <c r="BQ102" s="90" t="str">
        <f t="shared" si="58"/>
        <v/>
      </c>
      <c r="BR102" s="90" t="str">
        <f t="shared" si="59"/>
        <v/>
      </c>
      <c r="BS102" s="90" t="str">
        <f t="shared" si="60"/>
        <v/>
      </c>
      <c r="BT102" s="90" t="str">
        <f t="shared" si="61"/>
        <v/>
      </c>
      <c r="BU102" s="90" t="str">
        <f t="shared" si="62"/>
        <v/>
      </c>
      <c r="BV102" s="90" t="str">
        <f t="shared" si="63"/>
        <v>OK</v>
      </c>
      <c r="BW102" s="90" t="str">
        <f t="shared" si="64"/>
        <v/>
      </c>
      <c r="BX102" s="90" t="str">
        <f t="shared" si="65"/>
        <v/>
      </c>
      <c r="BY102" s="90" t="str">
        <f t="shared" si="66"/>
        <v>OK</v>
      </c>
      <c r="BZ102" s="206">
        <f t="shared" si="82"/>
        <v>4</v>
      </c>
      <c r="CA102" s="90">
        <f t="shared" si="71"/>
        <v>1</v>
      </c>
      <c r="CB102" s="90">
        <f t="shared" si="72"/>
        <v>1</v>
      </c>
      <c r="CD102" s="90">
        <f t="shared" si="73"/>
        <v>1</v>
      </c>
      <c r="CE102" s="90">
        <f t="shared" si="74"/>
        <v>1</v>
      </c>
      <c r="CF102" s="90">
        <f t="shared" si="75"/>
        <v>1</v>
      </c>
      <c r="CH102" s="165" t="str">
        <f t="shared" si="76"/>
        <v/>
      </c>
    </row>
    <row r="103" spans="1:86" ht="15.6" x14ac:dyDescent="0.25">
      <c r="A103" s="151">
        <v>14</v>
      </c>
      <c r="B103" s="170" t="s">
        <v>137</v>
      </c>
      <c r="C103" s="171">
        <v>28</v>
      </c>
      <c r="D103" s="171" t="s">
        <v>138</v>
      </c>
      <c r="E103" s="179" t="s">
        <v>157</v>
      </c>
      <c r="F103" s="96" t="s">
        <v>153</v>
      </c>
      <c r="G103" s="96">
        <v>2013</v>
      </c>
      <c r="H103" s="171">
        <v>201</v>
      </c>
      <c r="I103" s="93">
        <v>27.8</v>
      </c>
      <c r="J103" s="180" t="str">
        <f t="shared" si="110"/>
        <v>OK</v>
      </c>
      <c r="K103" s="80" t="str">
        <f t="shared" si="15"/>
        <v/>
      </c>
      <c r="L103" s="80" t="str">
        <f t="shared" si="67"/>
        <v>OK</v>
      </c>
      <c r="M103" s="91" t="str">
        <f t="shared" si="16"/>
        <v/>
      </c>
      <c r="N103" s="91" t="str">
        <f t="shared" si="68"/>
        <v>OK</v>
      </c>
      <c r="O103" s="91">
        <f t="shared" si="17"/>
        <v>1</v>
      </c>
      <c r="P103" s="91" t="str">
        <f t="shared" si="18"/>
        <v/>
      </c>
      <c r="Q103" s="91" t="str">
        <f t="shared" si="19"/>
        <v>OK</v>
      </c>
      <c r="R103" s="91"/>
      <c r="S103" s="91"/>
      <c r="T103" s="91">
        <f t="shared" si="20"/>
        <v>1</v>
      </c>
      <c r="U103" s="91">
        <f t="shared" si="21"/>
        <v>1</v>
      </c>
      <c r="V103" s="91" t="str">
        <f t="shared" si="78"/>
        <v>B příp</v>
      </c>
      <c r="W103" s="91">
        <f t="shared" si="22"/>
        <v>22</v>
      </c>
      <c r="X103" s="91">
        <f t="shared" si="23"/>
        <v>25</v>
      </c>
      <c r="Y103" s="91">
        <f t="shared" si="24"/>
        <v>28</v>
      </c>
      <c r="Z103" s="91">
        <f t="shared" si="25"/>
        <v>31</v>
      </c>
      <c r="AA103" s="91">
        <f t="shared" si="26"/>
        <v>35</v>
      </c>
      <c r="AB103" s="91">
        <f t="shared" si="27"/>
        <v>39</v>
      </c>
      <c r="AC103" s="91">
        <f t="shared" si="28"/>
        <v>43</v>
      </c>
      <c r="AD103" s="91">
        <f t="shared" si="29"/>
        <v>47</v>
      </c>
      <c r="AE103" s="91">
        <f t="shared" si="79"/>
        <v>52</v>
      </c>
      <c r="AF103" s="91">
        <f t="shared" si="80"/>
        <v>57</v>
      </c>
      <c r="AG103" s="91">
        <f t="shared" si="30"/>
        <v>63</v>
      </c>
      <c r="AH103" s="91" t="str">
        <f t="shared" si="31"/>
        <v>xxx</v>
      </c>
      <c r="AI103" s="91" t="str">
        <f t="shared" si="32"/>
        <v>xxx</v>
      </c>
      <c r="AJ103" s="91" t="str">
        <f t="shared" si="33"/>
        <v>xxx</v>
      </c>
      <c r="AK103" s="91" t="str">
        <f t="shared" si="34"/>
        <v>xxx</v>
      </c>
      <c r="AL103" s="91" t="str">
        <f t="shared" si="35"/>
        <v>xxx</v>
      </c>
      <c r="AM103" s="91" t="str">
        <f t="shared" si="36"/>
        <v>xxx</v>
      </c>
      <c r="AN103" s="91" t="str">
        <f t="shared" si="37"/>
        <v>xxx</v>
      </c>
      <c r="AO103" s="91" t="str">
        <f t="shared" si="38"/>
        <v>xxx</v>
      </c>
      <c r="AR103" s="94">
        <f t="shared" si="112"/>
        <v>28</v>
      </c>
      <c r="AS103" s="91">
        <f t="shared" si="111"/>
        <v>28</v>
      </c>
      <c r="AT103" s="91" t="str">
        <f t="shared" si="41"/>
        <v/>
      </c>
      <c r="AU103" s="81" t="str">
        <f t="shared" si="42"/>
        <v/>
      </c>
      <c r="AV103" s="90" t="str">
        <f t="shared" si="43"/>
        <v>28</v>
      </c>
      <c r="AW103" s="90" t="str">
        <f t="shared" si="44"/>
        <v>OK</v>
      </c>
      <c r="AZ103" s="90">
        <f t="shared" si="45"/>
        <v>0</v>
      </c>
      <c r="BA103" s="95">
        <f t="shared" si="113"/>
        <v>27.8</v>
      </c>
      <c r="BB103" s="90" t="str">
        <f t="shared" si="81"/>
        <v>OK</v>
      </c>
      <c r="BC103" s="90" t="str">
        <f t="shared" si="48"/>
        <v>OK</v>
      </c>
      <c r="BF103" s="90" t="str">
        <f t="shared" si="69"/>
        <v>OK</v>
      </c>
      <c r="BG103" s="90" t="str">
        <f t="shared" si="49"/>
        <v/>
      </c>
      <c r="BH103" s="90" t="str">
        <f t="shared" si="50"/>
        <v/>
      </c>
      <c r="BI103" s="90" t="str">
        <f t="shared" si="51"/>
        <v/>
      </c>
      <c r="BJ103" s="90" t="str">
        <f t="shared" si="52"/>
        <v/>
      </c>
      <c r="BK103" s="90" t="str">
        <f t="shared" si="70"/>
        <v/>
      </c>
      <c r="BL103" s="90" t="str">
        <f t="shared" si="53"/>
        <v/>
      </c>
      <c r="BM103" s="90" t="str">
        <f t="shared" si="54"/>
        <v/>
      </c>
      <c r="BN103" s="90" t="str">
        <f t="shared" si="55"/>
        <v/>
      </c>
      <c r="BO103" s="90" t="str">
        <f t="shared" si="56"/>
        <v/>
      </c>
      <c r="BP103" s="90" t="str">
        <f t="shared" si="57"/>
        <v/>
      </c>
      <c r="BQ103" s="90" t="str">
        <f t="shared" si="58"/>
        <v/>
      </c>
      <c r="BR103" s="90" t="str">
        <f t="shared" si="59"/>
        <v/>
      </c>
      <c r="BS103" s="90" t="str">
        <f t="shared" si="60"/>
        <v/>
      </c>
      <c r="BT103" s="90" t="str">
        <f t="shared" si="61"/>
        <v/>
      </c>
      <c r="BU103" s="90" t="str">
        <f t="shared" si="62"/>
        <v/>
      </c>
      <c r="BV103" s="90" t="str">
        <f t="shared" si="63"/>
        <v>OK</v>
      </c>
      <c r="BW103" s="90" t="str">
        <f t="shared" si="64"/>
        <v/>
      </c>
      <c r="BX103" s="90" t="str">
        <f t="shared" si="65"/>
        <v/>
      </c>
      <c r="BY103" s="90" t="str">
        <f t="shared" si="66"/>
        <v>OK</v>
      </c>
      <c r="BZ103" s="206">
        <f t="shared" si="82"/>
        <v>5</v>
      </c>
      <c r="CA103" s="90">
        <f t="shared" si="71"/>
        <v>1</v>
      </c>
      <c r="CB103" s="90">
        <f t="shared" si="72"/>
        <v>1</v>
      </c>
      <c r="CD103" s="90">
        <f t="shared" si="73"/>
        <v>1</v>
      </c>
      <c r="CE103" s="90">
        <f t="shared" si="74"/>
        <v>1</v>
      </c>
      <c r="CF103" s="90">
        <f t="shared" si="75"/>
        <v>1</v>
      </c>
      <c r="CH103" s="165" t="str">
        <f t="shared" si="76"/>
        <v/>
      </c>
    </row>
    <row r="104" spans="1:86" ht="15.75" customHeight="1" x14ac:dyDescent="0.25">
      <c r="A104" s="151">
        <v>15</v>
      </c>
      <c r="B104" s="170" t="s">
        <v>137</v>
      </c>
      <c r="C104" s="171">
        <v>28</v>
      </c>
      <c r="D104" s="171" t="s">
        <v>138</v>
      </c>
      <c r="E104" s="179" t="s">
        <v>158</v>
      </c>
      <c r="F104" s="96" t="s">
        <v>153</v>
      </c>
      <c r="G104" s="96">
        <v>2014</v>
      </c>
      <c r="H104" s="171">
        <v>206</v>
      </c>
      <c r="I104" s="93">
        <v>27.4</v>
      </c>
      <c r="J104" s="180" t="str">
        <f t="shared" si="110"/>
        <v>OK</v>
      </c>
      <c r="K104" s="80" t="str">
        <f t="shared" si="15"/>
        <v/>
      </c>
      <c r="L104" s="80" t="str">
        <f t="shared" si="67"/>
        <v>OK</v>
      </c>
      <c r="M104" s="91" t="str">
        <f t="shared" si="16"/>
        <v/>
      </c>
      <c r="N104" s="91" t="str">
        <f t="shared" si="68"/>
        <v>OK</v>
      </c>
      <c r="O104" s="91">
        <f t="shared" si="17"/>
        <v>1</v>
      </c>
      <c r="P104" s="91" t="str">
        <f t="shared" si="18"/>
        <v/>
      </c>
      <c r="Q104" s="91" t="str">
        <f t="shared" si="19"/>
        <v>OK</v>
      </c>
      <c r="R104" s="91"/>
      <c r="S104" s="91"/>
      <c r="T104" s="91">
        <f t="shared" si="20"/>
        <v>1</v>
      </c>
      <c r="U104" s="91">
        <f t="shared" si="21"/>
        <v>1</v>
      </c>
      <c r="V104" s="91" t="str">
        <f t="shared" si="78"/>
        <v>B příp</v>
      </c>
      <c r="W104" s="91">
        <f t="shared" si="22"/>
        <v>22</v>
      </c>
      <c r="X104" s="91">
        <f t="shared" si="23"/>
        <v>25</v>
      </c>
      <c r="Y104" s="91">
        <f t="shared" si="24"/>
        <v>28</v>
      </c>
      <c r="Z104" s="91">
        <f t="shared" si="25"/>
        <v>31</v>
      </c>
      <c r="AA104" s="91">
        <f t="shared" si="26"/>
        <v>35</v>
      </c>
      <c r="AB104" s="91">
        <f t="shared" si="27"/>
        <v>39</v>
      </c>
      <c r="AC104" s="91">
        <f t="shared" si="28"/>
        <v>43</v>
      </c>
      <c r="AD104" s="91">
        <f t="shared" si="29"/>
        <v>47</v>
      </c>
      <c r="AE104" s="91">
        <f t="shared" si="79"/>
        <v>52</v>
      </c>
      <c r="AF104" s="91">
        <f t="shared" si="80"/>
        <v>57</v>
      </c>
      <c r="AG104" s="91">
        <f t="shared" si="30"/>
        <v>63</v>
      </c>
      <c r="AH104" s="91" t="str">
        <f t="shared" si="31"/>
        <v>xxx</v>
      </c>
      <c r="AI104" s="91" t="str">
        <f t="shared" si="32"/>
        <v>xxx</v>
      </c>
      <c r="AJ104" s="91" t="str">
        <f t="shared" si="33"/>
        <v>xxx</v>
      </c>
      <c r="AK104" s="91" t="str">
        <f t="shared" si="34"/>
        <v>xxx</v>
      </c>
      <c r="AL104" s="91" t="str">
        <f t="shared" si="35"/>
        <v>xxx</v>
      </c>
      <c r="AM104" s="91" t="str">
        <f t="shared" si="36"/>
        <v>xxx</v>
      </c>
      <c r="AN104" s="91" t="str">
        <f t="shared" si="37"/>
        <v>xxx</v>
      </c>
      <c r="AO104" s="91" t="str">
        <f t="shared" si="38"/>
        <v>xxx</v>
      </c>
      <c r="AR104" s="94">
        <f t="shared" si="112"/>
        <v>28</v>
      </c>
      <c r="AS104" s="91">
        <f t="shared" si="111"/>
        <v>28</v>
      </c>
      <c r="AT104" s="91" t="str">
        <f t="shared" si="41"/>
        <v/>
      </c>
      <c r="AU104" s="81" t="str">
        <f t="shared" si="42"/>
        <v/>
      </c>
      <c r="AV104" s="90" t="str">
        <f t="shared" si="43"/>
        <v>28</v>
      </c>
      <c r="AW104" s="90" t="str">
        <f t="shared" si="44"/>
        <v>OK</v>
      </c>
      <c r="AZ104" s="90">
        <f t="shared" si="45"/>
        <v>0</v>
      </c>
      <c r="BA104" s="95">
        <f t="shared" si="113"/>
        <v>27.4</v>
      </c>
      <c r="BB104" s="90" t="str">
        <f t="shared" si="81"/>
        <v>OK</v>
      </c>
      <c r="BC104" s="90" t="str">
        <f t="shared" si="48"/>
        <v>OK</v>
      </c>
      <c r="BF104" s="90" t="str">
        <f t="shared" si="69"/>
        <v>OK</v>
      </c>
      <c r="BG104" s="90" t="str">
        <f t="shared" si="49"/>
        <v/>
      </c>
      <c r="BH104" s="90" t="str">
        <f t="shared" si="50"/>
        <v/>
      </c>
      <c r="BI104" s="90" t="str">
        <f t="shared" si="51"/>
        <v/>
      </c>
      <c r="BJ104" s="90" t="str">
        <f t="shared" si="52"/>
        <v/>
      </c>
      <c r="BK104" s="90" t="str">
        <f t="shared" si="70"/>
        <v/>
      </c>
      <c r="BL104" s="90" t="str">
        <f t="shared" si="53"/>
        <v/>
      </c>
      <c r="BM104" s="90" t="str">
        <f t="shared" si="54"/>
        <v/>
      </c>
      <c r="BN104" s="90" t="str">
        <f t="shared" si="55"/>
        <v/>
      </c>
      <c r="BO104" s="90" t="str">
        <f t="shared" si="56"/>
        <v/>
      </c>
      <c r="BP104" s="90" t="str">
        <f t="shared" si="57"/>
        <v/>
      </c>
      <c r="BQ104" s="90" t="str">
        <f t="shared" si="58"/>
        <v/>
      </c>
      <c r="BR104" s="90" t="str">
        <f t="shared" si="59"/>
        <v/>
      </c>
      <c r="BS104" s="90" t="str">
        <f t="shared" si="60"/>
        <v/>
      </c>
      <c r="BT104" s="90" t="str">
        <f t="shared" si="61"/>
        <v/>
      </c>
      <c r="BU104" s="90" t="str">
        <f t="shared" si="62"/>
        <v/>
      </c>
      <c r="BV104" s="90" t="str">
        <f t="shared" si="63"/>
        <v>OK</v>
      </c>
      <c r="BW104" s="90" t="str">
        <f t="shared" si="64"/>
        <v/>
      </c>
      <c r="BX104" s="90" t="str">
        <f t="shared" si="65"/>
        <v/>
      </c>
      <c r="BY104" s="90" t="str">
        <f t="shared" si="66"/>
        <v>OK</v>
      </c>
      <c r="BZ104" s="206">
        <f t="shared" si="82"/>
        <v>6</v>
      </c>
      <c r="CA104" s="90">
        <f t="shared" si="71"/>
        <v>1</v>
      </c>
      <c r="CB104" s="90">
        <f t="shared" si="72"/>
        <v>1</v>
      </c>
      <c r="CD104" s="90">
        <f t="shared" si="73"/>
        <v>1</v>
      </c>
      <c r="CE104" s="90">
        <f t="shared" si="74"/>
        <v>1</v>
      </c>
      <c r="CF104" s="90">
        <f t="shared" si="75"/>
        <v>1</v>
      </c>
      <c r="CH104" s="165" t="str">
        <f t="shared" si="76"/>
        <v/>
      </c>
    </row>
    <row r="105" spans="1:86" ht="15.75" customHeight="1" x14ac:dyDescent="0.25">
      <c r="A105" s="151">
        <v>16</v>
      </c>
      <c r="B105" s="170" t="s">
        <v>137</v>
      </c>
      <c r="C105" s="171">
        <v>31</v>
      </c>
      <c r="D105" s="171" t="s">
        <v>138</v>
      </c>
      <c r="E105" s="179" t="s">
        <v>159</v>
      </c>
      <c r="F105" s="96" t="s">
        <v>153</v>
      </c>
      <c r="G105" s="96">
        <v>2013</v>
      </c>
      <c r="H105" s="171">
        <v>131</v>
      </c>
      <c r="I105" s="93">
        <v>31</v>
      </c>
      <c r="J105" s="180" t="str">
        <f t="shared" si="110"/>
        <v>OK</v>
      </c>
      <c r="K105" s="80" t="str">
        <f t="shared" si="15"/>
        <v/>
      </c>
      <c r="L105" s="80" t="str">
        <f t="shared" si="67"/>
        <v>OK</v>
      </c>
      <c r="M105" s="91" t="str">
        <f t="shared" si="16"/>
        <v/>
      </c>
      <c r="N105" s="91" t="str">
        <f t="shared" si="68"/>
        <v>OK</v>
      </c>
      <c r="O105" s="91">
        <f t="shared" si="17"/>
        <v>1</v>
      </c>
      <c r="P105" s="91" t="str">
        <f t="shared" si="18"/>
        <v/>
      </c>
      <c r="Q105" s="91" t="str">
        <f t="shared" si="19"/>
        <v>OK</v>
      </c>
      <c r="R105" s="91"/>
      <c r="S105" s="91"/>
      <c r="T105" s="91">
        <f t="shared" si="20"/>
        <v>1</v>
      </c>
      <c r="U105" s="91">
        <f t="shared" si="21"/>
        <v>1</v>
      </c>
      <c r="V105" s="91" t="str">
        <f t="shared" si="78"/>
        <v>B příp</v>
      </c>
      <c r="W105" s="91">
        <f t="shared" si="22"/>
        <v>22</v>
      </c>
      <c r="X105" s="91">
        <f t="shared" si="23"/>
        <v>25</v>
      </c>
      <c r="Y105" s="91">
        <f t="shared" si="24"/>
        <v>28</v>
      </c>
      <c r="Z105" s="91">
        <f t="shared" si="25"/>
        <v>31</v>
      </c>
      <c r="AA105" s="91">
        <f t="shared" si="26"/>
        <v>35</v>
      </c>
      <c r="AB105" s="91">
        <f t="shared" si="27"/>
        <v>39</v>
      </c>
      <c r="AC105" s="91">
        <f t="shared" si="28"/>
        <v>43</v>
      </c>
      <c r="AD105" s="91">
        <f t="shared" si="29"/>
        <v>47</v>
      </c>
      <c r="AE105" s="91">
        <f t="shared" si="79"/>
        <v>52</v>
      </c>
      <c r="AF105" s="91">
        <f t="shared" si="80"/>
        <v>57</v>
      </c>
      <c r="AG105" s="91">
        <f t="shared" si="30"/>
        <v>63</v>
      </c>
      <c r="AH105" s="91" t="str">
        <f t="shared" si="31"/>
        <v>xxx</v>
      </c>
      <c r="AI105" s="91" t="str">
        <f t="shared" si="32"/>
        <v>xxx</v>
      </c>
      <c r="AJ105" s="91" t="str">
        <f t="shared" si="33"/>
        <v>xxx</v>
      </c>
      <c r="AK105" s="91" t="str">
        <f t="shared" si="34"/>
        <v>xxx</v>
      </c>
      <c r="AL105" s="91" t="str">
        <f t="shared" si="35"/>
        <v>xxx</v>
      </c>
      <c r="AM105" s="91" t="str">
        <f t="shared" si="36"/>
        <v>xxx</v>
      </c>
      <c r="AN105" s="91" t="str">
        <f t="shared" si="37"/>
        <v>xxx</v>
      </c>
      <c r="AO105" s="91" t="str">
        <f t="shared" si="38"/>
        <v>xxx</v>
      </c>
      <c r="AR105" s="94">
        <f t="shared" si="112"/>
        <v>31</v>
      </c>
      <c r="AS105" s="91">
        <f t="shared" si="111"/>
        <v>31</v>
      </c>
      <c r="AT105" s="91" t="str">
        <f>IF(AR105=AC105,AC105,IF(AR105=AD105,AD105,IF(AR105=AE105,AE105,IF(AR105=AF105,AF105,IF(AR105=AG105,AG105,IF(AR105=AH105,AH105,IF(AR105=AI105,AI105,"")))))))</f>
        <v/>
      </c>
      <c r="AU105" s="81" t="str">
        <f t="shared" si="42"/>
        <v/>
      </c>
      <c r="AV105" s="90" t="str">
        <f t="shared" si="43"/>
        <v>31</v>
      </c>
      <c r="AW105" s="90" t="str">
        <f>IF(AR105=0,"",(IF(AR105="","",IF(AV105="",$L$39,$L$36))))</f>
        <v>OK</v>
      </c>
      <c r="AZ105" s="90">
        <f t="shared" si="45"/>
        <v>0</v>
      </c>
      <c r="BA105" s="95">
        <f t="shared" si="113"/>
        <v>31</v>
      </c>
      <c r="BB105" s="90" t="str">
        <f t="shared" si="81"/>
        <v>OK</v>
      </c>
      <c r="BC105" s="90" t="str">
        <f t="shared" si="48"/>
        <v>OK</v>
      </c>
      <c r="BF105" s="90" t="str">
        <f t="shared" si="69"/>
        <v>OK</v>
      </c>
      <c r="BG105" s="90" t="str">
        <f t="shared" si="49"/>
        <v/>
      </c>
      <c r="BH105" s="90" t="str">
        <f t="shared" si="50"/>
        <v/>
      </c>
      <c r="BI105" s="90" t="str">
        <f t="shared" si="51"/>
        <v/>
      </c>
      <c r="BJ105" s="90" t="str">
        <f t="shared" si="52"/>
        <v/>
      </c>
      <c r="BK105" s="90" t="str">
        <f t="shared" si="70"/>
        <v/>
      </c>
      <c r="BL105" s="90" t="str">
        <f t="shared" si="53"/>
        <v/>
      </c>
      <c r="BM105" s="90" t="str">
        <f t="shared" si="54"/>
        <v/>
      </c>
      <c r="BN105" s="90" t="str">
        <f t="shared" si="55"/>
        <v/>
      </c>
      <c r="BO105" s="90" t="str">
        <f t="shared" si="56"/>
        <v/>
      </c>
      <c r="BP105" s="90" t="str">
        <f t="shared" si="57"/>
        <v/>
      </c>
      <c r="BQ105" s="90" t="str">
        <f t="shared" si="58"/>
        <v/>
      </c>
      <c r="BR105" s="90" t="str">
        <f t="shared" si="59"/>
        <v/>
      </c>
      <c r="BS105" s="90" t="str">
        <f t="shared" si="60"/>
        <v/>
      </c>
      <c r="BT105" s="90" t="str">
        <f t="shared" si="61"/>
        <v/>
      </c>
      <c r="BU105" s="90" t="str">
        <f t="shared" si="62"/>
        <v/>
      </c>
      <c r="BV105" s="90" t="str">
        <f t="shared" si="63"/>
        <v>OK</v>
      </c>
      <c r="BW105" s="90" t="str">
        <f t="shared" si="64"/>
        <v/>
      </c>
      <c r="BX105" s="90" t="str">
        <f t="shared" si="65"/>
        <v/>
      </c>
      <c r="BY105" s="90" t="str">
        <f t="shared" si="66"/>
        <v>OK</v>
      </c>
      <c r="BZ105" s="206">
        <f t="shared" si="82"/>
        <v>7</v>
      </c>
      <c r="CA105" s="90">
        <f t="shared" si="71"/>
        <v>1</v>
      </c>
      <c r="CB105" s="90">
        <f t="shared" si="72"/>
        <v>1</v>
      </c>
      <c r="CD105" s="90">
        <f t="shared" si="73"/>
        <v>1</v>
      </c>
      <c r="CE105" s="90">
        <f t="shared" si="74"/>
        <v>1</v>
      </c>
      <c r="CF105" s="90">
        <f t="shared" si="75"/>
        <v>1</v>
      </c>
      <c r="CH105" s="165" t="str">
        <f t="shared" si="76"/>
        <v/>
      </c>
    </row>
    <row r="106" spans="1:86" ht="15.75" customHeight="1" x14ac:dyDescent="0.25">
      <c r="A106" s="151">
        <v>17</v>
      </c>
      <c r="B106" s="170" t="s">
        <v>137</v>
      </c>
      <c r="C106" s="171">
        <v>39</v>
      </c>
      <c r="D106" s="171" t="s">
        <v>138</v>
      </c>
      <c r="E106" s="179" t="s">
        <v>160</v>
      </c>
      <c r="F106" s="96" t="s">
        <v>153</v>
      </c>
      <c r="G106" s="96">
        <v>2014</v>
      </c>
      <c r="H106" s="171">
        <v>138</v>
      </c>
      <c r="I106" s="93">
        <v>38.700000000000003</v>
      </c>
      <c r="J106" s="180" t="str">
        <f t="shared" si="110"/>
        <v>OK</v>
      </c>
      <c r="K106" s="80" t="str">
        <f t="shared" si="15"/>
        <v/>
      </c>
      <c r="L106" s="80" t="str">
        <f t="shared" si="67"/>
        <v>OK</v>
      </c>
      <c r="M106" s="91" t="str">
        <f t="shared" si="16"/>
        <v/>
      </c>
      <c r="N106" s="91" t="str">
        <f t="shared" si="68"/>
        <v>OK</v>
      </c>
      <c r="O106" s="91">
        <f t="shared" si="17"/>
        <v>1</v>
      </c>
      <c r="P106" s="91" t="str">
        <f t="shared" si="18"/>
        <v/>
      </c>
      <c r="Q106" s="91" t="str">
        <f t="shared" si="19"/>
        <v>OK</v>
      </c>
      <c r="R106" s="91"/>
      <c r="S106" s="91"/>
      <c r="T106" s="91">
        <f t="shared" si="20"/>
        <v>1</v>
      </c>
      <c r="U106" s="91">
        <f t="shared" si="21"/>
        <v>1</v>
      </c>
      <c r="V106" s="91" t="str">
        <f t="shared" si="78"/>
        <v>B příp</v>
      </c>
      <c r="W106" s="91">
        <f t="shared" si="22"/>
        <v>22</v>
      </c>
      <c r="X106" s="91">
        <f t="shared" si="23"/>
        <v>25</v>
      </c>
      <c r="Y106" s="91">
        <f t="shared" si="24"/>
        <v>28</v>
      </c>
      <c r="Z106" s="91">
        <f t="shared" si="25"/>
        <v>31</v>
      </c>
      <c r="AA106" s="91">
        <f t="shared" si="26"/>
        <v>35</v>
      </c>
      <c r="AB106" s="91">
        <f t="shared" si="27"/>
        <v>39</v>
      </c>
      <c r="AC106" s="91">
        <f t="shared" si="28"/>
        <v>43</v>
      </c>
      <c r="AD106" s="91">
        <f t="shared" si="29"/>
        <v>47</v>
      </c>
      <c r="AE106" s="91">
        <f t="shared" si="79"/>
        <v>52</v>
      </c>
      <c r="AF106" s="91">
        <f t="shared" si="80"/>
        <v>57</v>
      </c>
      <c r="AG106" s="91">
        <f t="shared" si="30"/>
        <v>63</v>
      </c>
      <c r="AH106" s="91" t="str">
        <f t="shared" si="31"/>
        <v>xxx</v>
      </c>
      <c r="AI106" s="91" t="str">
        <f t="shared" si="32"/>
        <v>xxx</v>
      </c>
      <c r="AJ106" s="91" t="str">
        <f t="shared" si="33"/>
        <v>xxx</v>
      </c>
      <c r="AK106" s="91" t="str">
        <f t="shared" si="34"/>
        <v>xxx</v>
      </c>
      <c r="AL106" s="91" t="str">
        <f t="shared" si="35"/>
        <v>xxx</v>
      </c>
      <c r="AM106" s="91" t="str">
        <f t="shared" si="36"/>
        <v>xxx</v>
      </c>
      <c r="AN106" s="91" t="str">
        <f t="shared" si="37"/>
        <v>xxx</v>
      </c>
      <c r="AO106" s="91" t="str">
        <f t="shared" si="38"/>
        <v>xxx</v>
      </c>
      <c r="AR106" s="94">
        <f t="shared" si="112"/>
        <v>39</v>
      </c>
      <c r="AS106" s="91">
        <f t="shared" si="111"/>
        <v>39</v>
      </c>
      <c r="AT106" s="91" t="str">
        <f>IF(AR106=AC106,AC106,IF(AR106=AD106,AD106,IF(AR106=AE106,AE106,IF(AR106=AF106,AF106,IF(AR106=AG106,AG106,IF(AR106=AH106,AH106,IF(AR106=AI106,AI106,"")))))))</f>
        <v/>
      </c>
      <c r="AU106" s="81" t="str">
        <f t="shared" si="42"/>
        <v/>
      </c>
      <c r="AV106" s="90" t="str">
        <f>CONCATENATE(AS106,AT106,AU106)</f>
        <v>39</v>
      </c>
      <c r="AW106" s="90" t="str">
        <f>IF(AR106=0,"",(IF(AR106="","",IF(AV106="",$L$39,$L$36))))</f>
        <v>OK</v>
      </c>
      <c r="AZ106" s="90">
        <f t="shared" si="45"/>
        <v>0</v>
      </c>
      <c r="BA106" s="95">
        <f t="shared" si="113"/>
        <v>38.700000000000003</v>
      </c>
      <c r="BB106" s="90" t="str">
        <f t="shared" si="81"/>
        <v>OK</v>
      </c>
      <c r="BC106" s="90" t="str">
        <f t="shared" si="48"/>
        <v>OK</v>
      </c>
      <c r="BF106" s="90" t="str">
        <f t="shared" si="69"/>
        <v>OK</v>
      </c>
      <c r="BG106" s="90" t="str">
        <f t="shared" si="49"/>
        <v/>
      </c>
      <c r="BH106" s="90" t="str">
        <f t="shared" si="50"/>
        <v/>
      </c>
      <c r="BI106" s="90" t="str">
        <f t="shared" si="51"/>
        <v/>
      </c>
      <c r="BJ106" s="90" t="str">
        <f t="shared" si="52"/>
        <v/>
      </c>
      <c r="BK106" s="90" t="str">
        <f t="shared" si="70"/>
        <v/>
      </c>
      <c r="BL106" s="90" t="str">
        <f t="shared" si="53"/>
        <v/>
      </c>
      <c r="BM106" s="90" t="str">
        <f t="shared" si="54"/>
        <v/>
      </c>
      <c r="BN106" s="90" t="str">
        <f t="shared" si="55"/>
        <v/>
      </c>
      <c r="BO106" s="90" t="str">
        <f t="shared" si="56"/>
        <v/>
      </c>
      <c r="BP106" s="90" t="str">
        <f t="shared" si="57"/>
        <v/>
      </c>
      <c r="BQ106" s="90" t="str">
        <f t="shared" si="58"/>
        <v/>
      </c>
      <c r="BR106" s="90" t="str">
        <f t="shared" si="59"/>
        <v/>
      </c>
      <c r="BS106" s="90" t="str">
        <f t="shared" si="60"/>
        <v/>
      </c>
      <c r="BT106" s="90" t="str">
        <f t="shared" si="61"/>
        <v/>
      </c>
      <c r="BU106" s="90" t="str">
        <f t="shared" si="62"/>
        <v/>
      </c>
      <c r="BV106" s="90" t="str">
        <f t="shared" si="63"/>
        <v>OK</v>
      </c>
      <c r="BW106" s="90" t="str">
        <f t="shared" si="64"/>
        <v/>
      </c>
      <c r="BX106" s="90" t="str">
        <f t="shared" si="65"/>
        <v/>
      </c>
      <c r="BY106" s="90" t="str">
        <f t="shared" si="66"/>
        <v>OK</v>
      </c>
      <c r="BZ106" s="206">
        <f t="shared" si="82"/>
        <v>8</v>
      </c>
      <c r="CA106" s="90">
        <f t="shared" si="71"/>
        <v>1</v>
      </c>
      <c r="CB106" s="90">
        <f t="shared" si="72"/>
        <v>1</v>
      </c>
      <c r="CD106" s="90">
        <f t="shared" si="73"/>
        <v>1</v>
      </c>
      <c r="CE106" s="90">
        <f t="shared" si="74"/>
        <v>1</v>
      </c>
      <c r="CF106" s="90">
        <f t="shared" ref="CF106:CF154" si="114">IF(H106=999,1,(IF(H106="",0,1)))</f>
        <v>1</v>
      </c>
      <c r="CH106" s="165" t="str">
        <f t="shared" si="76"/>
        <v/>
      </c>
    </row>
    <row r="107" spans="1:86" ht="15.75" customHeight="1" x14ac:dyDescent="0.25">
      <c r="A107" s="151">
        <v>18</v>
      </c>
      <c r="B107" s="170" t="s">
        <v>137</v>
      </c>
      <c r="C107" s="171">
        <v>39</v>
      </c>
      <c r="D107" s="171" t="s">
        <v>138</v>
      </c>
      <c r="E107" s="179" t="s">
        <v>161</v>
      </c>
      <c r="F107" s="96" t="s">
        <v>153</v>
      </c>
      <c r="G107" s="96">
        <v>2013</v>
      </c>
      <c r="H107" s="171">
        <v>172</v>
      </c>
      <c r="I107" s="93">
        <v>35</v>
      </c>
      <c r="J107" s="180" t="str">
        <f t="shared" si="110"/>
        <v>OK</v>
      </c>
      <c r="K107" s="80" t="str">
        <f t="shared" si="15"/>
        <v/>
      </c>
      <c r="L107" s="80" t="str">
        <f t="shared" si="67"/>
        <v>OK</v>
      </c>
      <c r="M107" s="91" t="str">
        <f t="shared" si="16"/>
        <v/>
      </c>
      <c r="N107" s="91" t="str">
        <f t="shared" si="68"/>
        <v>OK</v>
      </c>
      <c r="O107" s="91">
        <f t="shared" si="17"/>
        <v>1</v>
      </c>
      <c r="P107" s="91" t="str">
        <f t="shared" si="18"/>
        <v/>
      </c>
      <c r="Q107" s="91" t="str">
        <f t="shared" si="19"/>
        <v>OK</v>
      </c>
      <c r="R107" s="91"/>
      <c r="S107" s="91"/>
      <c r="T107" s="91">
        <f t="shared" si="20"/>
        <v>1</v>
      </c>
      <c r="U107" s="91">
        <f t="shared" si="21"/>
        <v>1</v>
      </c>
      <c r="V107" s="91" t="str">
        <f t="shared" si="78"/>
        <v>B příp</v>
      </c>
      <c r="W107" s="91">
        <f t="shared" si="22"/>
        <v>22</v>
      </c>
      <c r="X107" s="91">
        <f t="shared" si="23"/>
        <v>25</v>
      </c>
      <c r="Y107" s="91">
        <f t="shared" si="24"/>
        <v>28</v>
      </c>
      <c r="Z107" s="91">
        <f t="shared" si="25"/>
        <v>31</v>
      </c>
      <c r="AA107" s="91">
        <f t="shared" si="26"/>
        <v>35</v>
      </c>
      <c r="AB107" s="91">
        <f t="shared" si="27"/>
        <v>39</v>
      </c>
      <c r="AC107" s="91">
        <f t="shared" si="28"/>
        <v>43</v>
      </c>
      <c r="AD107" s="91">
        <f t="shared" si="29"/>
        <v>47</v>
      </c>
      <c r="AE107" s="91">
        <f t="shared" si="79"/>
        <v>52</v>
      </c>
      <c r="AF107" s="91">
        <f t="shared" si="80"/>
        <v>57</v>
      </c>
      <c r="AG107" s="91">
        <f t="shared" si="30"/>
        <v>63</v>
      </c>
      <c r="AH107" s="91" t="str">
        <f t="shared" si="31"/>
        <v>xxx</v>
      </c>
      <c r="AI107" s="91" t="str">
        <f t="shared" si="32"/>
        <v>xxx</v>
      </c>
      <c r="AJ107" s="91" t="str">
        <f t="shared" si="33"/>
        <v>xxx</v>
      </c>
      <c r="AK107" s="91" t="str">
        <f t="shared" si="34"/>
        <v>xxx</v>
      </c>
      <c r="AL107" s="91" t="str">
        <f t="shared" si="35"/>
        <v>xxx</v>
      </c>
      <c r="AM107" s="91" t="str">
        <f t="shared" si="36"/>
        <v>xxx</v>
      </c>
      <c r="AN107" s="91" t="str">
        <f t="shared" si="37"/>
        <v>xxx</v>
      </c>
      <c r="AO107" s="91" t="str">
        <f t="shared" si="38"/>
        <v>xxx</v>
      </c>
      <c r="AR107" s="94">
        <f t="shared" si="112"/>
        <v>39</v>
      </c>
      <c r="AS107" s="91">
        <f t="shared" si="111"/>
        <v>39</v>
      </c>
      <c r="AT107" s="91" t="str">
        <f t="shared" si="41"/>
        <v/>
      </c>
      <c r="AU107" s="81" t="str">
        <f t="shared" si="42"/>
        <v/>
      </c>
      <c r="AV107" s="90" t="str">
        <f t="shared" si="43"/>
        <v>39</v>
      </c>
      <c r="AW107" s="90" t="str">
        <f t="shared" si="44"/>
        <v>OK</v>
      </c>
      <c r="AZ107" s="90">
        <f t="shared" si="45"/>
        <v>0</v>
      </c>
      <c r="BA107" s="95">
        <f t="shared" si="113"/>
        <v>35</v>
      </c>
      <c r="BB107" s="90" t="str">
        <f t="shared" si="81"/>
        <v>OK</v>
      </c>
      <c r="BC107" s="90" t="str">
        <f t="shared" si="48"/>
        <v>OK</v>
      </c>
      <c r="BF107" s="90" t="str">
        <f t="shared" si="69"/>
        <v>OK</v>
      </c>
      <c r="BG107" s="90" t="str">
        <f t="shared" si="49"/>
        <v/>
      </c>
      <c r="BH107" s="90" t="str">
        <f t="shared" si="50"/>
        <v/>
      </c>
      <c r="BI107" s="90" t="str">
        <f t="shared" si="51"/>
        <v/>
      </c>
      <c r="BJ107" s="90" t="str">
        <f t="shared" si="52"/>
        <v/>
      </c>
      <c r="BK107" s="90" t="str">
        <f t="shared" si="70"/>
        <v/>
      </c>
      <c r="BL107" s="90" t="str">
        <f t="shared" si="53"/>
        <v/>
      </c>
      <c r="BM107" s="90" t="str">
        <f t="shared" si="54"/>
        <v/>
      </c>
      <c r="BN107" s="90" t="str">
        <f t="shared" si="55"/>
        <v/>
      </c>
      <c r="BO107" s="90" t="str">
        <f t="shared" si="56"/>
        <v/>
      </c>
      <c r="BP107" s="90" t="str">
        <f t="shared" si="57"/>
        <v/>
      </c>
      <c r="BQ107" s="90" t="str">
        <f t="shared" si="58"/>
        <v/>
      </c>
      <c r="BR107" s="90" t="str">
        <f t="shared" si="59"/>
        <v/>
      </c>
      <c r="BS107" s="90" t="str">
        <f t="shared" si="60"/>
        <v/>
      </c>
      <c r="BT107" s="90" t="str">
        <f t="shared" si="61"/>
        <v/>
      </c>
      <c r="BU107" s="90" t="str">
        <f t="shared" si="62"/>
        <v/>
      </c>
      <c r="BV107" s="90" t="str">
        <f t="shared" si="63"/>
        <v>OK</v>
      </c>
      <c r="BW107" s="90" t="str">
        <f t="shared" si="64"/>
        <v/>
      </c>
      <c r="BX107" s="90" t="str">
        <f t="shared" si="65"/>
        <v/>
      </c>
      <c r="BY107" s="90" t="str">
        <f t="shared" si="66"/>
        <v>OK</v>
      </c>
      <c r="BZ107" s="206">
        <f t="shared" si="82"/>
        <v>9</v>
      </c>
      <c r="CA107" s="90">
        <f t="shared" si="71"/>
        <v>1</v>
      </c>
      <c r="CB107" s="90">
        <f t="shared" si="72"/>
        <v>1</v>
      </c>
      <c r="CD107" s="90">
        <f t="shared" si="73"/>
        <v>1</v>
      </c>
      <c r="CE107" s="90">
        <f t="shared" si="74"/>
        <v>1</v>
      </c>
      <c r="CF107" s="90">
        <f t="shared" si="114"/>
        <v>1</v>
      </c>
      <c r="CH107" s="165" t="str">
        <f t="shared" si="76"/>
        <v/>
      </c>
    </row>
    <row r="108" spans="1:86" ht="15.75" customHeight="1" x14ac:dyDescent="0.25">
      <c r="A108" s="151">
        <v>19</v>
      </c>
      <c r="B108" s="170" t="s">
        <v>137</v>
      </c>
      <c r="C108" s="171">
        <v>43</v>
      </c>
      <c r="D108" s="171" t="s">
        <v>138</v>
      </c>
      <c r="E108" s="179" t="s">
        <v>162</v>
      </c>
      <c r="F108" s="96" t="s">
        <v>153</v>
      </c>
      <c r="G108" s="96">
        <v>2014</v>
      </c>
      <c r="H108" s="171">
        <v>194</v>
      </c>
      <c r="I108" s="93">
        <v>43</v>
      </c>
      <c r="J108" s="180" t="str">
        <f t="shared" si="110"/>
        <v>OK</v>
      </c>
      <c r="K108" s="80" t="str">
        <f t="shared" si="15"/>
        <v/>
      </c>
      <c r="L108" s="80" t="str">
        <f t="shared" si="67"/>
        <v>OK</v>
      </c>
      <c r="M108" s="91" t="str">
        <f t="shared" si="16"/>
        <v/>
      </c>
      <c r="N108" s="91" t="str">
        <f t="shared" si="68"/>
        <v>OK</v>
      </c>
      <c r="O108" s="91">
        <f t="shared" si="17"/>
        <v>1</v>
      </c>
      <c r="P108" s="91" t="str">
        <f t="shared" si="18"/>
        <v/>
      </c>
      <c r="Q108" s="91" t="str">
        <f t="shared" si="19"/>
        <v>OK</v>
      </c>
      <c r="R108" s="91"/>
      <c r="S108" s="91"/>
      <c r="T108" s="91">
        <f t="shared" si="20"/>
        <v>1</v>
      </c>
      <c r="U108" s="91">
        <f t="shared" si="21"/>
        <v>1</v>
      </c>
      <c r="V108" s="91" t="str">
        <f t="shared" si="78"/>
        <v>B příp</v>
      </c>
      <c r="W108" s="91">
        <f t="shared" si="22"/>
        <v>22</v>
      </c>
      <c r="X108" s="91">
        <f t="shared" si="23"/>
        <v>25</v>
      </c>
      <c r="Y108" s="91">
        <f t="shared" si="24"/>
        <v>28</v>
      </c>
      <c r="Z108" s="91">
        <f t="shared" si="25"/>
        <v>31</v>
      </c>
      <c r="AA108" s="91">
        <f t="shared" si="26"/>
        <v>35</v>
      </c>
      <c r="AB108" s="91">
        <f t="shared" si="27"/>
        <v>39</v>
      </c>
      <c r="AC108" s="91">
        <f t="shared" si="28"/>
        <v>43</v>
      </c>
      <c r="AD108" s="91">
        <f t="shared" si="29"/>
        <v>47</v>
      </c>
      <c r="AE108" s="91">
        <f t="shared" si="79"/>
        <v>52</v>
      </c>
      <c r="AF108" s="91">
        <f t="shared" si="80"/>
        <v>57</v>
      </c>
      <c r="AG108" s="91">
        <f t="shared" si="30"/>
        <v>63</v>
      </c>
      <c r="AH108" s="91" t="str">
        <f t="shared" si="31"/>
        <v>xxx</v>
      </c>
      <c r="AI108" s="91" t="str">
        <f t="shared" si="32"/>
        <v>xxx</v>
      </c>
      <c r="AJ108" s="91" t="str">
        <f t="shared" si="33"/>
        <v>xxx</v>
      </c>
      <c r="AK108" s="91" t="str">
        <f t="shared" si="34"/>
        <v>xxx</v>
      </c>
      <c r="AL108" s="91" t="str">
        <f t="shared" si="35"/>
        <v>xxx</v>
      </c>
      <c r="AM108" s="91" t="str">
        <f t="shared" si="36"/>
        <v>xxx</v>
      </c>
      <c r="AN108" s="91" t="str">
        <f t="shared" si="37"/>
        <v>xxx</v>
      </c>
      <c r="AO108" s="91" t="str">
        <f t="shared" si="38"/>
        <v>xxx</v>
      </c>
      <c r="AR108" s="94">
        <f t="shared" si="112"/>
        <v>43</v>
      </c>
      <c r="AS108" s="91" t="str">
        <f t="shared" si="111"/>
        <v/>
      </c>
      <c r="AT108" s="91">
        <f t="shared" si="41"/>
        <v>43</v>
      </c>
      <c r="AU108" s="81" t="str">
        <f t="shared" si="42"/>
        <v/>
      </c>
      <c r="AV108" s="90" t="str">
        <f t="shared" si="43"/>
        <v>43</v>
      </c>
      <c r="AW108" s="90" t="str">
        <f t="shared" si="44"/>
        <v>OK</v>
      </c>
      <c r="AZ108" s="90">
        <f t="shared" si="45"/>
        <v>0</v>
      </c>
      <c r="BA108" s="95">
        <f t="shared" si="113"/>
        <v>43</v>
      </c>
      <c r="BB108" s="90" t="str">
        <f t="shared" si="81"/>
        <v>OK</v>
      </c>
      <c r="BC108" s="90" t="str">
        <f t="shared" si="48"/>
        <v>OK</v>
      </c>
      <c r="BF108" s="90" t="str">
        <f t="shared" si="69"/>
        <v>OK</v>
      </c>
      <c r="BG108" s="90" t="str">
        <f t="shared" si="49"/>
        <v/>
      </c>
      <c r="BH108" s="90" t="str">
        <f t="shared" si="50"/>
        <v/>
      </c>
      <c r="BI108" s="90" t="str">
        <f t="shared" si="51"/>
        <v/>
      </c>
      <c r="BJ108" s="90" t="str">
        <f t="shared" si="52"/>
        <v/>
      </c>
      <c r="BK108" s="90" t="str">
        <f t="shared" si="70"/>
        <v/>
      </c>
      <c r="BL108" s="90" t="str">
        <f t="shared" si="53"/>
        <v/>
      </c>
      <c r="BM108" s="90" t="str">
        <f t="shared" si="54"/>
        <v/>
      </c>
      <c r="BN108" s="90" t="str">
        <f t="shared" si="55"/>
        <v/>
      </c>
      <c r="BO108" s="90" t="str">
        <f t="shared" si="56"/>
        <v/>
      </c>
      <c r="BP108" s="90" t="str">
        <f t="shared" si="57"/>
        <v/>
      </c>
      <c r="BQ108" s="90" t="str">
        <f t="shared" si="58"/>
        <v/>
      </c>
      <c r="BR108" s="90" t="str">
        <f t="shared" si="59"/>
        <v/>
      </c>
      <c r="BS108" s="90" t="str">
        <f t="shared" si="60"/>
        <v/>
      </c>
      <c r="BT108" s="90" t="str">
        <f t="shared" si="61"/>
        <v/>
      </c>
      <c r="BU108" s="90" t="str">
        <f t="shared" si="62"/>
        <v/>
      </c>
      <c r="BV108" s="90" t="str">
        <f t="shared" si="63"/>
        <v>OK</v>
      </c>
      <c r="BW108" s="90" t="str">
        <f t="shared" si="64"/>
        <v/>
      </c>
      <c r="BX108" s="90" t="str">
        <f t="shared" si="65"/>
        <v/>
      </c>
      <c r="BY108" s="90" t="str">
        <f t="shared" si="66"/>
        <v>OK</v>
      </c>
      <c r="BZ108" s="206">
        <f t="shared" si="82"/>
        <v>10</v>
      </c>
      <c r="CA108" s="90">
        <f t="shared" si="71"/>
        <v>1</v>
      </c>
      <c r="CB108" s="90">
        <f t="shared" si="72"/>
        <v>1</v>
      </c>
      <c r="CD108" s="90">
        <f t="shared" si="73"/>
        <v>1</v>
      </c>
      <c r="CE108" s="90">
        <f t="shared" si="74"/>
        <v>1</v>
      </c>
      <c r="CF108" s="90">
        <f t="shared" si="114"/>
        <v>1</v>
      </c>
      <c r="CH108" s="165" t="str">
        <f t="shared" si="76"/>
        <v/>
      </c>
    </row>
    <row r="109" spans="1:86" ht="15.75" customHeight="1" x14ac:dyDescent="0.25">
      <c r="A109" s="151">
        <v>20</v>
      </c>
      <c r="B109" s="170" t="s">
        <v>141</v>
      </c>
      <c r="C109" s="171">
        <v>35</v>
      </c>
      <c r="D109" s="171" t="s">
        <v>138</v>
      </c>
      <c r="E109" s="179" t="s">
        <v>163</v>
      </c>
      <c r="F109" s="96" t="s">
        <v>153</v>
      </c>
      <c r="G109" s="96">
        <v>2011</v>
      </c>
      <c r="H109" s="171">
        <v>63</v>
      </c>
      <c r="I109" s="93">
        <v>34.200000000000003</v>
      </c>
      <c r="J109" s="180" t="str">
        <f t="shared" si="110"/>
        <v>OK</v>
      </c>
      <c r="K109" s="80" t="str">
        <f t="shared" si="15"/>
        <v/>
      </c>
      <c r="L109" s="80" t="str">
        <f t="shared" si="67"/>
        <v>OK</v>
      </c>
      <c r="M109" s="91" t="str">
        <f t="shared" si="16"/>
        <v/>
      </c>
      <c r="N109" s="91" t="str">
        <f t="shared" si="68"/>
        <v>OK</v>
      </c>
      <c r="O109" s="91">
        <f t="shared" si="17"/>
        <v>2</v>
      </c>
      <c r="P109" s="91" t="str">
        <f t="shared" si="18"/>
        <v/>
      </c>
      <c r="Q109" s="91" t="str">
        <f t="shared" si="19"/>
        <v>OK</v>
      </c>
      <c r="R109" s="91"/>
      <c r="S109" s="91"/>
      <c r="T109" s="91">
        <f t="shared" si="20"/>
        <v>2</v>
      </c>
      <c r="U109" s="91">
        <f t="shared" si="21"/>
        <v>2</v>
      </c>
      <c r="V109" s="91" t="str">
        <f t="shared" si="78"/>
        <v>A příp</v>
      </c>
      <c r="W109" s="91">
        <f t="shared" si="22"/>
        <v>25</v>
      </c>
      <c r="X109" s="91">
        <f t="shared" si="23"/>
        <v>28</v>
      </c>
      <c r="Y109" s="91">
        <f t="shared" si="24"/>
        <v>31</v>
      </c>
      <c r="Z109" s="91">
        <f t="shared" si="25"/>
        <v>35</v>
      </c>
      <c r="AA109" s="91">
        <f t="shared" si="26"/>
        <v>39</v>
      </c>
      <c r="AB109" s="91">
        <f t="shared" si="27"/>
        <v>43</v>
      </c>
      <c r="AC109" s="91">
        <f t="shared" si="28"/>
        <v>47</v>
      </c>
      <c r="AD109" s="91">
        <f t="shared" si="29"/>
        <v>52</v>
      </c>
      <c r="AE109" s="91">
        <f t="shared" si="79"/>
        <v>57</v>
      </c>
      <c r="AF109" s="91">
        <f t="shared" si="80"/>
        <v>63</v>
      </c>
      <c r="AG109" s="91">
        <f t="shared" si="30"/>
        <v>70</v>
      </c>
      <c r="AH109" s="91">
        <f t="shared" si="31"/>
        <v>80</v>
      </c>
      <c r="AI109" s="91" t="str">
        <f t="shared" si="32"/>
        <v>xxx</v>
      </c>
      <c r="AJ109" s="91" t="str">
        <f t="shared" si="33"/>
        <v>xxx</v>
      </c>
      <c r="AK109" s="91" t="str">
        <f t="shared" si="34"/>
        <v>xxx</v>
      </c>
      <c r="AL109" s="91" t="str">
        <f t="shared" si="35"/>
        <v>xxx</v>
      </c>
      <c r="AM109" s="91" t="str">
        <f t="shared" si="36"/>
        <v>xxx</v>
      </c>
      <c r="AN109" s="91" t="str">
        <f t="shared" si="37"/>
        <v>xxx</v>
      </c>
      <c r="AO109" s="91" t="str">
        <f t="shared" si="38"/>
        <v>xxx</v>
      </c>
      <c r="AR109" s="94">
        <f t="shared" si="112"/>
        <v>35</v>
      </c>
      <c r="AS109" s="91">
        <f t="shared" si="111"/>
        <v>35</v>
      </c>
      <c r="AT109" s="91" t="str">
        <f t="shared" si="41"/>
        <v/>
      </c>
      <c r="AU109" s="81" t="str">
        <f t="shared" si="42"/>
        <v/>
      </c>
      <c r="AV109" s="90" t="str">
        <f t="shared" si="43"/>
        <v>35</v>
      </c>
      <c r="AW109" s="90" t="str">
        <f t="shared" si="44"/>
        <v>OK</v>
      </c>
      <c r="AZ109" s="90">
        <f t="shared" si="45"/>
        <v>0</v>
      </c>
      <c r="BA109" s="95">
        <f t="shared" si="113"/>
        <v>34.200000000000003</v>
      </c>
      <c r="BB109" s="90" t="str">
        <f t="shared" si="81"/>
        <v>OK</v>
      </c>
      <c r="BC109" s="90" t="str">
        <f t="shared" si="48"/>
        <v>OK</v>
      </c>
      <c r="BF109" s="90" t="str">
        <f t="shared" si="69"/>
        <v/>
      </c>
      <c r="BG109" s="90" t="str">
        <f t="shared" si="49"/>
        <v>OK</v>
      </c>
      <c r="BH109" s="90" t="str">
        <f t="shared" si="50"/>
        <v/>
      </c>
      <c r="BI109" s="90" t="str">
        <f t="shared" si="51"/>
        <v/>
      </c>
      <c r="BJ109" s="90" t="str">
        <f t="shared" si="52"/>
        <v/>
      </c>
      <c r="BK109" s="90" t="str">
        <f t="shared" si="70"/>
        <v/>
      </c>
      <c r="BL109" s="90" t="str">
        <f t="shared" si="53"/>
        <v/>
      </c>
      <c r="BM109" s="90" t="str">
        <f t="shared" si="54"/>
        <v/>
      </c>
      <c r="BN109" s="90" t="str">
        <f t="shared" si="55"/>
        <v/>
      </c>
      <c r="BO109" s="90" t="str">
        <f t="shared" si="56"/>
        <v/>
      </c>
      <c r="BP109" s="90" t="str">
        <f t="shared" si="57"/>
        <v/>
      </c>
      <c r="BQ109" s="90" t="str">
        <f t="shared" si="58"/>
        <v/>
      </c>
      <c r="BR109" s="90" t="str">
        <f t="shared" si="59"/>
        <v/>
      </c>
      <c r="BS109" s="90" t="str">
        <f t="shared" si="60"/>
        <v/>
      </c>
      <c r="BT109" s="90" t="str">
        <f t="shared" si="61"/>
        <v/>
      </c>
      <c r="BU109" s="90" t="str">
        <f t="shared" si="62"/>
        <v/>
      </c>
      <c r="BV109" s="90" t="str">
        <f t="shared" si="63"/>
        <v>OK</v>
      </c>
      <c r="BW109" s="90" t="str">
        <f t="shared" si="64"/>
        <v/>
      </c>
      <c r="BX109" s="90" t="str">
        <f t="shared" si="65"/>
        <v/>
      </c>
      <c r="BY109" s="90" t="str">
        <f t="shared" si="66"/>
        <v>OK</v>
      </c>
      <c r="BZ109" s="206">
        <f t="shared" si="82"/>
        <v>11</v>
      </c>
      <c r="CA109" s="90">
        <f t="shared" si="71"/>
        <v>1</v>
      </c>
      <c r="CB109" s="90">
        <f t="shared" si="72"/>
        <v>1</v>
      </c>
      <c r="CD109" s="90">
        <f t="shared" si="73"/>
        <v>1</v>
      </c>
      <c r="CE109" s="90">
        <f t="shared" si="74"/>
        <v>1</v>
      </c>
      <c r="CF109" s="90">
        <f t="shared" si="114"/>
        <v>1</v>
      </c>
      <c r="CH109" s="165" t="str">
        <f t="shared" si="76"/>
        <v/>
      </c>
    </row>
    <row r="110" spans="1:86" ht="15.75" customHeight="1" x14ac:dyDescent="0.25">
      <c r="A110" s="151">
        <v>21</v>
      </c>
      <c r="B110" s="170" t="s">
        <v>141</v>
      </c>
      <c r="C110" s="171">
        <v>35</v>
      </c>
      <c r="D110" s="171" t="s">
        <v>138</v>
      </c>
      <c r="E110" s="179" t="s">
        <v>164</v>
      </c>
      <c r="F110" s="96" t="s">
        <v>153</v>
      </c>
      <c r="G110" s="96">
        <v>2011</v>
      </c>
      <c r="H110" s="171">
        <v>199</v>
      </c>
      <c r="I110" s="93">
        <v>35</v>
      </c>
      <c r="J110" s="180" t="str">
        <f t="shared" si="110"/>
        <v>OK</v>
      </c>
      <c r="K110" s="80" t="str">
        <f t="shared" si="15"/>
        <v/>
      </c>
      <c r="L110" s="80" t="str">
        <f t="shared" si="67"/>
        <v>OK</v>
      </c>
      <c r="M110" s="91" t="str">
        <f t="shared" si="16"/>
        <v/>
      </c>
      <c r="N110" s="91" t="str">
        <f t="shared" si="68"/>
        <v>OK</v>
      </c>
      <c r="O110" s="91">
        <f t="shared" si="17"/>
        <v>2</v>
      </c>
      <c r="P110" s="91" t="str">
        <f t="shared" si="18"/>
        <v/>
      </c>
      <c r="Q110" s="91" t="str">
        <f t="shared" si="19"/>
        <v>OK</v>
      </c>
      <c r="R110" s="91"/>
      <c r="S110" s="91"/>
      <c r="T110" s="91">
        <f t="shared" si="20"/>
        <v>2</v>
      </c>
      <c r="U110" s="91">
        <f t="shared" si="21"/>
        <v>2</v>
      </c>
      <c r="V110" s="91" t="str">
        <f t="shared" si="78"/>
        <v>A příp</v>
      </c>
      <c r="W110" s="91">
        <f t="shared" si="22"/>
        <v>25</v>
      </c>
      <c r="X110" s="91">
        <f t="shared" si="23"/>
        <v>28</v>
      </c>
      <c r="Y110" s="91">
        <f t="shared" si="24"/>
        <v>31</v>
      </c>
      <c r="Z110" s="91">
        <f t="shared" si="25"/>
        <v>35</v>
      </c>
      <c r="AA110" s="91">
        <f t="shared" si="26"/>
        <v>39</v>
      </c>
      <c r="AB110" s="91">
        <f t="shared" si="27"/>
        <v>43</v>
      </c>
      <c r="AC110" s="91">
        <f t="shared" si="28"/>
        <v>47</v>
      </c>
      <c r="AD110" s="91">
        <f t="shared" si="29"/>
        <v>52</v>
      </c>
      <c r="AE110" s="91">
        <f t="shared" si="79"/>
        <v>57</v>
      </c>
      <c r="AF110" s="91">
        <f>INDEX($O$40:$AE$59,$AF$89,$U110)</f>
        <v>63</v>
      </c>
      <c r="AG110" s="91">
        <f t="shared" si="30"/>
        <v>70</v>
      </c>
      <c r="AH110" s="91">
        <f t="shared" si="31"/>
        <v>80</v>
      </c>
      <c r="AI110" s="91" t="str">
        <f t="shared" si="32"/>
        <v>xxx</v>
      </c>
      <c r="AJ110" s="91" t="str">
        <f t="shared" si="33"/>
        <v>xxx</v>
      </c>
      <c r="AK110" s="91" t="str">
        <f t="shared" si="34"/>
        <v>xxx</v>
      </c>
      <c r="AL110" s="91" t="str">
        <f t="shared" si="35"/>
        <v>xxx</v>
      </c>
      <c r="AM110" s="91" t="str">
        <f t="shared" si="36"/>
        <v>xxx</v>
      </c>
      <c r="AN110" s="91" t="str">
        <f t="shared" si="37"/>
        <v>xxx</v>
      </c>
      <c r="AO110" s="91" t="str">
        <f t="shared" si="38"/>
        <v>xxx</v>
      </c>
      <c r="AR110" s="94">
        <f t="shared" si="112"/>
        <v>35</v>
      </c>
      <c r="AS110" s="91">
        <f t="shared" si="111"/>
        <v>35</v>
      </c>
      <c r="AT110" s="91" t="str">
        <f t="shared" si="41"/>
        <v/>
      </c>
      <c r="AU110" s="81" t="str">
        <f t="shared" si="42"/>
        <v/>
      </c>
      <c r="AV110" s="90" t="str">
        <f t="shared" si="43"/>
        <v>35</v>
      </c>
      <c r="AW110" s="90" t="str">
        <f t="shared" si="44"/>
        <v>OK</v>
      </c>
      <c r="AZ110" s="90">
        <f t="shared" si="45"/>
        <v>0</v>
      </c>
      <c r="BA110" s="95">
        <f t="shared" si="113"/>
        <v>35</v>
      </c>
      <c r="BB110" s="90" t="str">
        <f t="shared" si="81"/>
        <v>OK</v>
      </c>
      <c r="BC110" s="90" t="str">
        <f t="shared" si="48"/>
        <v>OK</v>
      </c>
      <c r="BF110" s="90" t="str">
        <f t="shared" si="69"/>
        <v/>
      </c>
      <c r="BG110" s="90" t="str">
        <f t="shared" si="49"/>
        <v>OK</v>
      </c>
      <c r="BH110" s="90" t="str">
        <f t="shared" si="50"/>
        <v/>
      </c>
      <c r="BI110" s="90" t="str">
        <f t="shared" si="51"/>
        <v/>
      </c>
      <c r="BJ110" s="90" t="str">
        <f t="shared" si="52"/>
        <v/>
      </c>
      <c r="BK110" s="90" t="str">
        <f t="shared" si="70"/>
        <v/>
      </c>
      <c r="BL110" s="90" t="str">
        <f t="shared" si="53"/>
        <v/>
      </c>
      <c r="BM110" s="90" t="str">
        <f t="shared" si="54"/>
        <v/>
      </c>
      <c r="BN110" s="90" t="str">
        <f t="shared" si="55"/>
        <v/>
      </c>
      <c r="BO110" s="90" t="str">
        <f t="shared" si="56"/>
        <v/>
      </c>
      <c r="BP110" s="90" t="str">
        <f t="shared" si="57"/>
        <v/>
      </c>
      <c r="BQ110" s="90" t="str">
        <f t="shared" si="58"/>
        <v/>
      </c>
      <c r="BR110" s="90" t="str">
        <f t="shared" si="59"/>
        <v/>
      </c>
      <c r="BS110" s="90" t="str">
        <f t="shared" si="60"/>
        <v/>
      </c>
      <c r="BT110" s="90" t="str">
        <f t="shared" si="61"/>
        <v/>
      </c>
      <c r="BU110" s="90" t="str">
        <f t="shared" si="62"/>
        <v/>
      </c>
      <c r="BV110" s="90" t="str">
        <f t="shared" si="63"/>
        <v>OK</v>
      </c>
      <c r="BW110" s="90" t="str">
        <f t="shared" si="64"/>
        <v/>
      </c>
      <c r="BX110" s="90" t="str">
        <f t="shared" si="65"/>
        <v/>
      </c>
      <c r="BY110" s="90" t="str">
        <f t="shared" si="66"/>
        <v>OK</v>
      </c>
      <c r="BZ110" s="206">
        <f t="shared" si="82"/>
        <v>12</v>
      </c>
      <c r="CA110" s="90">
        <f t="shared" si="71"/>
        <v>1</v>
      </c>
      <c r="CB110" s="90">
        <f t="shared" si="72"/>
        <v>1</v>
      </c>
      <c r="CD110" s="90">
        <f t="shared" si="73"/>
        <v>1</v>
      </c>
      <c r="CE110" s="90">
        <f t="shared" si="74"/>
        <v>1</v>
      </c>
      <c r="CF110" s="90">
        <f t="shared" si="114"/>
        <v>1</v>
      </c>
      <c r="CH110" s="165" t="str">
        <f t="shared" si="76"/>
        <v/>
      </c>
    </row>
    <row r="111" spans="1:86" ht="15.75" customHeight="1" x14ac:dyDescent="0.25">
      <c r="A111" s="151">
        <v>22</v>
      </c>
      <c r="B111" s="170" t="s">
        <v>141</v>
      </c>
      <c r="C111" s="171">
        <v>39</v>
      </c>
      <c r="D111" s="171" t="s">
        <v>138</v>
      </c>
      <c r="E111" s="179" t="s">
        <v>165</v>
      </c>
      <c r="F111" s="96" t="s">
        <v>153</v>
      </c>
      <c r="G111" s="96">
        <v>2011</v>
      </c>
      <c r="H111" s="171">
        <v>294</v>
      </c>
      <c r="I111" s="93">
        <v>36.5</v>
      </c>
      <c r="J111" s="180" t="str">
        <f t="shared" si="77"/>
        <v>OK</v>
      </c>
      <c r="K111" s="80" t="str">
        <f t="shared" si="15"/>
        <v/>
      </c>
      <c r="L111" s="80" t="str">
        <f t="shared" si="67"/>
        <v>OK</v>
      </c>
      <c r="M111" s="91" t="str">
        <f t="shared" si="16"/>
        <v/>
      </c>
      <c r="N111" s="91" t="str">
        <f t="shared" si="68"/>
        <v>OK</v>
      </c>
      <c r="O111" s="91">
        <f t="shared" si="17"/>
        <v>2</v>
      </c>
      <c r="P111" s="91" t="str">
        <f t="shared" si="18"/>
        <v/>
      </c>
      <c r="Q111" s="91" t="str">
        <f t="shared" si="19"/>
        <v>OK</v>
      </c>
      <c r="R111" s="91"/>
      <c r="S111" s="91"/>
      <c r="T111" s="91">
        <f>(IF(O111="",0,O111))+(IF(P111="",0,P111))</f>
        <v>2</v>
      </c>
      <c r="U111" s="91">
        <f t="shared" si="21"/>
        <v>2</v>
      </c>
      <c r="V111" s="91" t="str">
        <f t="shared" si="78"/>
        <v>A příp</v>
      </c>
      <c r="W111" s="91">
        <f t="shared" si="22"/>
        <v>25</v>
      </c>
      <c r="X111" s="91">
        <f t="shared" si="23"/>
        <v>28</v>
      </c>
      <c r="Y111" s="91">
        <f t="shared" si="24"/>
        <v>31</v>
      </c>
      <c r="Z111" s="91">
        <f t="shared" si="25"/>
        <v>35</v>
      </c>
      <c r="AA111" s="91">
        <f t="shared" si="26"/>
        <v>39</v>
      </c>
      <c r="AB111" s="91">
        <f t="shared" si="27"/>
        <v>43</v>
      </c>
      <c r="AC111" s="91">
        <f t="shared" si="28"/>
        <v>47</v>
      </c>
      <c r="AD111" s="91">
        <f t="shared" si="29"/>
        <v>52</v>
      </c>
      <c r="AE111" s="91">
        <f t="shared" si="79"/>
        <v>57</v>
      </c>
      <c r="AF111" s="91">
        <f>INDEX($O$40:$AE$59,$AF$89,$U111)</f>
        <v>63</v>
      </c>
      <c r="AG111" s="91">
        <f t="shared" si="30"/>
        <v>70</v>
      </c>
      <c r="AH111" s="91">
        <f t="shared" si="31"/>
        <v>80</v>
      </c>
      <c r="AI111" s="91" t="str">
        <f t="shared" si="32"/>
        <v>xxx</v>
      </c>
      <c r="AJ111" s="91" t="str">
        <f t="shared" si="33"/>
        <v>xxx</v>
      </c>
      <c r="AK111" s="91" t="str">
        <f t="shared" si="34"/>
        <v>xxx</v>
      </c>
      <c r="AL111" s="91" t="str">
        <f t="shared" si="35"/>
        <v>xxx</v>
      </c>
      <c r="AM111" s="91" t="str">
        <f t="shared" si="36"/>
        <v>xxx</v>
      </c>
      <c r="AN111" s="91" t="str">
        <f t="shared" si="37"/>
        <v>xxx</v>
      </c>
      <c r="AO111" s="91" t="str">
        <f t="shared" si="38"/>
        <v>xxx</v>
      </c>
      <c r="AR111" s="94">
        <f t="shared" si="112"/>
        <v>39</v>
      </c>
      <c r="AS111" s="91">
        <f t="shared" si="111"/>
        <v>39</v>
      </c>
      <c r="AT111" s="91" t="str">
        <f>IF(AR111=AC111,AC111,IF(AR111=AD111,AD111,IF(AR111=AE111,AE111,IF(AR111=AF111,AF111,IF(AR111=AG111,AG111,IF(AR111=AH111,AH111,IF(AR111=AI111,AI111,"")))))))</f>
        <v/>
      </c>
      <c r="AU111" s="81" t="str">
        <f t="shared" si="42"/>
        <v/>
      </c>
      <c r="AV111" s="90" t="str">
        <f>CONCATENATE(AS111,AT111,AU111)</f>
        <v>39</v>
      </c>
      <c r="AW111" s="90" t="str">
        <f t="shared" si="44"/>
        <v>OK</v>
      </c>
      <c r="AZ111" s="90">
        <f t="shared" si="45"/>
        <v>0</v>
      </c>
      <c r="BA111" s="95">
        <f t="shared" si="113"/>
        <v>36.5</v>
      </c>
      <c r="BB111" s="90" t="str">
        <f t="shared" si="81"/>
        <v>OK</v>
      </c>
      <c r="BC111" s="90" t="str">
        <f t="shared" si="48"/>
        <v>OK</v>
      </c>
      <c r="BF111" s="90" t="str">
        <f t="shared" si="69"/>
        <v/>
      </c>
      <c r="BG111" s="90" t="str">
        <f t="shared" si="49"/>
        <v>OK</v>
      </c>
      <c r="BH111" s="90" t="str">
        <f t="shared" si="50"/>
        <v/>
      </c>
      <c r="BI111" s="90" t="str">
        <f t="shared" si="51"/>
        <v/>
      </c>
      <c r="BJ111" s="90" t="str">
        <f t="shared" si="52"/>
        <v/>
      </c>
      <c r="BK111" s="90" t="str">
        <f t="shared" si="70"/>
        <v/>
      </c>
      <c r="BL111" s="90" t="str">
        <f t="shared" si="53"/>
        <v/>
      </c>
      <c r="BM111" s="90" t="str">
        <f t="shared" si="54"/>
        <v/>
      </c>
      <c r="BN111" s="90" t="str">
        <f t="shared" si="55"/>
        <v/>
      </c>
      <c r="BO111" s="90" t="str">
        <f t="shared" si="56"/>
        <v/>
      </c>
      <c r="BP111" s="90" t="str">
        <f t="shared" si="57"/>
        <v/>
      </c>
      <c r="BQ111" s="90" t="str">
        <f t="shared" si="58"/>
        <v/>
      </c>
      <c r="BR111" s="90" t="str">
        <f t="shared" si="59"/>
        <v/>
      </c>
      <c r="BS111" s="90" t="str">
        <f t="shared" si="60"/>
        <v/>
      </c>
      <c r="BT111" s="90" t="str">
        <f t="shared" si="61"/>
        <v/>
      </c>
      <c r="BU111" s="90" t="str">
        <f t="shared" si="62"/>
        <v/>
      </c>
      <c r="BV111" s="90" t="str">
        <f t="shared" si="63"/>
        <v>OK</v>
      </c>
      <c r="BW111" s="90" t="str">
        <f t="shared" si="64"/>
        <v/>
      </c>
      <c r="BX111" s="90" t="str">
        <f t="shared" si="65"/>
        <v/>
      </c>
      <c r="BY111" s="90" t="str">
        <f t="shared" si="66"/>
        <v>OK</v>
      </c>
      <c r="BZ111" s="206">
        <f t="shared" si="82"/>
        <v>13</v>
      </c>
      <c r="CA111" s="90">
        <f t="shared" si="71"/>
        <v>1</v>
      </c>
      <c r="CB111" s="90">
        <f t="shared" si="72"/>
        <v>1</v>
      </c>
      <c r="CD111" s="90">
        <f t="shared" si="73"/>
        <v>1</v>
      </c>
      <c r="CE111" s="90">
        <f t="shared" si="74"/>
        <v>1</v>
      </c>
      <c r="CF111" s="90">
        <f t="shared" si="114"/>
        <v>1</v>
      </c>
      <c r="CH111" s="165" t="str">
        <f t="shared" si="76"/>
        <v/>
      </c>
    </row>
    <row r="112" spans="1:86" ht="15.75" customHeight="1" x14ac:dyDescent="0.25">
      <c r="A112" s="151">
        <v>23</v>
      </c>
      <c r="B112" s="170" t="s">
        <v>141</v>
      </c>
      <c r="C112" s="171">
        <v>52</v>
      </c>
      <c r="D112" s="171" t="s">
        <v>138</v>
      </c>
      <c r="E112" s="179" t="s">
        <v>166</v>
      </c>
      <c r="F112" s="96" t="s">
        <v>153</v>
      </c>
      <c r="G112" s="96">
        <v>2011</v>
      </c>
      <c r="H112" s="171">
        <v>195</v>
      </c>
      <c r="I112" s="93">
        <v>49.1</v>
      </c>
      <c r="J112" s="180" t="str">
        <f t="shared" si="77"/>
        <v>OK</v>
      </c>
      <c r="K112" s="80" t="str">
        <f t="shared" si="15"/>
        <v/>
      </c>
      <c r="L112" s="80" t="str">
        <f t="shared" si="67"/>
        <v>OK</v>
      </c>
      <c r="M112" s="91" t="str">
        <f t="shared" si="16"/>
        <v/>
      </c>
      <c r="N112" s="91" t="str">
        <f t="shared" si="68"/>
        <v>OK</v>
      </c>
      <c r="O112" s="91">
        <f t="shared" si="17"/>
        <v>2</v>
      </c>
      <c r="P112" s="91" t="str">
        <f t="shared" si="18"/>
        <v/>
      </c>
      <c r="Q112" s="91" t="str">
        <f t="shared" si="19"/>
        <v>OK</v>
      </c>
      <c r="R112" s="91"/>
      <c r="S112" s="91"/>
      <c r="T112" s="91">
        <f t="shared" si="20"/>
        <v>2</v>
      </c>
      <c r="U112" s="91">
        <f t="shared" si="21"/>
        <v>2</v>
      </c>
      <c r="V112" s="91" t="str">
        <f t="shared" si="78"/>
        <v>A příp</v>
      </c>
      <c r="W112" s="91">
        <f t="shared" si="22"/>
        <v>25</v>
      </c>
      <c r="X112" s="91">
        <f t="shared" si="23"/>
        <v>28</v>
      </c>
      <c r="Y112" s="91">
        <f t="shared" si="24"/>
        <v>31</v>
      </c>
      <c r="Z112" s="91">
        <f t="shared" si="25"/>
        <v>35</v>
      </c>
      <c r="AA112" s="91">
        <f t="shared" si="26"/>
        <v>39</v>
      </c>
      <c r="AB112" s="91">
        <f t="shared" si="27"/>
        <v>43</v>
      </c>
      <c r="AC112" s="91">
        <f t="shared" si="28"/>
        <v>47</v>
      </c>
      <c r="AD112" s="91">
        <f t="shared" si="29"/>
        <v>52</v>
      </c>
      <c r="AE112" s="91">
        <f t="shared" si="79"/>
        <v>57</v>
      </c>
      <c r="AF112" s="91">
        <f t="shared" si="80"/>
        <v>63</v>
      </c>
      <c r="AG112" s="91">
        <f t="shared" si="30"/>
        <v>70</v>
      </c>
      <c r="AH112" s="91">
        <f t="shared" si="31"/>
        <v>80</v>
      </c>
      <c r="AI112" s="91" t="str">
        <f t="shared" si="32"/>
        <v>xxx</v>
      </c>
      <c r="AJ112" s="91" t="str">
        <f t="shared" si="33"/>
        <v>xxx</v>
      </c>
      <c r="AK112" s="91" t="str">
        <f t="shared" si="34"/>
        <v>xxx</v>
      </c>
      <c r="AL112" s="91" t="str">
        <f t="shared" si="35"/>
        <v>xxx</v>
      </c>
      <c r="AM112" s="91" t="str">
        <f t="shared" si="36"/>
        <v>xxx</v>
      </c>
      <c r="AN112" s="91" t="str">
        <f t="shared" si="37"/>
        <v>xxx</v>
      </c>
      <c r="AO112" s="91" t="str">
        <f t="shared" si="38"/>
        <v>xxx</v>
      </c>
      <c r="AR112" s="94">
        <f t="shared" si="112"/>
        <v>52</v>
      </c>
      <c r="AS112" s="91" t="str">
        <f t="shared" si="111"/>
        <v/>
      </c>
      <c r="AT112" s="91">
        <f t="shared" si="41"/>
        <v>52</v>
      </c>
      <c r="AU112" s="81" t="str">
        <f t="shared" si="42"/>
        <v/>
      </c>
      <c r="AV112" s="90" t="str">
        <f t="shared" si="43"/>
        <v>52</v>
      </c>
      <c r="AW112" s="90" t="str">
        <f t="shared" si="44"/>
        <v>OK</v>
      </c>
      <c r="AZ112" s="90">
        <f t="shared" si="45"/>
        <v>0</v>
      </c>
      <c r="BA112" s="95">
        <f t="shared" si="113"/>
        <v>49.1</v>
      </c>
      <c r="BB112" s="90" t="str">
        <f t="shared" si="81"/>
        <v>OK</v>
      </c>
      <c r="BC112" s="90" t="str">
        <f t="shared" si="48"/>
        <v>OK</v>
      </c>
      <c r="BF112" s="90" t="str">
        <f t="shared" si="69"/>
        <v/>
      </c>
      <c r="BG112" s="90" t="str">
        <f t="shared" si="49"/>
        <v>OK</v>
      </c>
      <c r="BH112" s="90" t="str">
        <f t="shared" si="50"/>
        <v/>
      </c>
      <c r="BI112" s="90" t="str">
        <f t="shared" si="51"/>
        <v/>
      </c>
      <c r="BJ112" s="90" t="str">
        <f t="shared" si="52"/>
        <v/>
      </c>
      <c r="BK112" s="90" t="str">
        <f t="shared" si="70"/>
        <v/>
      </c>
      <c r="BL112" s="90" t="str">
        <f t="shared" si="53"/>
        <v/>
      </c>
      <c r="BM112" s="90" t="str">
        <f t="shared" si="54"/>
        <v/>
      </c>
      <c r="BN112" s="90" t="str">
        <f t="shared" si="55"/>
        <v/>
      </c>
      <c r="BO112" s="90" t="str">
        <f t="shared" si="56"/>
        <v/>
      </c>
      <c r="BP112" s="90" t="str">
        <f t="shared" si="57"/>
        <v/>
      </c>
      <c r="BQ112" s="90" t="str">
        <f t="shared" si="58"/>
        <v/>
      </c>
      <c r="BR112" s="90" t="str">
        <f t="shared" si="59"/>
        <v/>
      </c>
      <c r="BS112" s="90" t="str">
        <f t="shared" si="60"/>
        <v/>
      </c>
      <c r="BT112" s="90" t="str">
        <f t="shared" si="61"/>
        <v/>
      </c>
      <c r="BU112" s="90" t="str">
        <f t="shared" si="62"/>
        <v/>
      </c>
      <c r="BV112" s="90" t="str">
        <f t="shared" si="63"/>
        <v>OK</v>
      </c>
      <c r="BW112" s="90" t="str">
        <f t="shared" si="64"/>
        <v/>
      </c>
      <c r="BX112" s="90" t="str">
        <f t="shared" si="65"/>
        <v/>
      </c>
      <c r="BY112" s="90" t="str">
        <f t="shared" si="66"/>
        <v>OK</v>
      </c>
      <c r="BZ112" s="206">
        <f t="shared" si="82"/>
        <v>14</v>
      </c>
      <c r="CA112" s="90">
        <f t="shared" si="71"/>
        <v>1</v>
      </c>
      <c r="CB112" s="90">
        <f t="shared" si="72"/>
        <v>1</v>
      </c>
      <c r="CD112" s="90">
        <f t="shared" si="73"/>
        <v>1</v>
      </c>
      <c r="CE112" s="90">
        <f t="shared" si="74"/>
        <v>1</v>
      </c>
      <c r="CF112" s="90">
        <f t="shared" si="114"/>
        <v>1</v>
      </c>
      <c r="CH112" s="165" t="str">
        <f t="shared" si="76"/>
        <v/>
      </c>
    </row>
    <row r="113" spans="1:86" ht="15.75" customHeight="1" x14ac:dyDescent="0.25">
      <c r="A113" s="151">
        <v>24</v>
      </c>
      <c r="B113" s="170" t="s">
        <v>141</v>
      </c>
      <c r="C113" s="171">
        <v>63</v>
      </c>
      <c r="D113" s="171" t="s">
        <v>138</v>
      </c>
      <c r="E113" s="179" t="s">
        <v>167</v>
      </c>
      <c r="F113" s="96" t="s">
        <v>153</v>
      </c>
      <c r="G113" s="96">
        <v>2012</v>
      </c>
      <c r="H113" s="171">
        <v>37</v>
      </c>
      <c r="I113" s="93">
        <v>60.3</v>
      </c>
      <c r="J113" s="180" t="str">
        <f t="shared" si="77"/>
        <v>OK</v>
      </c>
      <c r="K113" s="80" t="str">
        <f t="shared" si="15"/>
        <v/>
      </c>
      <c r="L113" s="80" t="str">
        <f t="shared" si="67"/>
        <v>OK</v>
      </c>
      <c r="M113" s="91" t="str">
        <f t="shared" si="16"/>
        <v/>
      </c>
      <c r="N113" s="91" t="str">
        <f t="shared" si="68"/>
        <v>OK</v>
      </c>
      <c r="O113" s="91">
        <f t="shared" si="17"/>
        <v>2</v>
      </c>
      <c r="P113" s="91" t="str">
        <f t="shared" si="18"/>
        <v/>
      </c>
      <c r="Q113" s="91" t="str">
        <f t="shared" si="19"/>
        <v>OK</v>
      </c>
      <c r="R113" s="91"/>
      <c r="S113" s="91"/>
      <c r="T113" s="91">
        <f t="shared" si="20"/>
        <v>2</v>
      </c>
      <c r="U113" s="91">
        <f t="shared" si="21"/>
        <v>2</v>
      </c>
      <c r="V113" s="91" t="str">
        <f t="shared" si="78"/>
        <v>A příp</v>
      </c>
      <c r="W113" s="91">
        <f t="shared" si="22"/>
        <v>25</v>
      </c>
      <c r="X113" s="91">
        <f t="shared" si="23"/>
        <v>28</v>
      </c>
      <c r="Y113" s="91">
        <f t="shared" si="24"/>
        <v>31</v>
      </c>
      <c r="Z113" s="91">
        <f t="shared" si="25"/>
        <v>35</v>
      </c>
      <c r="AA113" s="91">
        <f t="shared" si="26"/>
        <v>39</v>
      </c>
      <c r="AB113" s="91">
        <f t="shared" si="27"/>
        <v>43</v>
      </c>
      <c r="AC113" s="91">
        <f t="shared" si="28"/>
        <v>47</v>
      </c>
      <c r="AD113" s="91">
        <f t="shared" si="29"/>
        <v>52</v>
      </c>
      <c r="AE113" s="91">
        <f t="shared" si="79"/>
        <v>57</v>
      </c>
      <c r="AF113" s="91">
        <f t="shared" si="80"/>
        <v>63</v>
      </c>
      <c r="AG113" s="91">
        <f t="shared" si="30"/>
        <v>70</v>
      </c>
      <c r="AH113" s="91">
        <f t="shared" si="31"/>
        <v>80</v>
      </c>
      <c r="AI113" s="91" t="str">
        <f t="shared" si="32"/>
        <v>xxx</v>
      </c>
      <c r="AJ113" s="91" t="str">
        <f t="shared" si="33"/>
        <v>xxx</v>
      </c>
      <c r="AK113" s="91" t="str">
        <f t="shared" si="34"/>
        <v>xxx</v>
      </c>
      <c r="AL113" s="91" t="str">
        <f t="shared" si="35"/>
        <v>xxx</v>
      </c>
      <c r="AM113" s="91" t="str">
        <f t="shared" si="36"/>
        <v>xxx</v>
      </c>
      <c r="AN113" s="91" t="str">
        <f t="shared" si="37"/>
        <v>xxx</v>
      </c>
      <c r="AO113" s="91" t="str">
        <f t="shared" si="38"/>
        <v>xxx</v>
      </c>
      <c r="AR113" s="94">
        <f t="shared" si="112"/>
        <v>63</v>
      </c>
      <c r="AS113" s="91" t="str">
        <f t="shared" si="111"/>
        <v/>
      </c>
      <c r="AT113" s="91">
        <f t="shared" si="41"/>
        <v>63</v>
      </c>
      <c r="AU113" s="81" t="str">
        <f t="shared" si="42"/>
        <v/>
      </c>
      <c r="AV113" s="90" t="str">
        <f t="shared" si="43"/>
        <v>63</v>
      </c>
      <c r="AW113" s="90" t="str">
        <f t="shared" si="44"/>
        <v>OK</v>
      </c>
      <c r="AZ113" s="90">
        <f t="shared" si="45"/>
        <v>0</v>
      </c>
      <c r="BA113" s="95">
        <f t="shared" si="113"/>
        <v>60.3</v>
      </c>
      <c r="BB113" s="90" t="str">
        <f t="shared" si="81"/>
        <v>OK</v>
      </c>
      <c r="BC113" s="90" t="str">
        <f t="shared" si="48"/>
        <v>OK</v>
      </c>
      <c r="BF113" s="90" t="str">
        <f t="shared" si="69"/>
        <v/>
      </c>
      <c r="BG113" s="90" t="str">
        <f t="shared" si="49"/>
        <v>OK</v>
      </c>
      <c r="BH113" s="90" t="str">
        <f t="shared" si="50"/>
        <v/>
      </c>
      <c r="BI113" s="90" t="str">
        <f t="shared" si="51"/>
        <v/>
      </c>
      <c r="BJ113" s="90" t="str">
        <f t="shared" si="52"/>
        <v/>
      </c>
      <c r="BK113" s="90" t="str">
        <f t="shared" si="70"/>
        <v/>
      </c>
      <c r="BL113" s="90" t="str">
        <f t="shared" si="53"/>
        <v/>
      </c>
      <c r="BM113" s="90" t="str">
        <f t="shared" si="54"/>
        <v/>
      </c>
      <c r="BN113" s="90" t="str">
        <f t="shared" si="55"/>
        <v/>
      </c>
      <c r="BO113" s="90" t="str">
        <f t="shared" si="56"/>
        <v/>
      </c>
      <c r="BP113" s="90" t="str">
        <f t="shared" si="57"/>
        <v/>
      </c>
      <c r="BQ113" s="90" t="str">
        <f t="shared" si="58"/>
        <v/>
      </c>
      <c r="BR113" s="90" t="str">
        <f t="shared" si="59"/>
        <v/>
      </c>
      <c r="BS113" s="90" t="str">
        <f t="shared" si="60"/>
        <v/>
      </c>
      <c r="BT113" s="90" t="str">
        <f t="shared" si="61"/>
        <v/>
      </c>
      <c r="BU113" s="90" t="str">
        <f t="shared" si="62"/>
        <v/>
      </c>
      <c r="BV113" s="90" t="str">
        <f t="shared" si="63"/>
        <v>OK</v>
      </c>
      <c r="BW113" s="90" t="str">
        <f t="shared" si="64"/>
        <v/>
      </c>
      <c r="BX113" s="90" t="str">
        <f t="shared" si="65"/>
        <v/>
      </c>
      <c r="BY113" s="90" t="str">
        <f t="shared" si="66"/>
        <v>OK</v>
      </c>
      <c r="BZ113" s="206">
        <f t="shared" si="82"/>
        <v>15</v>
      </c>
      <c r="CA113" s="90">
        <f t="shared" si="71"/>
        <v>1</v>
      </c>
      <c r="CB113" s="90">
        <f t="shared" si="72"/>
        <v>1</v>
      </c>
      <c r="CD113" s="90">
        <f t="shared" si="73"/>
        <v>1</v>
      </c>
      <c r="CE113" s="90">
        <f t="shared" si="74"/>
        <v>1</v>
      </c>
      <c r="CF113" s="90">
        <f t="shared" si="114"/>
        <v>1</v>
      </c>
      <c r="CH113" s="165" t="str">
        <f t="shared" si="76"/>
        <v/>
      </c>
    </row>
    <row r="114" spans="1:86" ht="15.75" customHeight="1" x14ac:dyDescent="0.25">
      <c r="A114" s="151">
        <v>25</v>
      </c>
      <c r="B114" s="170" t="s">
        <v>144</v>
      </c>
      <c r="C114" s="171">
        <v>31</v>
      </c>
      <c r="D114" s="171" t="s">
        <v>138</v>
      </c>
      <c r="E114" s="179" t="s">
        <v>168</v>
      </c>
      <c r="F114" s="96" t="s">
        <v>153</v>
      </c>
      <c r="G114" s="96">
        <v>2010</v>
      </c>
      <c r="H114" s="171">
        <v>207</v>
      </c>
      <c r="I114" s="93">
        <v>29.2</v>
      </c>
      <c r="J114" s="180" t="str">
        <f t="shared" si="77"/>
        <v>OK</v>
      </c>
      <c r="K114" s="80" t="str">
        <f t="shared" si="15"/>
        <v/>
      </c>
      <c r="L114" s="80" t="str">
        <f t="shared" si="67"/>
        <v>OK</v>
      </c>
      <c r="M114" s="91" t="str">
        <f t="shared" si="16"/>
        <v/>
      </c>
      <c r="N114" s="91" t="str">
        <f t="shared" si="68"/>
        <v>OK</v>
      </c>
      <c r="O114" s="91">
        <f t="shared" si="17"/>
        <v>3</v>
      </c>
      <c r="P114" s="91" t="str">
        <f t="shared" si="18"/>
        <v/>
      </c>
      <c r="Q114" s="91" t="str">
        <f t="shared" si="19"/>
        <v>OK</v>
      </c>
      <c r="R114" s="91"/>
      <c r="S114" s="91"/>
      <c r="T114" s="91">
        <f t="shared" si="20"/>
        <v>3</v>
      </c>
      <c r="U114" s="91">
        <f t="shared" si="21"/>
        <v>3</v>
      </c>
      <c r="V114" s="91" t="str">
        <f t="shared" si="78"/>
        <v>ml.ž</v>
      </c>
      <c r="W114" s="91">
        <f t="shared" si="22"/>
        <v>28</v>
      </c>
      <c r="X114" s="91">
        <f t="shared" si="23"/>
        <v>31</v>
      </c>
      <c r="Y114" s="91">
        <f t="shared" si="24"/>
        <v>35</v>
      </c>
      <c r="Z114" s="91">
        <f t="shared" si="25"/>
        <v>39</v>
      </c>
      <c r="AA114" s="91">
        <f t="shared" si="26"/>
        <v>43</v>
      </c>
      <c r="AB114" s="91">
        <f t="shared" si="27"/>
        <v>47</v>
      </c>
      <c r="AC114" s="91">
        <f t="shared" si="28"/>
        <v>52</v>
      </c>
      <c r="AD114" s="91">
        <f t="shared" si="29"/>
        <v>57</v>
      </c>
      <c r="AE114" s="91">
        <f t="shared" si="79"/>
        <v>63</v>
      </c>
      <c r="AF114" s="91">
        <f t="shared" si="80"/>
        <v>70</v>
      </c>
      <c r="AG114" s="91">
        <f t="shared" si="30"/>
        <v>80</v>
      </c>
      <c r="AH114" s="91">
        <f t="shared" si="31"/>
        <v>90</v>
      </c>
      <c r="AI114" s="91" t="str">
        <f t="shared" si="32"/>
        <v>xxx</v>
      </c>
      <c r="AJ114" s="91" t="str">
        <f t="shared" si="33"/>
        <v>xxx</v>
      </c>
      <c r="AK114" s="91" t="str">
        <f t="shared" si="34"/>
        <v>xxx</v>
      </c>
      <c r="AL114" s="91" t="str">
        <f t="shared" si="35"/>
        <v>xxx</v>
      </c>
      <c r="AM114" s="91" t="str">
        <f t="shared" si="36"/>
        <v>xxx</v>
      </c>
      <c r="AN114" s="91" t="str">
        <f t="shared" si="37"/>
        <v>xxx</v>
      </c>
      <c r="AO114" s="91" t="str">
        <f t="shared" si="38"/>
        <v>xxx</v>
      </c>
      <c r="AR114" s="94">
        <f t="shared" si="112"/>
        <v>31</v>
      </c>
      <c r="AS114" s="91">
        <f t="shared" si="111"/>
        <v>31</v>
      </c>
      <c r="AT114" s="91" t="str">
        <f t="shared" si="41"/>
        <v/>
      </c>
      <c r="AU114" s="81" t="str">
        <f t="shared" si="42"/>
        <v/>
      </c>
      <c r="AV114" s="90" t="str">
        <f t="shared" si="43"/>
        <v>31</v>
      </c>
      <c r="AW114" s="90" t="str">
        <f t="shared" si="44"/>
        <v>OK</v>
      </c>
      <c r="AZ114" s="90">
        <f t="shared" si="45"/>
        <v>0</v>
      </c>
      <c r="BA114" s="95">
        <f t="shared" si="113"/>
        <v>29.2</v>
      </c>
      <c r="BB114" s="90" t="str">
        <f t="shared" si="81"/>
        <v>OK</v>
      </c>
      <c r="BC114" s="90" t="str">
        <f t="shared" si="48"/>
        <v>OK</v>
      </c>
      <c r="BF114" s="90" t="str">
        <f t="shared" si="69"/>
        <v/>
      </c>
      <c r="BG114" s="90" t="str">
        <f t="shared" si="49"/>
        <v/>
      </c>
      <c r="BH114" s="90" t="str">
        <f t="shared" si="50"/>
        <v>OK</v>
      </c>
      <c r="BI114" s="90" t="str">
        <f t="shared" si="51"/>
        <v/>
      </c>
      <c r="BJ114" s="90" t="str">
        <f t="shared" si="52"/>
        <v/>
      </c>
      <c r="BK114" s="90" t="str">
        <f t="shared" si="70"/>
        <v/>
      </c>
      <c r="BL114" s="90" t="str">
        <f t="shared" si="53"/>
        <v/>
      </c>
      <c r="BM114" s="90" t="str">
        <f t="shared" si="54"/>
        <v/>
      </c>
      <c r="BN114" s="90" t="str">
        <f t="shared" si="55"/>
        <v/>
      </c>
      <c r="BO114" s="90" t="str">
        <f t="shared" si="56"/>
        <v/>
      </c>
      <c r="BP114" s="90" t="str">
        <f t="shared" si="57"/>
        <v/>
      </c>
      <c r="BQ114" s="90" t="str">
        <f t="shared" si="58"/>
        <v/>
      </c>
      <c r="BR114" s="90" t="str">
        <f t="shared" si="59"/>
        <v/>
      </c>
      <c r="BS114" s="90" t="str">
        <f t="shared" si="60"/>
        <v/>
      </c>
      <c r="BT114" s="90" t="str">
        <f t="shared" si="61"/>
        <v/>
      </c>
      <c r="BU114" s="90" t="str">
        <f t="shared" si="62"/>
        <v/>
      </c>
      <c r="BV114" s="90" t="str">
        <f t="shared" si="63"/>
        <v>OK</v>
      </c>
      <c r="BW114" s="90" t="str">
        <f t="shared" si="64"/>
        <v/>
      </c>
      <c r="BX114" s="90" t="str">
        <f t="shared" si="65"/>
        <v/>
      </c>
      <c r="BY114" s="90" t="str">
        <f t="shared" si="66"/>
        <v>OK</v>
      </c>
      <c r="BZ114" s="206">
        <f t="shared" si="82"/>
        <v>16</v>
      </c>
      <c r="CA114" s="90">
        <f t="shared" si="71"/>
        <v>1</v>
      </c>
      <c r="CB114" s="90">
        <f t="shared" si="72"/>
        <v>1</v>
      </c>
      <c r="CD114" s="90">
        <f t="shared" si="73"/>
        <v>1</v>
      </c>
      <c r="CE114" s="90">
        <f t="shared" si="74"/>
        <v>1</v>
      </c>
      <c r="CF114" s="90">
        <f t="shared" si="114"/>
        <v>1</v>
      </c>
      <c r="CH114" s="165" t="str">
        <f t="shared" si="76"/>
        <v/>
      </c>
    </row>
    <row r="115" spans="1:86" ht="15.75" customHeight="1" x14ac:dyDescent="0.25">
      <c r="A115" s="151">
        <v>26</v>
      </c>
      <c r="B115" s="170" t="s">
        <v>144</v>
      </c>
      <c r="C115" s="171">
        <v>35</v>
      </c>
      <c r="D115" s="171" t="s">
        <v>138</v>
      </c>
      <c r="E115" s="179" t="s">
        <v>169</v>
      </c>
      <c r="F115" s="96" t="s">
        <v>153</v>
      </c>
      <c r="G115" s="96">
        <v>2010</v>
      </c>
      <c r="H115" s="171">
        <v>204</v>
      </c>
      <c r="I115" s="93">
        <v>33.4</v>
      </c>
      <c r="J115" s="180" t="str">
        <f t="shared" si="77"/>
        <v>OK</v>
      </c>
      <c r="K115" s="80" t="str">
        <f t="shared" si="15"/>
        <v/>
      </c>
      <c r="L115" s="80" t="str">
        <f t="shared" si="67"/>
        <v>OK</v>
      </c>
      <c r="M115" s="91" t="str">
        <f t="shared" si="16"/>
        <v/>
      </c>
      <c r="N115" s="91" t="str">
        <f t="shared" si="68"/>
        <v>OK</v>
      </c>
      <c r="O115" s="91">
        <f t="shared" si="17"/>
        <v>3</v>
      </c>
      <c r="P115" s="91" t="str">
        <f t="shared" si="18"/>
        <v/>
      </c>
      <c r="Q115" s="91" t="str">
        <f t="shared" si="19"/>
        <v>OK</v>
      </c>
      <c r="R115" s="91"/>
      <c r="S115" s="91"/>
      <c r="T115" s="91">
        <f t="shared" si="20"/>
        <v>3</v>
      </c>
      <c r="U115" s="91">
        <f t="shared" si="21"/>
        <v>3</v>
      </c>
      <c r="V115" s="91" t="str">
        <f t="shared" si="78"/>
        <v>ml.ž</v>
      </c>
      <c r="W115" s="91">
        <f t="shared" si="22"/>
        <v>28</v>
      </c>
      <c r="X115" s="91">
        <f t="shared" si="23"/>
        <v>31</v>
      </c>
      <c r="Y115" s="91">
        <f t="shared" si="24"/>
        <v>35</v>
      </c>
      <c r="Z115" s="91">
        <f t="shared" si="25"/>
        <v>39</v>
      </c>
      <c r="AA115" s="91">
        <f t="shared" si="26"/>
        <v>43</v>
      </c>
      <c r="AB115" s="91">
        <f t="shared" si="27"/>
        <v>47</v>
      </c>
      <c r="AC115" s="91">
        <f t="shared" si="28"/>
        <v>52</v>
      </c>
      <c r="AD115" s="91">
        <f t="shared" si="29"/>
        <v>57</v>
      </c>
      <c r="AE115" s="91">
        <f t="shared" si="79"/>
        <v>63</v>
      </c>
      <c r="AF115" s="91">
        <f t="shared" si="80"/>
        <v>70</v>
      </c>
      <c r="AG115" s="91">
        <f t="shared" si="30"/>
        <v>80</v>
      </c>
      <c r="AH115" s="91">
        <f t="shared" si="31"/>
        <v>90</v>
      </c>
      <c r="AI115" s="91" t="str">
        <f t="shared" si="32"/>
        <v>xxx</v>
      </c>
      <c r="AJ115" s="91" t="str">
        <f t="shared" si="33"/>
        <v>xxx</v>
      </c>
      <c r="AK115" s="91" t="str">
        <f t="shared" si="34"/>
        <v>xxx</v>
      </c>
      <c r="AL115" s="91" t="str">
        <f t="shared" si="35"/>
        <v>xxx</v>
      </c>
      <c r="AM115" s="91" t="str">
        <f t="shared" si="36"/>
        <v>xxx</v>
      </c>
      <c r="AN115" s="91" t="str">
        <f t="shared" si="37"/>
        <v>xxx</v>
      </c>
      <c r="AO115" s="91" t="str">
        <f t="shared" si="38"/>
        <v>xxx</v>
      </c>
      <c r="AR115" s="94">
        <f t="shared" si="112"/>
        <v>35</v>
      </c>
      <c r="AS115" s="91">
        <f t="shared" si="111"/>
        <v>35</v>
      </c>
      <c r="AT115" s="91" t="str">
        <f t="shared" si="41"/>
        <v/>
      </c>
      <c r="AU115" s="81" t="str">
        <f t="shared" si="42"/>
        <v/>
      </c>
      <c r="AV115" s="90" t="str">
        <f t="shared" si="43"/>
        <v>35</v>
      </c>
      <c r="AW115" s="90" t="str">
        <f t="shared" si="44"/>
        <v>OK</v>
      </c>
      <c r="AZ115" s="90">
        <f>INDEX($O$35:$AD$35,1,U115)</f>
        <v>0</v>
      </c>
      <c r="BA115" s="95">
        <f t="shared" si="113"/>
        <v>33.4</v>
      </c>
      <c r="BB115" s="90" t="str">
        <f>IF(AR115="","",(IF((AV115+AZ115+0.1)&gt;BA115,$L$87,$L$38)))</f>
        <v>OK</v>
      </c>
      <c r="BC115" s="90" t="str">
        <f t="shared" si="48"/>
        <v>OK</v>
      </c>
      <c r="BF115" s="90" t="str">
        <f t="shared" si="69"/>
        <v/>
      </c>
      <c r="BG115" s="90" t="str">
        <f t="shared" si="49"/>
        <v/>
      </c>
      <c r="BH115" s="90" t="str">
        <f t="shared" si="50"/>
        <v>OK</v>
      </c>
      <c r="BI115" s="90" t="str">
        <f t="shared" si="51"/>
        <v/>
      </c>
      <c r="BJ115" s="90" t="str">
        <f t="shared" si="52"/>
        <v/>
      </c>
      <c r="BK115" s="90" t="str">
        <f t="shared" si="70"/>
        <v/>
      </c>
      <c r="BL115" s="90" t="str">
        <f t="shared" si="53"/>
        <v/>
      </c>
      <c r="BM115" s="90" t="str">
        <f t="shared" si="54"/>
        <v/>
      </c>
      <c r="BN115" s="90" t="str">
        <f t="shared" si="55"/>
        <v/>
      </c>
      <c r="BO115" s="90" t="str">
        <f t="shared" si="56"/>
        <v/>
      </c>
      <c r="BP115" s="90" t="str">
        <f t="shared" si="57"/>
        <v/>
      </c>
      <c r="BQ115" s="90" t="str">
        <f t="shared" si="58"/>
        <v/>
      </c>
      <c r="BR115" s="90" t="str">
        <f t="shared" si="59"/>
        <v/>
      </c>
      <c r="BS115" s="90" t="str">
        <f t="shared" si="60"/>
        <v/>
      </c>
      <c r="BT115" s="90" t="str">
        <f t="shared" si="61"/>
        <v/>
      </c>
      <c r="BU115" s="90" t="str">
        <f t="shared" si="62"/>
        <v/>
      </c>
      <c r="BV115" s="90" t="str">
        <f t="shared" si="63"/>
        <v>OK</v>
      </c>
      <c r="BW115" s="90" t="str">
        <f t="shared" si="64"/>
        <v/>
      </c>
      <c r="BX115" s="90" t="str">
        <f t="shared" si="65"/>
        <v/>
      </c>
      <c r="BY115" s="90" t="str">
        <f t="shared" si="66"/>
        <v>OK</v>
      </c>
      <c r="BZ115" s="206">
        <f t="shared" si="82"/>
        <v>17</v>
      </c>
      <c r="CA115" s="90">
        <f t="shared" si="71"/>
        <v>1</v>
      </c>
      <c r="CB115" s="90">
        <f t="shared" si="72"/>
        <v>1</v>
      </c>
      <c r="CD115" s="90">
        <f t="shared" si="73"/>
        <v>1</v>
      </c>
      <c r="CE115" s="90">
        <f t="shared" si="74"/>
        <v>1</v>
      </c>
      <c r="CF115" s="90">
        <f t="shared" si="114"/>
        <v>1</v>
      </c>
      <c r="CH115" s="165" t="str">
        <f t="shared" si="76"/>
        <v/>
      </c>
    </row>
    <row r="116" spans="1:86" ht="15.75" customHeight="1" x14ac:dyDescent="0.25">
      <c r="A116" s="151">
        <v>27</v>
      </c>
      <c r="B116" s="170" t="s">
        <v>144</v>
      </c>
      <c r="C116" s="171">
        <v>39</v>
      </c>
      <c r="D116" s="171" t="s">
        <v>138</v>
      </c>
      <c r="E116" s="179" t="s">
        <v>170</v>
      </c>
      <c r="F116" s="96" t="s">
        <v>153</v>
      </c>
      <c r="G116" s="96">
        <v>2009</v>
      </c>
      <c r="H116" s="171">
        <v>105</v>
      </c>
      <c r="I116" s="93">
        <v>36.4</v>
      </c>
      <c r="J116" s="180" t="str">
        <f t="shared" si="77"/>
        <v>OK</v>
      </c>
      <c r="K116" s="80" t="str">
        <f t="shared" si="15"/>
        <v/>
      </c>
      <c r="L116" s="80" t="str">
        <f t="shared" si="67"/>
        <v>OK</v>
      </c>
      <c r="M116" s="91" t="str">
        <f t="shared" si="16"/>
        <v/>
      </c>
      <c r="N116" s="91" t="str">
        <f t="shared" si="68"/>
        <v>OK</v>
      </c>
      <c r="O116" s="91">
        <f t="shared" si="17"/>
        <v>3</v>
      </c>
      <c r="P116" s="91" t="str">
        <f t="shared" si="18"/>
        <v/>
      </c>
      <c r="Q116" s="91" t="str">
        <f t="shared" si="19"/>
        <v>OK</v>
      </c>
      <c r="R116" s="91"/>
      <c r="S116" s="91"/>
      <c r="T116" s="91">
        <f t="shared" si="20"/>
        <v>3</v>
      </c>
      <c r="U116" s="91">
        <f t="shared" si="21"/>
        <v>3</v>
      </c>
      <c r="V116" s="91" t="str">
        <f t="shared" si="78"/>
        <v>ml.ž</v>
      </c>
      <c r="W116" s="91">
        <f t="shared" si="22"/>
        <v>28</v>
      </c>
      <c r="X116" s="91">
        <f t="shared" si="23"/>
        <v>31</v>
      </c>
      <c r="Y116" s="91">
        <f t="shared" si="24"/>
        <v>35</v>
      </c>
      <c r="Z116" s="91">
        <f t="shared" si="25"/>
        <v>39</v>
      </c>
      <c r="AA116" s="91">
        <f t="shared" si="26"/>
        <v>43</v>
      </c>
      <c r="AB116" s="91">
        <f t="shared" si="27"/>
        <v>47</v>
      </c>
      <c r="AC116" s="91">
        <f t="shared" si="28"/>
        <v>52</v>
      </c>
      <c r="AD116" s="91">
        <f t="shared" si="29"/>
        <v>57</v>
      </c>
      <c r="AE116" s="91">
        <f t="shared" si="79"/>
        <v>63</v>
      </c>
      <c r="AF116" s="91">
        <f t="shared" si="80"/>
        <v>70</v>
      </c>
      <c r="AG116" s="91">
        <f t="shared" si="30"/>
        <v>80</v>
      </c>
      <c r="AH116" s="91">
        <f t="shared" si="31"/>
        <v>90</v>
      </c>
      <c r="AI116" s="91" t="str">
        <f t="shared" si="32"/>
        <v>xxx</v>
      </c>
      <c r="AJ116" s="91" t="str">
        <f t="shared" si="33"/>
        <v>xxx</v>
      </c>
      <c r="AK116" s="91" t="str">
        <f t="shared" si="34"/>
        <v>xxx</v>
      </c>
      <c r="AL116" s="91" t="str">
        <f t="shared" si="35"/>
        <v>xxx</v>
      </c>
      <c r="AM116" s="91" t="str">
        <f t="shared" si="36"/>
        <v>xxx</v>
      </c>
      <c r="AN116" s="91" t="str">
        <f t="shared" si="37"/>
        <v>xxx</v>
      </c>
      <c r="AO116" s="91" t="str">
        <f t="shared" si="38"/>
        <v>xxx</v>
      </c>
      <c r="AR116" s="94">
        <f t="shared" si="112"/>
        <v>39</v>
      </c>
      <c r="AS116" s="91">
        <f t="shared" si="111"/>
        <v>39</v>
      </c>
      <c r="AT116" s="91" t="str">
        <f t="shared" si="41"/>
        <v/>
      </c>
      <c r="AU116" s="81" t="str">
        <f t="shared" si="42"/>
        <v/>
      </c>
      <c r="AV116" s="90" t="str">
        <f t="shared" si="43"/>
        <v>39</v>
      </c>
      <c r="AW116" s="90" t="str">
        <f t="shared" si="44"/>
        <v>OK</v>
      </c>
      <c r="AZ116" s="90">
        <f t="shared" si="45"/>
        <v>0</v>
      </c>
      <c r="BA116" s="95">
        <f t="shared" si="113"/>
        <v>36.4</v>
      </c>
      <c r="BB116" s="90" t="str">
        <f t="shared" si="81"/>
        <v>OK</v>
      </c>
      <c r="BC116" s="90" t="str">
        <f t="shared" si="48"/>
        <v>OK</v>
      </c>
      <c r="BF116" s="90" t="str">
        <f t="shared" si="69"/>
        <v/>
      </c>
      <c r="BG116" s="90" t="str">
        <f t="shared" si="49"/>
        <v/>
      </c>
      <c r="BH116" s="90" t="str">
        <f t="shared" si="50"/>
        <v>OK</v>
      </c>
      <c r="BI116" s="90" t="str">
        <f t="shared" si="51"/>
        <v/>
      </c>
      <c r="BJ116" s="90" t="str">
        <f t="shared" si="52"/>
        <v/>
      </c>
      <c r="BK116" s="90" t="str">
        <f t="shared" si="70"/>
        <v/>
      </c>
      <c r="BL116" s="90" t="str">
        <f t="shared" si="53"/>
        <v/>
      </c>
      <c r="BM116" s="90" t="str">
        <f t="shared" si="54"/>
        <v/>
      </c>
      <c r="BN116" s="90" t="str">
        <f t="shared" si="55"/>
        <v/>
      </c>
      <c r="BO116" s="90" t="str">
        <f t="shared" si="56"/>
        <v/>
      </c>
      <c r="BP116" s="90" t="str">
        <f t="shared" si="57"/>
        <v/>
      </c>
      <c r="BQ116" s="90" t="str">
        <f t="shared" si="58"/>
        <v/>
      </c>
      <c r="BR116" s="90" t="str">
        <f t="shared" si="59"/>
        <v/>
      </c>
      <c r="BS116" s="90" t="str">
        <f t="shared" si="60"/>
        <v/>
      </c>
      <c r="BT116" s="90" t="str">
        <f t="shared" si="61"/>
        <v/>
      </c>
      <c r="BU116" s="90" t="str">
        <f t="shared" si="62"/>
        <v/>
      </c>
      <c r="BV116" s="90" t="str">
        <f t="shared" si="63"/>
        <v>OK</v>
      </c>
      <c r="BW116" s="90" t="str">
        <f t="shared" si="64"/>
        <v/>
      </c>
      <c r="BX116" s="90" t="str">
        <f t="shared" si="65"/>
        <v/>
      </c>
      <c r="BY116" s="90" t="str">
        <f t="shared" si="66"/>
        <v>OK</v>
      </c>
      <c r="BZ116" s="206">
        <f t="shared" si="82"/>
        <v>18</v>
      </c>
      <c r="CA116" s="90">
        <f t="shared" si="71"/>
        <v>1</v>
      </c>
      <c r="CB116" s="90">
        <f t="shared" si="72"/>
        <v>1</v>
      </c>
      <c r="CD116" s="90">
        <f t="shared" si="73"/>
        <v>1</v>
      </c>
      <c r="CE116" s="90">
        <f t="shared" si="74"/>
        <v>1</v>
      </c>
      <c r="CF116" s="90">
        <f t="shared" si="114"/>
        <v>1</v>
      </c>
      <c r="CH116" s="165" t="str">
        <f t="shared" si="76"/>
        <v/>
      </c>
    </row>
    <row r="117" spans="1:86" ht="15.75" customHeight="1" x14ac:dyDescent="0.25">
      <c r="A117" s="151">
        <v>28</v>
      </c>
      <c r="B117" s="170" t="s">
        <v>144</v>
      </c>
      <c r="C117" s="171">
        <v>39</v>
      </c>
      <c r="D117" s="171" t="s">
        <v>138</v>
      </c>
      <c r="E117" s="179" t="s">
        <v>171</v>
      </c>
      <c r="F117" s="96" t="s">
        <v>153</v>
      </c>
      <c r="G117" s="96">
        <v>2009</v>
      </c>
      <c r="H117" s="171">
        <v>251</v>
      </c>
      <c r="I117" s="93">
        <v>37</v>
      </c>
      <c r="J117" s="180" t="str">
        <f t="shared" si="77"/>
        <v>OK</v>
      </c>
      <c r="K117" s="80" t="str">
        <f t="shared" si="15"/>
        <v/>
      </c>
      <c r="L117" s="80" t="str">
        <f t="shared" si="67"/>
        <v>OK</v>
      </c>
      <c r="M117" s="91" t="str">
        <f t="shared" si="16"/>
        <v/>
      </c>
      <c r="N117" s="91" t="str">
        <f t="shared" si="68"/>
        <v>OK</v>
      </c>
      <c r="O117" s="91">
        <f t="shared" si="17"/>
        <v>3</v>
      </c>
      <c r="P117" s="91" t="str">
        <f t="shared" si="18"/>
        <v/>
      </c>
      <c r="Q117" s="91" t="str">
        <f t="shared" si="19"/>
        <v>OK</v>
      </c>
      <c r="R117" s="91"/>
      <c r="S117" s="91"/>
      <c r="T117" s="91">
        <f t="shared" si="20"/>
        <v>3</v>
      </c>
      <c r="U117" s="91">
        <f t="shared" si="21"/>
        <v>3</v>
      </c>
      <c r="V117" s="91" t="str">
        <f t="shared" si="78"/>
        <v>ml.ž</v>
      </c>
      <c r="W117" s="91">
        <f t="shared" si="22"/>
        <v>28</v>
      </c>
      <c r="X117" s="91">
        <f t="shared" si="23"/>
        <v>31</v>
      </c>
      <c r="Y117" s="91">
        <f t="shared" si="24"/>
        <v>35</v>
      </c>
      <c r="Z117" s="91">
        <f t="shared" si="25"/>
        <v>39</v>
      </c>
      <c r="AA117" s="91">
        <f t="shared" si="26"/>
        <v>43</v>
      </c>
      <c r="AB117" s="91">
        <f t="shared" si="27"/>
        <v>47</v>
      </c>
      <c r="AC117" s="91">
        <f t="shared" si="28"/>
        <v>52</v>
      </c>
      <c r="AD117" s="91">
        <f t="shared" si="29"/>
        <v>57</v>
      </c>
      <c r="AE117" s="91">
        <f t="shared" si="79"/>
        <v>63</v>
      </c>
      <c r="AF117" s="91">
        <f t="shared" si="80"/>
        <v>70</v>
      </c>
      <c r="AG117" s="91">
        <f t="shared" si="30"/>
        <v>80</v>
      </c>
      <c r="AH117" s="91">
        <f t="shared" si="31"/>
        <v>90</v>
      </c>
      <c r="AI117" s="91" t="str">
        <f t="shared" si="32"/>
        <v>xxx</v>
      </c>
      <c r="AJ117" s="91" t="str">
        <f t="shared" si="33"/>
        <v>xxx</v>
      </c>
      <c r="AK117" s="91" t="str">
        <f t="shared" si="34"/>
        <v>xxx</v>
      </c>
      <c r="AL117" s="91" t="str">
        <f t="shared" si="35"/>
        <v>xxx</v>
      </c>
      <c r="AM117" s="91" t="str">
        <f t="shared" si="36"/>
        <v>xxx</v>
      </c>
      <c r="AN117" s="91" t="str">
        <f t="shared" si="37"/>
        <v>xxx</v>
      </c>
      <c r="AO117" s="91" t="str">
        <f t="shared" si="38"/>
        <v>xxx</v>
      </c>
      <c r="AR117" s="94">
        <f t="shared" si="112"/>
        <v>39</v>
      </c>
      <c r="AS117" s="91">
        <f t="shared" si="111"/>
        <v>39</v>
      </c>
      <c r="AT117" s="91" t="str">
        <f t="shared" si="41"/>
        <v/>
      </c>
      <c r="AU117" s="81" t="str">
        <f t="shared" si="42"/>
        <v/>
      </c>
      <c r="AV117" s="90" t="str">
        <f t="shared" si="43"/>
        <v>39</v>
      </c>
      <c r="AW117" s="90" t="str">
        <f t="shared" si="44"/>
        <v>OK</v>
      </c>
      <c r="AZ117" s="90">
        <f t="shared" si="45"/>
        <v>0</v>
      </c>
      <c r="BA117" s="95">
        <f t="shared" si="113"/>
        <v>37</v>
      </c>
      <c r="BB117" s="90" t="str">
        <f t="shared" si="81"/>
        <v>OK</v>
      </c>
      <c r="BC117" s="90" t="str">
        <f t="shared" si="48"/>
        <v>OK</v>
      </c>
      <c r="BF117" s="90" t="str">
        <f t="shared" si="69"/>
        <v/>
      </c>
      <c r="BG117" s="90" t="str">
        <f t="shared" si="49"/>
        <v/>
      </c>
      <c r="BH117" s="90" t="str">
        <f t="shared" si="50"/>
        <v>OK</v>
      </c>
      <c r="BI117" s="90" t="str">
        <f t="shared" si="51"/>
        <v/>
      </c>
      <c r="BJ117" s="90" t="str">
        <f t="shared" si="52"/>
        <v/>
      </c>
      <c r="BK117" s="90" t="str">
        <f t="shared" si="70"/>
        <v/>
      </c>
      <c r="BL117" s="90" t="str">
        <f t="shared" si="53"/>
        <v/>
      </c>
      <c r="BM117" s="90" t="str">
        <f t="shared" si="54"/>
        <v/>
      </c>
      <c r="BN117" s="90" t="str">
        <f t="shared" si="55"/>
        <v/>
      </c>
      <c r="BO117" s="90" t="str">
        <f t="shared" si="56"/>
        <v/>
      </c>
      <c r="BP117" s="90" t="str">
        <f t="shared" si="57"/>
        <v/>
      </c>
      <c r="BQ117" s="90" t="str">
        <f t="shared" si="58"/>
        <v/>
      </c>
      <c r="BR117" s="90" t="str">
        <f t="shared" si="59"/>
        <v/>
      </c>
      <c r="BS117" s="90" t="str">
        <f t="shared" si="60"/>
        <v/>
      </c>
      <c r="BT117" s="90" t="str">
        <f t="shared" si="61"/>
        <v/>
      </c>
      <c r="BU117" s="90" t="str">
        <f t="shared" si="62"/>
        <v/>
      </c>
      <c r="BV117" s="90" t="str">
        <f t="shared" si="63"/>
        <v>OK</v>
      </c>
      <c r="BW117" s="90" t="str">
        <f t="shared" si="64"/>
        <v/>
      </c>
      <c r="BX117" s="90" t="str">
        <f t="shared" si="65"/>
        <v/>
      </c>
      <c r="BY117" s="90" t="str">
        <f t="shared" si="66"/>
        <v>OK</v>
      </c>
      <c r="BZ117" s="206">
        <f t="shared" si="82"/>
        <v>19</v>
      </c>
      <c r="CA117" s="90">
        <f t="shared" si="71"/>
        <v>1</v>
      </c>
      <c r="CB117" s="90">
        <f t="shared" si="72"/>
        <v>1</v>
      </c>
      <c r="CD117" s="90">
        <f t="shared" si="73"/>
        <v>1</v>
      </c>
      <c r="CE117" s="90">
        <f t="shared" si="74"/>
        <v>1</v>
      </c>
      <c r="CF117" s="90">
        <f t="shared" si="114"/>
        <v>1</v>
      </c>
      <c r="CH117" s="165" t="str">
        <f t="shared" si="76"/>
        <v/>
      </c>
    </row>
    <row r="118" spans="1:86" ht="15.6" x14ac:dyDescent="0.25">
      <c r="A118" s="151">
        <v>29</v>
      </c>
      <c r="B118" s="170" t="s">
        <v>144</v>
      </c>
      <c r="C118" s="171">
        <v>52</v>
      </c>
      <c r="D118" s="171" t="s">
        <v>138</v>
      </c>
      <c r="E118" s="179" t="s">
        <v>172</v>
      </c>
      <c r="F118" s="96" t="s">
        <v>153</v>
      </c>
      <c r="G118" s="96">
        <v>2010</v>
      </c>
      <c r="H118" s="171">
        <v>55</v>
      </c>
      <c r="I118" s="93">
        <v>49.6</v>
      </c>
      <c r="J118" s="180" t="str">
        <f t="shared" si="77"/>
        <v>OK</v>
      </c>
      <c r="K118" s="80" t="str">
        <f t="shared" si="15"/>
        <v/>
      </c>
      <c r="L118" s="80" t="str">
        <f t="shared" si="67"/>
        <v>OK</v>
      </c>
      <c r="M118" s="91" t="str">
        <f t="shared" si="16"/>
        <v/>
      </c>
      <c r="N118" s="91" t="str">
        <f t="shared" si="68"/>
        <v>OK</v>
      </c>
      <c r="O118" s="91">
        <f t="shared" si="17"/>
        <v>3</v>
      </c>
      <c r="P118" s="91" t="str">
        <f t="shared" si="18"/>
        <v/>
      </c>
      <c r="Q118" s="91" t="str">
        <f t="shared" si="19"/>
        <v>OK</v>
      </c>
      <c r="R118" s="91"/>
      <c r="S118" s="91"/>
      <c r="T118" s="91">
        <f t="shared" si="20"/>
        <v>3</v>
      </c>
      <c r="U118" s="91">
        <f t="shared" si="21"/>
        <v>3</v>
      </c>
      <c r="V118" s="91" t="str">
        <f t="shared" si="78"/>
        <v>ml.ž</v>
      </c>
      <c r="W118" s="91">
        <f t="shared" si="22"/>
        <v>28</v>
      </c>
      <c r="X118" s="91">
        <f t="shared" si="23"/>
        <v>31</v>
      </c>
      <c r="Y118" s="91">
        <f t="shared" si="24"/>
        <v>35</v>
      </c>
      <c r="Z118" s="91">
        <f t="shared" si="25"/>
        <v>39</v>
      </c>
      <c r="AA118" s="91">
        <f t="shared" si="26"/>
        <v>43</v>
      </c>
      <c r="AB118" s="91">
        <f t="shared" si="27"/>
        <v>47</v>
      </c>
      <c r="AC118" s="91">
        <f t="shared" si="28"/>
        <v>52</v>
      </c>
      <c r="AD118" s="91">
        <f t="shared" si="29"/>
        <v>57</v>
      </c>
      <c r="AE118" s="91">
        <f t="shared" si="79"/>
        <v>63</v>
      </c>
      <c r="AF118" s="91">
        <f t="shared" si="80"/>
        <v>70</v>
      </c>
      <c r="AG118" s="91">
        <f t="shared" si="30"/>
        <v>80</v>
      </c>
      <c r="AH118" s="91">
        <f t="shared" si="31"/>
        <v>90</v>
      </c>
      <c r="AI118" s="91" t="str">
        <f t="shared" si="32"/>
        <v>xxx</v>
      </c>
      <c r="AJ118" s="91" t="str">
        <f t="shared" si="33"/>
        <v>xxx</v>
      </c>
      <c r="AK118" s="91" t="str">
        <f t="shared" si="34"/>
        <v>xxx</v>
      </c>
      <c r="AL118" s="91" t="str">
        <f t="shared" si="35"/>
        <v>xxx</v>
      </c>
      <c r="AM118" s="91" t="str">
        <f t="shared" si="36"/>
        <v>xxx</v>
      </c>
      <c r="AN118" s="91" t="str">
        <f t="shared" si="37"/>
        <v>xxx</v>
      </c>
      <c r="AO118" s="91" t="str">
        <f t="shared" si="38"/>
        <v>xxx</v>
      </c>
      <c r="AR118" s="94">
        <f t="shared" si="112"/>
        <v>52</v>
      </c>
      <c r="AS118" s="91" t="str">
        <f t="shared" si="111"/>
        <v/>
      </c>
      <c r="AT118" s="91">
        <f t="shared" si="41"/>
        <v>52</v>
      </c>
      <c r="AU118" s="81" t="str">
        <f t="shared" si="42"/>
        <v/>
      </c>
      <c r="AV118" s="90" t="str">
        <f t="shared" si="43"/>
        <v>52</v>
      </c>
      <c r="AW118" s="90" t="str">
        <f t="shared" si="44"/>
        <v>OK</v>
      </c>
      <c r="AZ118" s="90">
        <f t="shared" si="45"/>
        <v>0</v>
      </c>
      <c r="BA118" s="95">
        <f t="shared" si="113"/>
        <v>49.6</v>
      </c>
      <c r="BB118" s="90" t="str">
        <f t="shared" si="81"/>
        <v>OK</v>
      </c>
      <c r="BC118" s="90" t="str">
        <f t="shared" si="48"/>
        <v>OK</v>
      </c>
      <c r="BF118" s="90" t="str">
        <f t="shared" si="69"/>
        <v/>
      </c>
      <c r="BG118" s="90" t="str">
        <f t="shared" si="49"/>
        <v/>
      </c>
      <c r="BH118" s="90" t="str">
        <f t="shared" si="50"/>
        <v>OK</v>
      </c>
      <c r="BI118" s="90" t="str">
        <f t="shared" si="51"/>
        <v/>
      </c>
      <c r="BJ118" s="90" t="str">
        <f t="shared" si="52"/>
        <v/>
      </c>
      <c r="BK118" s="90" t="str">
        <f t="shared" si="70"/>
        <v/>
      </c>
      <c r="BL118" s="90" t="str">
        <f t="shared" si="53"/>
        <v/>
      </c>
      <c r="BM118" s="90" t="str">
        <f t="shared" si="54"/>
        <v/>
      </c>
      <c r="BN118" s="90" t="str">
        <f t="shared" si="55"/>
        <v/>
      </c>
      <c r="BO118" s="90" t="str">
        <f t="shared" si="56"/>
        <v/>
      </c>
      <c r="BP118" s="90" t="str">
        <f t="shared" si="57"/>
        <v/>
      </c>
      <c r="BQ118" s="90" t="str">
        <f t="shared" si="58"/>
        <v/>
      </c>
      <c r="BR118" s="90" t="str">
        <f t="shared" si="59"/>
        <v/>
      </c>
      <c r="BS118" s="90" t="str">
        <f t="shared" si="60"/>
        <v/>
      </c>
      <c r="BT118" s="90" t="str">
        <f t="shared" si="61"/>
        <v/>
      </c>
      <c r="BU118" s="90" t="str">
        <f t="shared" si="62"/>
        <v/>
      </c>
      <c r="BV118" s="90" t="str">
        <f t="shared" si="63"/>
        <v>OK</v>
      </c>
      <c r="BW118" s="90" t="str">
        <f t="shared" si="64"/>
        <v/>
      </c>
      <c r="BX118" s="90" t="str">
        <f t="shared" si="65"/>
        <v/>
      </c>
      <c r="BY118" s="90" t="str">
        <f t="shared" si="66"/>
        <v>OK</v>
      </c>
      <c r="BZ118" s="206">
        <f t="shared" si="82"/>
        <v>20</v>
      </c>
      <c r="CA118" s="90">
        <f t="shared" si="71"/>
        <v>1</v>
      </c>
      <c r="CB118" s="90">
        <f t="shared" si="72"/>
        <v>1</v>
      </c>
      <c r="CD118" s="90">
        <f t="shared" si="73"/>
        <v>1</v>
      </c>
      <c r="CE118" s="90">
        <f t="shared" si="74"/>
        <v>1</v>
      </c>
      <c r="CF118" s="90">
        <f t="shared" si="114"/>
        <v>1</v>
      </c>
      <c r="CH118" s="165" t="str">
        <f t="shared" si="76"/>
        <v/>
      </c>
    </row>
    <row r="119" spans="1:86" ht="15.6" x14ac:dyDescent="0.25">
      <c r="A119" s="151">
        <v>30</v>
      </c>
      <c r="B119" s="170" t="s">
        <v>144</v>
      </c>
      <c r="C119" s="171">
        <v>57</v>
      </c>
      <c r="D119" s="171" t="s">
        <v>138</v>
      </c>
      <c r="E119" s="179" t="s">
        <v>173</v>
      </c>
      <c r="F119" s="96" t="s">
        <v>153</v>
      </c>
      <c r="G119" s="96">
        <v>2009</v>
      </c>
      <c r="H119" s="171">
        <v>181</v>
      </c>
      <c r="I119" s="93">
        <v>54.3</v>
      </c>
      <c r="J119" s="180" t="str">
        <f t="shared" si="77"/>
        <v>OK</v>
      </c>
      <c r="K119" s="80" t="str">
        <f t="shared" si="15"/>
        <v/>
      </c>
      <c r="L119" s="80" t="str">
        <f t="shared" si="67"/>
        <v>OK</v>
      </c>
      <c r="M119" s="91" t="str">
        <f t="shared" si="16"/>
        <v/>
      </c>
      <c r="N119" s="91" t="str">
        <f t="shared" si="68"/>
        <v>OK</v>
      </c>
      <c r="O119" s="91">
        <f t="shared" si="17"/>
        <v>3</v>
      </c>
      <c r="P119" s="91" t="str">
        <f t="shared" si="18"/>
        <v/>
      </c>
      <c r="Q119" s="91" t="str">
        <f t="shared" si="19"/>
        <v>OK</v>
      </c>
      <c r="R119" s="91"/>
      <c r="S119" s="91"/>
      <c r="T119" s="91">
        <f t="shared" si="20"/>
        <v>3</v>
      </c>
      <c r="U119" s="91">
        <f t="shared" si="21"/>
        <v>3</v>
      </c>
      <c r="V119" s="91" t="str">
        <f t="shared" si="78"/>
        <v>ml.ž</v>
      </c>
      <c r="W119" s="91">
        <f t="shared" si="22"/>
        <v>28</v>
      </c>
      <c r="X119" s="91">
        <f t="shared" si="23"/>
        <v>31</v>
      </c>
      <c r="Y119" s="91">
        <f t="shared" si="24"/>
        <v>35</v>
      </c>
      <c r="Z119" s="91">
        <f t="shared" si="25"/>
        <v>39</v>
      </c>
      <c r="AA119" s="91">
        <f t="shared" si="26"/>
        <v>43</v>
      </c>
      <c r="AB119" s="91">
        <f t="shared" si="27"/>
        <v>47</v>
      </c>
      <c r="AC119" s="91">
        <f t="shared" si="28"/>
        <v>52</v>
      </c>
      <c r="AD119" s="91">
        <f t="shared" si="29"/>
        <v>57</v>
      </c>
      <c r="AE119" s="91">
        <f t="shared" si="79"/>
        <v>63</v>
      </c>
      <c r="AF119" s="91">
        <f t="shared" si="80"/>
        <v>70</v>
      </c>
      <c r="AG119" s="91">
        <f t="shared" si="30"/>
        <v>80</v>
      </c>
      <c r="AH119" s="91">
        <f t="shared" si="31"/>
        <v>90</v>
      </c>
      <c r="AI119" s="91" t="str">
        <f t="shared" si="32"/>
        <v>xxx</v>
      </c>
      <c r="AJ119" s="91" t="str">
        <f t="shared" si="33"/>
        <v>xxx</v>
      </c>
      <c r="AK119" s="91" t="str">
        <f t="shared" si="34"/>
        <v>xxx</v>
      </c>
      <c r="AL119" s="91" t="str">
        <f t="shared" si="35"/>
        <v>xxx</v>
      </c>
      <c r="AM119" s="91" t="str">
        <f t="shared" si="36"/>
        <v>xxx</v>
      </c>
      <c r="AN119" s="91" t="str">
        <f t="shared" si="37"/>
        <v>xxx</v>
      </c>
      <c r="AO119" s="91" t="str">
        <f t="shared" si="38"/>
        <v>xxx</v>
      </c>
      <c r="AR119" s="94">
        <f t="shared" si="112"/>
        <v>57</v>
      </c>
      <c r="AS119" s="91" t="str">
        <f t="shared" si="111"/>
        <v/>
      </c>
      <c r="AT119" s="91">
        <f t="shared" si="41"/>
        <v>57</v>
      </c>
      <c r="AU119" s="81" t="str">
        <f t="shared" si="42"/>
        <v/>
      </c>
      <c r="AV119" s="90" t="str">
        <f t="shared" si="43"/>
        <v>57</v>
      </c>
      <c r="AW119" s="90" t="str">
        <f t="shared" si="44"/>
        <v>OK</v>
      </c>
      <c r="AZ119" s="90">
        <f t="shared" si="45"/>
        <v>0</v>
      </c>
      <c r="BA119" s="95">
        <f t="shared" si="113"/>
        <v>54.3</v>
      </c>
      <c r="BB119" s="90" t="str">
        <f t="shared" si="81"/>
        <v>OK</v>
      </c>
      <c r="BC119" s="90" t="str">
        <f t="shared" si="48"/>
        <v>OK</v>
      </c>
      <c r="BF119" s="90" t="str">
        <f t="shared" si="69"/>
        <v/>
      </c>
      <c r="BG119" s="90" t="str">
        <f t="shared" si="49"/>
        <v/>
      </c>
      <c r="BH119" s="90" t="str">
        <f t="shared" si="50"/>
        <v>OK</v>
      </c>
      <c r="BI119" s="90" t="str">
        <f t="shared" si="51"/>
        <v/>
      </c>
      <c r="BJ119" s="90" t="str">
        <f t="shared" si="52"/>
        <v/>
      </c>
      <c r="BK119" s="90" t="str">
        <f t="shared" si="70"/>
        <v/>
      </c>
      <c r="BL119" s="90" t="str">
        <f t="shared" si="53"/>
        <v/>
      </c>
      <c r="BM119" s="90" t="str">
        <f t="shared" si="54"/>
        <v/>
      </c>
      <c r="BN119" s="90" t="str">
        <f t="shared" si="55"/>
        <v/>
      </c>
      <c r="BO119" s="90" t="str">
        <f t="shared" si="56"/>
        <v/>
      </c>
      <c r="BP119" s="90" t="str">
        <f t="shared" si="57"/>
        <v/>
      </c>
      <c r="BQ119" s="90" t="str">
        <f t="shared" si="58"/>
        <v/>
      </c>
      <c r="BR119" s="90" t="str">
        <f t="shared" si="59"/>
        <v/>
      </c>
      <c r="BS119" s="90" t="str">
        <f t="shared" si="60"/>
        <v/>
      </c>
      <c r="BT119" s="90" t="str">
        <f t="shared" si="61"/>
        <v/>
      </c>
      <c r="BU119" s="90" t="str">
        <f t="shared" si="62"/>
        <v/>
      </c>
      <c r="BV119" s="90" t="str">
        <f t="shared" si="63"/>
        <v>OK</v>
      </c>
      <c r="BW119" s="90" t="str">
        <f t="shared" si="64"/>
        <v/>
      </c>
      <c r="BX119" s="90" t="str">
        <f t="shared" si="65"/>
        <v/>
      </c>
      <c r="BY119" s="90" t="str">
        <f t="shared" si="66"/>
        <v>OK</v>
      </c>
      <c r="BZ119" s="206">
        <f t="shared" si="82"/>
        <v>21</v>
      </c>
      <c r="CA119" s="90">
        <f t="shared" si="71"/>
        <v>1</v>
      </c>
      <c r="CB119" s="90">
        <f t="shared" si="72"/>
        <v>1</v>
      </c>
      <c r="CD119" s="90">
        <f t="shared" si="73"/>
        <v>1</v>
      </c>
      <c r="CE119" s="90">
        <f t="shared" si="74"/>
        <v>1</v>
      </c>
      <c r="CF119" s="90">
        <f t="shared" si="114"/>
        <v>1</v>
      </c>
      <c r="CH119" s="165" t="str">
        <f t="shared" si="76"/>
        <v/>
      </c>
    </row>
    <row r="120" spans="1:86" ht="15.6" x14ac:dyDescent="0.25">
      <c r="A120" s="151">
        <v>31</v>
      </c>
      <c r="B120" s="170" t="s">
        <v>144</v>
      </c>
      <c r="C120" s="171">
        <v>63</v>
      </c>
      <c r="D120" s="171" t="s">
        <v>138</v>
      </c>
      <c r="E120" s="179" t="s">
        <v>174</v>
      </c>
      <c r="F120" s="96" t="s">
        <v>153</v>
      </c>
      <c r="G120" s="96">
        <v>2009</v>
      </c>
      <c r="H120" s="171">
        <v>134</v>
      </c>
      <c r="I120" s="93">
        <v>59.6</v>
      </c>
      <c r="J120" s="180" t="str">
        <f t="shared" si="77"/>
        <v>OK</v>
      </c>
      <c r="K120" s="80" t="str">
        <f t="shared" si="15"/>
        <v/>
      </c>
      <c r="L120" s="80" t="str">
        <f t="shared" si="67"/>
        <v>OK</v>
      </c>
      <c r="M120" s="91" t="str">
        <f t="shared" si="16"/>
        <v/>
      </c>
      <c r="N120" s="91" t="str">
        <f t="shared" si="68"/>
        <v>OK</v>
      </c>
      <c r="O120" s="91">
        <f t="shared" si="17"/>
        <v>3</v>
      </c>
      <c r="P120" s="91" t="str">
        <f t="shared" si="18"/>
        <v/>
      </c>
      <c r="Q120" s="91" t="str">
        <f t="shared" si="19"/>
        <v>OK</v>
      </c>
      <c r="R120" s="91"/>
      <c r="S120" s="91"/>
      <c r="T120" s="91">
        <f t="shared" si="20"/>
        <v>3</v>
      </c>
      <c r="U120" s="91">
        <f t="shared" si="21"/>
        <v>3</v>
      </c>
      <c r="V120" s="91" t="str">
        <f t="shared" si="78"/>
        <v>ml.ž</v>
      </c>
      <c r="W120" s="91">
        <f t="shared" si="22"/>
        <v>28</v>
      </c>
      <c r="X120" s="91">
        <f t="shared" si="23"/>
        <v>31</v>
      </c>
      <c r="Y120" s="91">
        <f t="shared" si="24"/>
        <v>35</v>
      </c>
      <c r="Z120" s="91">
        <f t="shared" si="25"/>
        <v>39</v>
      </c>
      <c r="AA120" s="91">
        <f t="shared" si="26"/>
        <v>43</v>
      </c>
      <c r="AB120" s="91">
        <f t="shared" si="27"/>
        <v>47</v>
      </c>
      <c r="AC120" s="91">
        <f t="shared" si="28"/>
        <v>52</v>
      </c>
      <c r="AD120" s="91">
        <f t="shared" si="29"/>
        <v>57</v>
      </c>
      <c r="AE120" s="91">
        <f t="shared" si="79"/>
        <v>63</v>
      </c>
      <c r="AF120" s="91">
        <f t="shared" si="80"/>
        <v>70</v>
      </c>
      <c r="AG120" s="91">
        <f t="shared" si="30"/>
        <v>80</v>
      </c>
      <c r="AH120" s="91">
        <f t="shared" si="31"/>
        <v>90</v>
      </c>
      <c r="AI120" s="91" t="str">
        <f t="shared" si="32"/>
        <v>xxx</v>
      </c>
      <c r="AJ120" s="91" t="str">
        <f t="shared" si="33"/>
        <v>xxx</v>
      </c>
      <c r="AK120" s="91" t="str">
        <f t="shared" si="34"/>
        <v>xxx</v>
      </c>
      <c r="AL120" s="91" t="str">
        <f t="shared" si="35"/>
        <v>xxx</v>
      </c>
      <c r="AM120" s="91" t="str">
        <f t="shared" si="36"/>
        <v>xxx</v>
      </c>
      <c r="AN120" s="91" t="str">
        <f t="shared" si="37"/>
        <v>xxx</v>
      </c>
      <c r="AO120" s="91" t="str">
        <f t="shared" si="38"/>
        <v>xxx</v>
      </c>
      <c r="AR120" s="94">
        <f t="shared" si="112"/>
        <v>63</v>
      </c>
      <c r="AS120" s="91" t="str">
        <f t="shared" si="111"/>
        <v/>
      </c>
      <c r="AT120" s="91">
        <f t="shared" si="41"/>
        <v>63</v>
      </c>
      <c r="AU120" s="81" t="str">
        <f t="shared" si="42"/>
        <v/>
      </c>
      <c r="AV120" s="90" t="str">
        <f t="shared" si="43"/>
        <v>63</v>
      </c>
      <c r="AW120" s="90" t="str">
        <f t="shared" si="44"/>
        <v>OK</v>
      </c>
      <c r="AZ120" s="90">
        <f t="shared" si="45"/>
        <v>0</v>
      </c>
      <c r="BA120" s="95">
        <f t="shared" si="113"/>
        <v>59.6</v>
      </c>
      <c r="BB120" s="90" t="str">
        <f t="shared" si="81"/>
        <v>OK</v>
      </c>
      <c r="BC120" s="90" t="str">
        <f t="shared" si="48"/>
        <v>OK</v>
      </c>
      <c r="BF120" s="90" t="str">
        <f t="shared" si="69"/>
        <v/>
      </c>
      <c r="BG120" s="90" t="str">
        <f t="shared" si="49"/>
        <v/>
      </c>
      <c r="BH120" s="90" t="str">
        <f t="shared" si="50"/>
        <v>OK</v>
      </c>
      <c r="BI120" s="90" t="str">
        <f t="shared" si="51"/>
        <v/>
      </c>
      <c r="BJ120" s="90" t="str">
        <f t="shared" si="52"/>
        <v/>
      </c>
      <c r="BK120" s="90" t="str">
        <f t="shared" si="70"/>
        <v/>
      </c>
      <c r="BL120" s="90" t="str">
        <f t="shared" si="53"/>
        <v/>
      </c>
      <c r="BM120" s="90" t="str">
        <f t="shared" si="54"/>
        <v/>
      </c>
      <c r="BN120" s="90" t="str">
        <f t="shared" si="55"/>
        <v/>
      </c>
      <c r="BO120" s="90" t="str">
        <f t="shared" si="56"/>
        <v/>
      </c>
      <c r="BP120" s="90" t="str">
        <f t="shared" si="57"/>
        <v/>
      </c>
      <c r="BQ120" s="90" t="str">
        <f t="shared" si="58"/>
        <v/>
      </c>
      <c r="BR120" s="90" t="str">
        <f t="shared" si="59"/>
        <v/>
      </c>
      <c r="BS120" s="90" t="str">
        <f t="shared" si="60"/>
        <v/>
      </c>
      <c r="BT120" s="90" t="str">
        <f t="shared" si="61"/>
        <v/>
      </c>
      <c r="BU120" s="90" t="str">
        <f t="shared" si="62"/>
        <v/>
      </c>
      <c r="BV120" s="90" t="str">
        <f t="shared" si="63"/>
        <v>OK</v>
      </c>
      <c r="BW120" s="90" t="str">
        <f t="shared" si="64"/>
        <v/>
      </c>
      <c r="BX120" s="90" t="str">
        <f t="shared" si="65"/>
        <v/>
      </c>
      <c r="BY120" s="90" t="str">
        <f t="shared" si="66"/>
        <v>OK</v>
      </c>
      <c r="BZ120" s="206">
        <f t="shared" si="82"/>
        <v>22</v>
      </c>
      <c r="CA120" s="90">
        <f t="shared" si="71"/>
        <v>1</v>
      </c>
      <c r="CB120" s="90">
        <f t="shared" si="72"/>
        <v>1</v>
      </c>
      <c r="CD120" s="90">
        <f t="shared" si="73"/>
        <v>1</v>
      </c>
      <c r="CE120" s="90">
        <f t="shared" si="74"/>
        <v>1</v>
      </c>
      <c r="CF120" s="90">
        <f t="shared" si="114"/>
        <v>1</v>
      </c>
      <c r="CH120" s="165" t="str">
        <f t="shared" si="76"/>
        <v/>
      </c>
    </row>
    <row r="121" spans="1:86" ht="15.6" x14ac:dyDescent="0.25">
      <c r="A121" s="151">
        <v>32</v>
      </c>
      <c r="B121" s="170" t="s">
        <v>234</v>
      </c>
      <c r="C121" s="171">
        <v>28</v>
      </c>
      <c r="D121" s="171" t="s">
        <v>128</v>
      </c>
      <c r="E121" s="179" t="s">
        <v>175</v>
      </c>
      <c r="F121" s="96" t="s">
        <v>153</v>
      </c>
      <c r="G121" s="96">
        <v>2012</v>
      </c>
      <c r="H121" s="171">
        <v>44</v>
      </c>
      <c r="I121" s="93">
        <v>26.8</v>
      </c>
      <c r="J121" s="180" t="s">
        <v>113</v>
      </c>
      <c r="K121" s="80" t="str">
        <f t="shared" si="15"/>
        <v/>
      </c>
      <c r="L121" s="80" t="str">
        <f t="shared" si="67"/>
        <v>OK</v>
      </c>
      <c r="M121" s="91" t="str">
        <f t="shared" si="16"/>
        <v/>
      </c>
      <c r="N121" s="91" t="str">
        <f t="shared" si="68"/>
        <v>OK</v>
      </c>
      <c r="O121" s="91">
        <f t="shared" si="17"/>
        <v>4</v>
      </c>
      <c r="P121" s="91" t="str">
        <f t="shared" si="18"/>
        <v/>
      </c>
      <c r="Q121" s="91" t="str">
        <f t="shared" si="19"/>
        <v>OK</v>
      </c>
      <c r="R121" s="91"/>
      <c r="S121" s="91"/>
      <c r="T121" s="91">
        <f t="shared" si="20"/>
        <v>4</v>
      </c>
      <c r="U121" s="91">
        <f t="shared" si="21"/>
        <v>4</v>
      </c>
      <c r="V121" s="91" t="str">
        <f t="shared" si="78"/>
        <v>ž-A příp</v>
      </c>
      <c r="W121" s="91">
        <f t="shared" si="22"/>
        <v>25</v>
      </c>
      <c r="X121" s="91">
        <f t="shared" si="23"/>
        <v>28</v>
      </c>
      <c r="Y121" s="91">
        <f t="shared" si="24"/>
        <v>31</v>
      </c>
      <c r="Z121" s="91">
        <f t="shared" si="25"/>
        <v>35</v>
      </c>
      <c r="AA121" s="91">
        <f t="shared" si="26"/>
        <v>39</v>
      </c>
      <c r="AB121" s="91">
        <f t="shared" si="27"/>
        <v>43</v>
      </c>
      <c r="AC121" s="91">
        <f t="shared" si="28"/>
        <v>47</v>
      </c>
      <c r="AD121" s="91">
        <f t="shared" si="29"/>
        <v>52</v>
      </c>
      <c r="AE121" s="91">
        <f t="shared" si="79"/>
        <v>57</v>
      </c>
      <c r="AF121" s="91">
        <f t="shared" si="80"/>
        <v>63</v>
      </c>
      <c r="AG121" s="91" t="str">
        <f t="shared" si="30"/>
        <v>xxx</v>
      </c>
      <c r="AH121" s="91" t="str">
        <f t="shared" si="31"/>
        <v>xxx</v>
      </c>
      <c r="AI121" s="91" t="str">
        <f t="shared" si="32"/>
        <v>xxx</v>
      </c>
      <c r="AJ121" s="91" t="str">
        <f t="shared" si="33"/>
        <v>xxx</v>
      </c>
      <c r="AK121" s="91" t="str">
        <f t="shared" si="34"/>
        <v>xxx</v>
      </c>
      <c r="AL121" s="91" t="str">
        <f t="shared" si="35"/>
        <v>xxx</v>
      </c>
      <c r="AM121" s="91" t="str">
        <f t="shared" si="36"/>
        <v>xxx</v>
      </c>
      <c r="AN121" s="91" t="str">
        <f t="shared" si="37"/>
        <v>xxx</v>
      </c>
      <c r="AO121" s="91" t="str">
        <f t="shared" si="38"/>
        <v>xxx</v>
      </c>
      <c r="AR121" s="94">
        <f t="shared" si="112"/>
        <v>28</v>
      </c>
      <c r="AS121" s="91">
        <f t="shared" si="111"/>
        <v>28</v>
      </c>
      <c r="AT121" s="91" t="str">
        <f t="shared" si="41"/>
        <v/>
      </c>
      <c r="AU121" s="81" t="str">
        <f t="shared" si="42"/>
        <v/>
      </c>
      <c r="AV121" s="90" t="str">
        <f t="shared" si="43"/>
        <v>28</v>
      </c>
      <c r="AW121" s="90" t="str">
        <f t="shared" si="44"/>
        <v>OK</v>
      </c>
      <c r="AZ121" s="90">
        <f t="shared" si="45"/>
        <v>0</v>
      </c>
      <c r="BA121" s="95">
        <f t="shared" si="113"/>
        <v>26.8</v>
      </c>
      <c r="BB121" s="90" t="str">
        <f t="shared" si="81"/>
        <v>OK</v>
      </c>
      <c r="BC121" s="90" t="str">
        <f t="shared" si="48"/>
        <v>OK</v>
      </c>
      <c r="BF121" s="90" t="str">
        <f t="shared" si="69"/>
        <v/>
      </c>
      <c r="BG121" s="90" t="str">
        <f t="shared" si="49"/>
        <v/>
      </c>
      <c r="BH121" s="90" t="str">
        <f t="shared" si="50"/>
        <v/>
      </c>
      <c r="BI121" s="90" t="str">
        <f t="shared" si="51"/>
        <v>OK</v>
      </c>
      <c r="BJ121" s="90" t="str">
        <f t="shared" si="52"/>
        <v/>
      </c>
      <c r="BK121" s="90" t="str">
        <f t="shared" si="70"/>
        <v/>
      </c>
      <c r="BL121" s="90" t="str">
        <f t="shared" si="53"/>
        <v/>
      </c>
      <c r="BM121" s="90" t="str">
        <f t="shared" si="54"/>
        <v/>
      </c>
      <c r="BN121" s="90" t="str">
        <f t="shared" si="55"/>
        <v/>
      </c>
      <c r="BO121" s="90" t="str">
        <f t="shared" si="56"/>
        <v/>
      </c>
      <c r="BP121" s="90" t="str">
        <f t="shared" si="57"/>
        <v/>
      </c>
      <c r="BQ121" s="90" t="str">
        <f t="shared" si="58"/>
        <v/>
      </c>
      <c r="BR121" s="90" t="str">
        <f t="shared" si="59"/>
        <v/>
      </c>
      <c r="BS121" s="90" t="str">
        <f t="shared" si="60"/>
        <v/>
      </c>
      <c r="BT121" s="90" t="str">
        <f t="shared" si="61"/>
        <v/>
      </c>
      <c r="BU121" s="90" t="str">
        <f t="shared" si="62"/>
        <v/>
      </c>
      <c r="BV121" s="90" t="str">
        <f t="shared" si="63"/>
        <v>OK</v>
      </c>
      <c r="BW121" s="90" t="str">
        <f t="shared" si="64"/>
        <v/>
      </c>
      <c r="BX121" s="90" t="str">
        <f t="shared" si="65"/>
        <v/>
      </c>
      <c r="BY121" s="90" t="str">
        <f t="shared" si="66"/>
        <v>OK</v>
      </c>
      <c r="BZ121" s="206">
        <f t="shared" si="82"/>
        <v>23</v>
      </c>
      <c r="CA121" s="90">
        <f t="shared" si="71"/>
        <v>1</v>
      </c>
      <c r="CB121" s="90">
        <f t="shared" si="72"/>
        <v>1</v>
      </c>
      <c r="CD121" s="90">
        <f t="shared" si="73"/>
        <v>2</v>
      </c>
      <c r="CE121" s="90">
        <f t="shared" si="74"/>
        <v>1</v>
      </c>
      <c r="CF121" s="90">
        <f t="shared" si="114"/>
        <v>1</v>
      </c>
      <c r="CH121" s="165" t="str">
        <f t="shared" si="76"/>
        <v/>
      </c>
    </row>
    <row r="122" spans="1:86" ht="15.6" x14ac:dyDescent="0.25">
      <c r="A122" s="151">
        <v>33</v>
      </c>
      <c r="B122" s="170" t="s">
        <v>137</v>
      </c>
      <c r="C122" s="181">
        <v>28</v>
      </c>
      <c r="D122" s="171" t="s">
        <v>138</v>
      </c>
      <c r="E122" s="179" t="s">
        <v>177</v>
      </c>
      <c r="F122" s="96" t="s">
        <v>176</v>
      </c>
      <c r="G122" s="96">
        <v>2013</v>
      </c>
      <c r="H122" s="181">
        <v>275</v>
      </c>
      <c r="I122" s="93">
        <v>26.7</v>
      </c>
      <c r="J122" s="180" t="str">
        <f t="shared" si="77"/>
        <v>OK</v>
      </c>
      <c r="K122" s="80" t="str">
        <f t="shared" si="15"/>
        <v/>
      </c>
      <c r="L122" s="80" t="str">
        <f t="shared" si="67"/>
        <v>OK</v>
      </c>
      <c r="M122" s="91" t="str">
        <f t="shared" si="16"/>
        <v/>
      </c>
      <c r="N122" s="91" t="str">
        <f t="shared" si="68"/>
        <v>OK</v>
      </c>
      <c r="O122" s="91">
        <f t="shared" si="17"/>
        <v>1</v>
      </c>
      <c r="P122" s="91" t="str">
        <f t="shared" si="18"/>
        <v/>
      </c>
      <c r="Q122" s="91" t="str">
        <f t="shared" si="19"/>
        <v>OK</v>
      </c>
      <c r="R122" s="91"/>
      <c r="S122" s="91"/>
      <c r="T122" s="91">
        <f t="shared" si="20"/>
        <v>1</v>
      </c>
      <c r="U122" s="91">
        <f t="shared" si="21"/>
        <v>1</v>
      </c>
      <c r="V122" s="91" t="str">
        <f t="shared" si="78"/>
        <v>B příp</v>
      </c>
      <c r="W122" s="91">
        <f t="shared" si="22"/>
        <v>22</v>
      </c>
      <c r="X122" s="91">
        <f t="shared" si="23"/>
        <v>25</v>
      </c>
      <c r="Y122" s="91">
        <f t="shared" si="24"/>
        <v>28</v>
      </c>
      <c r="Z122" s="91">
        <f t="shared" si="25"/>
        <v>31</v>
      </c>
      <c r="AA122" s="91">
        <f t="shared" si="26"/>
        <v>35</v>
      </c>
      <c r="AB122" s="91">
        <f t="shared" si="27"/>
        <v>39</v>
      </c>
      <c r="AC122" s="91">
        <f t="shared" si="28"/>
        <v>43</v>
      </c>
      <c r="AD122" s="91">
        <f t="shared" si="29"/>
        <v>47</v>
      </c>
      <c r="AE122" s="91">
        <f t="shared" si="79"/>
        <v>52</v>
      </c>
      <c r="AF122" s="91">
        <f t="shared" si="80"/>
        <v>57</v>
      </c>
      <c r="AG122" s="91">
        <f t="shared" si="30"/>
        <v>63</v>
      </c>
      <c r="AH122" s="91" t="str">
        <f t="shared" si="31"/>
        <v>xxx</v>
      </c>
      <c r="AI122" s="91" t="str">
        <f t="shared" si="32"/>
        <v>xxx</v>
      </c>
      <c r="AJ122" s="91" t="str">
        <f t="shared" si="33"/>
        <v>xxx</v>
      </c>
      <c r="AK122" s="91" t="str">
        <f t="shared" si="34"/>
        <v>xxx</v>
      </c>
      <c r="AL122" s="91" t="str">
        <f t="shared" si="35"/>
        <v>xxx</v>
      </c>
      <c r="AM122" s="91" t="str">
        <f t="shared" si="36"/>
        <v>xxx</v>
      </c>
      <c r="AN122" s="91" t="str">
        <f t="shared" si="37"/>
        <v>xxx</v>
      </c>
      <c r="AO122" s="91" t="str">
        <f t="shared" si="38"/>
        <v>xxx</v>
      </c>
      <c r="AR122" s="94">
        <f t="shared" si="112"/>
        <v>28</v>
      </c>
      <c r="AS122" s="91">
        <f t="shared" si="111"/>
        <v>28</v>
      </c>
      <c r="AT122" s="91" t="str">
        <f t="shared" si="41"/>
        <v/>
      </c>
      <c r="AU122" s="81" t="str">
        <f t="shared" si="42"/>
        <v/>
      </c>
      <c r="AV122" s="90" t="str">
        <f t="shared" si="43"/>
        <v>28</v>
      </c>
      <c r="AW122" s="90" t="str">
        <f t="shared" si="44"/>
        <v>OK</v>
      </c>
      <c r="AZ122" s="90">
        <f t="shared" si="45"/>
        <v>0</v>
      </c>
      <c r="BA122" s="95">
        <f t="shared" si="113"/>
        <v>26.7</v>
      </c>
      <c r="BB122" s="90" t="str">
        <f t="shared" si="81"/>
        <v>OK</v>
      </c>
      <c r="BC122" s="90" t="str">
        <f t="shared" si="48"/>
        <v>OK</v>
      </c>
      <c r="BF122" s="90" t="str">
        <f t="shared" si="69"/>
        <v>OK</v>
      </c>
      <c r="BG122" s="90" t="str">
        <f t="shared" si="49"/>
        <v/>
      </c>
      <c r="BH122" s="90" t="str">
        <f t="shared" si="50"/>
        <v/>
      </c>
      <c r="BI122" s="90" t="str">
        <f t="shared" si="51"/>
        <v/>
      </c>
      <c r="BJ122" s="90" t="str">
        <f t="shared" si="52"/>
        <v/>
      </c>
      <c r="BK122" s="90" t="str">
        <f t="shared" si="70"/>
        <v/>
      </c>
      <c r="BL122" s="90" t="str">
        <f t="shared" si="53"/>
        <v/>
      </c>
      <c r="BM122" s="90" t="str">
        <f t="shared" si="54"/>
        <v/>
      </c>
      <c r="BN122" s="90" t="str">
        <f t="shared" si="55"/>
        <v/>
      </c>
      <c r="BO122" s="90" t="str">
        <f t="shared" si="56"/>
        <v/>
      </c>
      <c r="BP122" s="90" t="str">
        <f t="shared" si="57"/>
        <v/>
      </c>
      <c r="BQ122" s="90" t="str">
        <f t="shared" si="58"/>
        <v/>
      </c>
      <c r="BR122" s="90" t="str">
        <f t="shared" si="59"/>
        <v/>
      </c>
      <c r="BS122" s="90" t="str">
        <f t="shared" si="60"/>
        <v/>
      </c>
      <c r="BT122" s="90" t="str">
        <f t="shared" si="61"/>
        <v/>
      </c>
      <c r="BU122" s="90" t="str">
        <f t="shared" si="62"/>
        <v/>
      </c>
      <c r="BV122" s="90" t="str">
        <f t="shared" si="63"/>
        <v>OK</v>
      </c>
      <c r="BW122" s="90" t="str">
        <f t="shared" si="64"/>
        <v/>
      </c>
      <c r="BX122" s="90" t="str">
        <f t="shared" si="65"/>
        <v/>
      </c>
      <c r="BY122" s="90" t="str">
        <f t="shared" si="66"/>
        <v>OK</v>
      </c>
      <c r="BZ122" s="206">
        <f t="shared" si="82"/>
        <v>1</v>
      </c>
      <c r="CA122" s="90">
        <f t="shared" si="71"/>
        <v>1</v>
      </c>
      <c r="CB122" s="90">
        <f t="shared" si="72"/>
        <v>1</v>
      </c>
      <c r="CD122" s="90">
        <f t="shared" si="73"/>
        <v>1</v>
      </c>
      <c r="CE122" s="90">
        <f t="shared" si="74"/>
        <v>1</v>
      </c>
      <c r="CF122" s="90">
        <f t="shared" si="114"/>
        <v>1</v>
      </c>
      <c r="CH122" s="165" t="str">
        <f t="shared" si="76"/>
        <v/>
      </c>
    </row>
    <row r="123" spans="1:86" ht="15.6" x14ac:dyDescent="0.25">
      <c r="A123" s="151">
        <v>34</v>
      </c>
      <c r="B123" s="170" t="s">
        <v>137</v>
      </c>
      <c r="C123" s="171">
        <v>31</v>
      </c>
      <c r="D123" s="171" t="s">
        <v>138</v>
      </c>
      <c r="E123" s="179" t="s">
        <v>178</v>
      </c>
      <c r="F123" s="96" t="s">
        <v>176</v>
      </c>
      <c r="G123" s="96">
        <v>2014</v>
      </c>
      <c r="H123" s="171">
        <v>15</v>
      </c>
      <c r="I123" s="93">
        <v>29.5</v>
      </c>
      <c r="J123" s="180" t="str">
        <f t="shared" si="77"/>
        <v>OK</v>
      </c>
      <c r="K123" s="80" t="str">
        <f t="shared" si="15"/>
        <v/>
      </c>
      <c r="L123" s="80" t="str">
        <f t="shared" si="67"/>
        <v>OK</v>
      </c>
      <c r="M123" s="91" t="str">
        <f t="shared" si="16"/>
        <v/>
      </c>
      <c r="N123" s="91" t="str">
        <f t="shared" si="68"/>
        <v>OK</v>
      </c>
      <c r="O123" s="91">
        <f t="shared" si="17"/>
        <v>1</v>
      </c>
      <c r="P123" s="91" t="str">
        <f t="shared" si="18"/>
        <v/>
      </c>
      <c r="Q123" s="91" t="str">
        <f t="shared" si="19"/>
        <v>OK</v>
      </c>
      <c r="R123" s="91"/>
      <c r="S123" s="91"/>
      <c r="T123" s="91">
        <f t="shared" si="20"/>
        <v>1</v>
      </c>
      <c r="U123" s="91">
        <f t="shared" si="21"/>
        <v>1</v>
      </c>
      <c r="V123" s="91" t="str">
        <f t="shared" si="78"/>
        <v>B příp</v>
      </c>
      <c r="W123" s="91">
        <f t="shared" si="22"/>
        <v>22</v>
      </c>
      <c r="X123" s="91">
        <f t="shared" si="23"/>
        <v>25</v>
      </c>
      <c r="Y123" s="91">
        <f t="shared" si="24"/>
        <v>28</v>
      </c>
      <c r="Z123" s="91">
        <f t="shared" si="25"/>
        <v>31</v>
      </c>
      <c r="AA123" s="91">
        <f t="shared" si="26"/>
        <v>35</v>
      </c>
      <c r="AB123" s="91">
        <f t="shared" si="27"/>
        <v>39</v>
      </c>
      <c r="AC123" s="91">
        <f t="shared" si="28"/>
        <v>43</v>
      </c>
      <c r="AD123" s="91">
        <f t="shared" si="29"/>
        <v>47</v>
      </c>
      <c r="AE123" s="91">
        <f t="shared" si="79"/>
        <v>52</v>
      </c>
      <c r="AF123" s="91">
        <f t="shared" si="80"/>
        <v>57</v>
      </c>
      <c r="AG123" s="91">
        <f t="shared" si="30"/>
        <v>63</v>
      </c>
      <c r="AH123" s="91" t="str">
        <f t="shared" si="31"/>
        <v>xxx</v>
      </c>
      <c r="AI123" s="91" t="str">
        <f t="shared" si="32"/>
        <v>xxx</v>
      </c>
      <c r="AJ123" s="91" t="str">
        <f t="shared" si="33"/>
        <v>xxx</v>
      </c>
      <c r="AK123" s="91" t="str">
        <f t="shared" si="34"/>
        <v>xxx</v>
      </c>
      <c r="AL123" s="91" t="str">
        <f t="shared" si="35"/>
        <v>xxx</v>
      </c>
      <c r="AM123" s="91" t="str">
        <f t="shared" si="36"/>
        <v>xxx</v>
      </c>
      <c r="AN123" s="91" t="str">
        <f t="shared" si="37"/>
        <v>xxx</v>
      </c>
      <c r="AO123" s="91" t="str">
        <f t="shared" si="38"/>
        <v>xxx</v>
      </c>
      <c r="AR123" s="94">
        <f t="shared" si="112"/>
        <v>31</v>
      </c>
      <c r="AS123" s="91">
        <f t="shared" si="111"/>
        <v>31</v>
      </c>
      <c r="AT123" s="91" t="str">
        <f t="shared" si="41"/>
        <v/>
      </c>
      <c r="AU123" s="81" t="str">
        <f t="shared" si="42"/>
        <v/>
      </c>
      <c r="AV123" s="90" t="str">
        <f t="shared" si="43"/>
        <v>31</v>
      </c>
      <c r="AW123" s="90" t="str">
        <f t="shared" si="44"/>
        <v>OK</v>
      </c>
      <c r="AZ123" s="90">
        <f t="shared" si="45"/>
        <v>0</v>
      </c>
      <c r="BA123" s="95">
        <f t="shared" si="113"/>
        <v>29.5</v>
      </c>
      <c r="BB123" s="90" t="str">
        <f t="shared" si="81"/>
        <v>OK</v>
      </c>
      <c r="BC123" s="90" t="str">
        <f t="shared" si="48"/>
        <v>OK</v>
      </c>
      <c r="BF123" s="90" t="str">
        <f t="shared" si="69"/>
        <v>OK</v>
      </c>
      <c r="BG123" s="90" t="str">
        <f t="shared" si="49"/>
        <v/>
      </c>
      <c r="BH123" s="90" t="str">
        <f t="shared" si="50"/>
        <v/>
      </c>
      <c r="BI123" s="90" t="str">
        <f t="shared" si="51"/>
        <v/>
      </c>
      <c r="BJ123" s="90" t="str">
        <f t="shared" si="52"/>
        <v/>
      </c>
      <c r="BK123" s="90" t="str">
        <f t="shared" si="70"/>
        <v/>
      </c>
      <c r="BL123" s="90" t="str">
        <f t="shared" si="53"/>
        <v/>
      </c>
      <c r="BM123" s="90" t="str">
        <f t="shared" si="54"/>
        <v/>
      </c>
      <c r="BN123" s="90" t="str">
        <f t="shared" si="55"/>
        <v/>
      </c>
      <c r="BO123" s="90" t="str">
        <f t="shared" si="56"/>
        <v/>
      </c>
      <c r="BP123" s="90" t="str">
        <f t="shared" si="57"/>
        <v/>
      </c>
      <c r="BQ123" s="90" t="str">
        <f t="shared" si="58"/>
        <v/>
      </c>
      <c r="BR123" s="90" t="str">
        <f t="shared" si="59"/>
        <v/>
      </c>
      <c r="BS123" s="90" t="str">
        <f t="shared" si="60"/>
        <v/>
      </c>
      <c r="BT123" s="90" t="str">
        <f t="shared" si="61"/>
        <v/>
      </c>
      <c r="BU123" s="90" t="str">
        <f t="shared" si="62"/>
        <v/>
      </c>
      <c r="BV123" s="90" t="str">
        <f t="shared" si="63"/>
        <v>OK</v>
      </c>
      <c r="BW123" s="90" t="str">
        <f t="shared" si="64"/>
        <v/>
      </c>
      <c r="BX123" s="90" t="str">
        <f t="shared" si="65"/>
        <v/>
      </c>
      <c r="BY123" s="90" t="str">
        <f t="shared" si="66"/>
        <v>OK</v>
      </c>
      <c r="BZ123" s="206">
        <f t="shared" si="82"/>
        <v>2</v>
      </c>
      <c r="CA123" s="90">
        <f t="shared" si="71"/>
        <v>1</v>
      </c>
      <c r="CB123" s="90">
        <f t="shared" si="72"/>
        <v>1</v>
      </c>
      <c r="CD123" s="90">
        <f t="shared" si="73"/>
        <v>1</v>
      </c>
      <c r="CE123" s="90">
        <f t="shared" si="74"/>
        <v>1</v>
      </c>
      <c r="CF123" s="90">
        <f t="shared" si="114"/>
        <v>1</v>
      </c>
      <c r="CH123" s="165" t="str">
        <f t="shared" si="76"/>
        <v/>
      </c>
    </row>
    <row r="124" spans="1:86" ht="15.6" x14ac:dyDescent="0.25">
      <c r="A124" s="151">
        <v>35</v>
      </c>
      <c r="B124" s="170" t="s">
        <v>137</v>
      </c>
      <c r="C124" s="171">
        <v>31</v>
      </c>
      <c r="D124" s="171" t="s">
        <v>138</v>
      </c>
      <c r="E124" s="179" t="s">
        <v>179</v>
      </c>
      <c r="F124" s="96" t="s">
        <v>176</v>
      </c>
      <c r="G124" s="96">
        <v>2013</v>
      </c>
      <c r="H124" s="171">
        <v>154</v>
      </c>
      <c r="I124" s="93">
        <v>29.4</v>
      </c>
      <c r="J124" s="180" t="str">
        <f t="shared" si="77"/>
        <v>OK</v>
      </c>
      <c r="K124" s="80" t="str">
        <f t="shared" si="15"/>
        <v/>
      </c>
      <c r="L124" s="80" t="str">
        <f t="shared" si="67"/>
        <v>OK</v>
      </c>
      <c r="M124" s="91" t="str">
        <f t="shared" si="16"/>
        <v/>
      </c>
      <c r="N124" s="91" t="str">
        <f t="shared" si="68"/>
        <v>OK</v>
      </c>
      <c r="O124" s="91">
        <f t="shared" si="17"/>
        <v>1</v>
      </c>
      <c r="P124" s="91" t="str">
        <f t="shared" si="18"/>
        <v/>
      </c>
      <c r="Q124" s="91" t="str">
        <f t="shared" si="19"/>
        <v>OK</v>
      </c>
      <c r="R124" s="91"/>
      <c r="S124" s="91"/>
      <c r="T124" s="91">
        <f t="shared" si="20"/>
        <v>1</v>
      </c>
      <c r="U124" s="91">
        <f t="shared" si="21"/>
        <v>1</v>
      </c>
      <c r="V124" s="91" t="str">
        <f t="shared" si="78"/>
        <v>B příp</v>
      </c>
      <c r="W124" s="91">
        <f t="shared" si="22"/>
        <v>22</v>
      </c>
      <c r="X124" s="91">
        <f t="shared" si="23"/>
        <v>25</v>
      </c>
      <c r="Y124" s="91">
        <f t="shared" si="24"/>
        <v>28</v>
      </c>
      <c r="Z124" s="91">
        <f t="shared" si="25"/>
        <v>31</v>
      </c>
      <c r="AA124" s="91">
        <f t="shared" si="26"/>
        <v>35</v>
      </c>
      <c r="AB124" s="91">
        <f t="shared" si="27"/>
        <v>39</v>
      </c>
      <c r="AC124" s="91">
        <f t="shared" si="28"/>
        <v>43</v>
      </c>
      <c r="AD124" s="91">
        <f t="shared" si="29"/>
        <v>47</v>
      </c>
      <c r="AE124" s="91">
        <f t="shared" si="79"/>
        <v>52</v>
      </c>
      <c r="AF124" s="91">
        <f t="shared" si="80"/>
        <v>57</v>
      </c>
      <c r="AG124" s="91">
        <f t="shared" si="30"/>
        <v>63</v>
      </c>
      <c r="AH124" s="91" t="str">
        <f t="shared" si="31"/>
        <v>xxx</v>
      </c>
      <c r="AI124" s="91" t="str">
        <f t="shared" si="32"/>
        <v>xxx</v>
      </c>
      <c r="AJ124" s="91" t="str">
        <f t="shared" si="33"/>
        <v>xxx</v>
      </c>
      <c r="AK124" s="91" t="str">
        <f t="shared" si="34"/>
        <v>xxx</v>
      </c>
      <c r="AL124" s="91" t="str">
        <f t="shared" si="35"/>
        <v>xxx</v>
      </c>
      <c r="AM124" s="91" t="str">
        <f t="shared" si="36"/>
        <v>xxx</v>
      </c>
      <c r="AN124" s="91" t="str">
        <f t="shared" si="37"/>
        <v>xxx</v>
      </c>
      <c r="AO124" s="91" t="str">
        <f t="shared" si="38"/>
        <v>xxx</v>
      </c>
      <c r="AR124" s="94">
        <f t="shared" si="112"/>
        <v>31</v>
      </c>
      <c r="AS124" s="91">
        <f t="shared" si="111"/>
        <v>31</v>
      </c>
      <c r="AT124" s="91" t="str">
        <f t="shared" si="41"/>
        <v/>
      </c>
      <c r="AU124" s="81" t="str">
        <f t="shared" si="42"/>
        <v/>
      </c>
      <c r="AV124" s="90" t="str">
        <f t="shared" si="43"/>
        <v>31</v>
      </c>
      <c r="AW124" s="90" t="str">
        <f t="shared" si="44"/>
        <v>OK</v>
      </c>
      <c r="AZ124" s="90">
        <f t="shared" si="45"/>
        <v>0</v>
      </c>
      <c r="BA124" s="95">
        <f t="shared" si="113"/>
        <v>29.4</v>
      </c>
      <c r="BB124" s="90" t="str">
        <f t="shared" si="81"/>
        <v>OK</v>
      </c>
      <c r="BC124" s="90" t="str">
        <f t="shared" si="48"/>
        <v>OK</v>
      </c>
      <c r="BF124" s="90" t="str">
        <f t="shared" si="69"/>
        <v>OK</v>
      </c>
      <c r="BG124" s="90" t="str">
        <f t="shared" si="49"/>
        <v/>
      </c>
      <c r="BH124" s="90" t="str">
        <f t="shared" si="50"/>
        <v/>
      </c>
      <c r="BI124" s="90" t="str">
        <f t="shared" si="51"/>
        <v/>
      </c>
      <c r="BJ124" s="90" t="str">
        <f t="shared" si="52"/>
        <v/>
      </c>
      <c r="BK124" s="90" t="str">
        <f t="shared" si="70"/>
        <v/>
      </c>
      <c r="BL124" s="90" t="str">
        <f t="shared" si="53"/>
        <v/>
      </c>
      <c r="BM124" s="90" t="str">
        <f t="shared" si="54"/>
        <v/>
      </c>
      <c r="BN124" s="90" t="str">
        <f t="shared" si="55"/>
        <v/>
      </c>
      <c r="BO124" s="90" t="str">
        <f t="shared" si="56"/>
        <v/>
      </c>
      <c r="BP124" s="90" t="str">
        <f t="shared" si="57"/>
        <v/>
      </c>
      <c r="BQ124" s="90" t="str">
        <f t="shared" si="58"/>
        <v/>
      </c>
      <c r="BR124" s="90" t="str">
        <f t="shared" si="59"/>
        <v/>
      </c>
      <c r="BS124" s="90" t="str">
        <f t="shared" si="60"/>
        <v/>
      </c>
      <c r="BT124" s="90" t="str">
        <f t="shared" si="61"/>
        <v/>
      </c>
      <c r="BU124" s="90" t="str">
        <f t="shared" si="62"/>
        <v/>
      </c>
      <c r="BV124" s="90" t="str">
        <f t="shared" si="63"/>
        <v>OK</v>
      </c>
      <c r="BW124" s="90" t="str">
        <f t="shared" si="64"/>
        <v/>
      </c>
      <c r="BX124" s="90" t="str">
        <f t="shared" si="65"/>
        <v/>
      </c>
      <c r="BY124" s="90" t="str">
        <f t="shared" si="66"/>
        <v>OK</v>
      </c>
      <c r="BZ124" s="206">
        <f t="shared" si="82"/>
        <v>3</v>
      </c>
      <c r="CA124" s="90">
        <f t="shared" si="71"/>
        <v>1</v>
      </c>
      <c r="CB124" s="90">
        <f t="shared" si="72"/>
        <v>1</v>
      </c>
      <c r="CD124" s="90">
        <f t="shared" si="73"/>
        <v>1</v>
      </c>
      <c r="CE124" s="90">
        <f t="shared" si="74"/>
        <v>1</v>
      </c>
      <c r="CF124" s="90">
        <f t="shared" si="114"/>
        <v>1</v>
      </c>
      <c r="CH124" s="165" t="str">
        <f t="shared" si="76"/>
        <v/>
      </c>
    </row>
    <row r="125" spans="1:86" ht="15.6" x14ac:dyDescent="0.25">
      <c r="A125" s="151">
        <v>36</v>
      </c>
      <c r="B125" s="170" t="s">
        <v>137</v>
      </c>
      <c r="C125" s="171">
        <v>31</v>
      </c>
      <c r="D125" s="171" t="s">
        <v>138</v>
      </c>
      <c r="E125" s="179" t="s">
        <v>180</v>
      </c>
      <c r="F125" s="96" t="s">
        <v>176</v>
      </c>
      <c r="G125" s="96">
        <v>2014</v>
      </c>
      <c r="H125" s="171">
        <v>296</v>
      </c>
      <c r="I125" s="93">
        <v>29.4</v>
      </c>
      <c r="J125" s="180" t="str">
        <f t="shared" ref="J125" si="115">L125</f>
        <v>OK</v>
      </c>
      <c r="K125" s="80" t="str">
        <f t="shared" ref="K125" si="116">IF($B125=$T$7,IF((C125+$T$8)&gt;($I125-0.1),"",$L$7),IF($B125=$AC$7,IF((C125+$AC$8)&gt;($I125-0.1),"",$L$7),""))</f>
        <v/>
      </c>
      <c r="L125" s="80" t="str">
        <f t="shared" ref="L125" si="117">IF(B125="xxx",$L$37,(IF(I125="",(IF(N125="",(IF(M125="",(IF(Q125="","",Q125)),M125)),N125)),BC125)))</f>
        <v>OK</v>
      </c>
      <c r="M125" s="91" t="str">
        <f t="shared" ref="M125" si="118">IF(E125="",(IF(B125="","",IF(AV125="",IF(C125="",Q125,(AW125)),(Q125)))),IF(E125="",(BC125),""))</f>
        <v/>
      </c>
      <c r="N125" s="91" t="str">
        <f t="shared" ref="N125" si="119">IF(D125="","",(BY125))</f>
        <v>OK</v>
      </c>
      <c r="O125" s="91">
        <f t="shared" si="17"/>
        <v>1</v>
      </c>
      <c r="P125" s="91" t="str">
        <f t="shared" si="18"/>
        <v/>
      </c>
      <c r="Q125" s="91" t="str">
        <f t="shared" ref="Q125" si="120">IF(B125="","",IF(T125=0,$L$37,$L$36))</f>
        <v>OK</v>
      </c>
      <c r="R125" s="91"/>
      <c r="S125" s="91"/>
      <c r="T125" s="91">
        <f t="shared" ref="T125" si="121">(IF(O125="",0,O125))+(IF(P125="",0,P125))</f>
        <v>1</v>
      </c>
      <c r="U125" s="91">
        <f t="shared" ref="U125" si="122">IF(T125=0,17,(T125))</f>
        <v>1</v>
      </c>
      <c r="V125" s="91" t="str">
        <f t="shared" si="78"/>
        <v>B příp</v>
      </c>
      <c r="W125" s="91">
        <f t="shared" si="22"/>
        <v>22</v>
      </c>
      <c r="X125" s="91">
        <f t="shared" si="23"/>
        <v>25</v>
      </c>
      <c r="Y125" s="91">
        <f t="shared" si="24"/>
        <v>28</v>
      </c>
      <c r="Z125" s="91">
        <f t="shared" si="25"/>
        <v>31</v>
      </c>
      <c r="AA125" s="91">
        <f t="shared" si="26"/>
        <v>35</v>
      </c>
      <c r="AB125" s="91">
        <f t="shared" si="27"/>
        <v>39</v>
      </c>
      <c r="AC125" s="91">
        <f t="shared" si="28"/>
        <v>43</v>
      </c>
      <c r="AD125" s="91">
        <f t="shared" si="29"/>
        <v>47</v>
      </c>
      <c r="AE125" s="91">
        <f t="shared" si="79"/>
        <v>52</v>
      </c>
      <c r="AF125" s="91">
        <f t="shared" si="80"/>
        <v>57</v>
      </c>
      <c r="AG125" s="91">
        <f t="shared" si="30"/>
        <v>63</v>
      </c>
      <c r="AH125" s="91" t="str">
        <f t="shared" si="31"/>
        <v>xxx</v>
      </c>
      <c r="AI125" s="91" t="str">
        <f t="shared" si="32"/>
        <v>xxx</v>
      </c>
      <c r="AJ125" s="91" t="str">
        <f t="shared" si="33"/>
        <v>xxx</v>
      </c>
      <c r="AK125" s="91" t="str">
        <f t="shared" si="34"/>
        <v>xxx</v>
      </c>
      <c r="AL125" s="91" t="str">
        <f t="shared" si="35"/>
        <v>xxx</v>
      </c>
      <c r="AM125" s="91" t="str">
        <f t="shared" si="36"/>
        <v>xxx</v>
      </c>
      <c r="AN125" s="91" t="str">
        <f t="shared" si="37"/>
        <v>xxx</v>
      </c>
      <c r="AO125" s="91" t="str">
        <f t="shared" si="38"/>
        <v>xxx</v>
      </c>
      <c r="AR125" s="94">
        <f t="shared" ref="AR125" si="123">C125</f>
        <v>31</v>
      </c>
      <c r="AS125" s="91">
        <f t="shared" ref="AS125" si="124">IF(AR125=V125,V125,IF(AR125=W125,W125,IF(AR125=X125,X125,IF(AR125=Y125,Y125,IF(AR125=Z125,Z125,IF(AR125=AA125,AA125,IF(AR125=AB125,AB125,"")))))))</f>
        <v>31</v>
      </c>
      <c r="AT125" s="91" t="str">
        <f t="shared" ref="AT125" si="125">IF(AR125=AC125,AC125,IF(AR125=AD125,AD125,IF(AR125=AE125,AE125,IF(AR125=AF125,AF125,IF(AR125=AG125,AG125,IF(AR125=AH125,AH125,IF(AR125=AI125,AI125,"")))))))</f>
        <v/>
      </c>
      <c r="AU125" s="81" t="str">
        <f t="shared" ref="AU125" si="126">IF(AR125=AJ125,AJ125,IF(AR125=AK125,AK125,IF(AR125=AL125,AL125,IF(AR125=AM125,AM125,IF(AR125=AN125,AN125,IF(AR125=AO125,AO125,""))))))</f>
        <v/>
      </c>
      <c r="AV125" s="90" t="str">
        <f t="shared" ref="AV125" si="127">CONCATENATE(AS125,AT125,AU125)</f>
        <v>31</v>
      </c>
      <c r="AW125" s="90" t="str">
        <f t="shared" ref="AW125" si="128">IF(AR125=0,"",(IF(AR125="","",IF(AV125="",$L$39,$L$36))))</f>
        <v>OK</v>
      </c>
      <c r="AZ125" s="90">
        <f t="shared" ref="AZ125" si="129">INDEX($O$35:$AD$35,1,U125)</f>
        <v>0</v>
      </c>
      <c r="BA125" s="95">
        <f t="shared" ref="BA125" si="130">I125</f>
        <v>29.4</v>
      </c>
      <c r="BB125" s="90" t="str">
        <f t="shared" ref="BB125" si="131">IF(AR125="","",(IF((AV125+AZ125+0.1)&gt;BA125,$L$87,$L$38)))</f>
        <v>OK</v>
      </c>
      <c r="BC125" s="90" t="str">
        <f t="shared" ref="BC125" si="132">IF(AV125="","",BB125)</f>
        <v>OK</v>
      </c>
      <c r="BF125" s="90" t="str">
        <f t="shared" si="69"/>
        <v>OK</v>
      </c>
      <c r="BG125" s="90" t="str">
        <f t="shared" si="49"/>
        <v/>
      </c>
      <c r="BH125" s="90" t="str">
        <f t="shared" si="50"/>
        <v/>
      </c>
      <c r="BI125" s="90" t="str">
        <f t="shared" si="51"/>
        <v/>
      </c>
      <c r="BJ125" s="90" t="str">
        <f t="shared" si="52"/>
        <v/>
      </c>
      <c r="BK125" s="90" t="str">
        <f t="shared" si="70"/>
        <v/>
      </c>
      <c r="BL125" s="90" t="str">
        <f t="shared" si="53"/>
        <v/>
      </c>
      <c r="BM125" s="90" t="str">
        <f t="shared" si="54"/>
        <v/>
      </c>
      <c r="BN125" s="90" t="str">
        <f t="shared" si="55"/>
        <v/>
      </c>
      <c r="BO125" s="90" t="str">
        <f t="shared" si="56"/>
        <v/>
      </c>
      <c r="BP125" s="90" t="str">
        <f t="shared" si="57"/>
        <v/>
      </c>
      <c r="BQ125" s="90" t="str">
        <f t="shared" si="58"/>
        <v/>
      </c>
      <c r="BR125" s="90" t="str">
        <f t="shared" si="59"/>
        <v/>
      </c>
      <c r="BS125" s="90" t="str">
        <f t="shared" si="60"/>
        <v/>
      </c>
      <c r="BT125" s="90" t="str">
        <f t="shared" si="61"/>
        <v/>
      </c>
      <c r="BU125" s="90" t="str">
        <f t="shared" si="62"/>
        <v/>
      </c>
      <c r="BV125" s="90" t="str">
        <f t="shared" ref="BV125" si="133">CONCATENATE(BF125,BG125,BH125,BI125,BJ125)</f>
        <v>OK</v>
      </c>
      <c r="BW125" s="90" t="str">
        <f t="shared" ref="BW125" si="134">CONCATENATE(BK125,BL125,BM125,BN125,BO125)</f>
        <v/>
      </c>
      <c r="BX125" s="90" t="str">
        <f t="shared" ref="BX125" si="135">CONCATENATE(BP125,BQ125,BR125,BS125,BT125)</f>
        <v/>
      </c>
      <c r="BY125" s="90" t="str">
        <f t="shared" ref="BY125" si="136">CONCATENATE(BV125,BW125,BX125,BU125)</f>
        <v>OK</v>
      </c>
      <c r="BZ125" s="206">
        <f t="shared" si="82"/>
        <v>4</v>
      </c>
      <c r="CA125" s="90">
        <f t="shared" ref="CA125" si="137">IF(B125="",0,1)</f>
        <v>1</v>
      </c>
      <c r="CB125" s="90">
        <f t="shared" ref="CB125" si="138">IF(H125=999,1,(IF(H125="",0,1)))</f>
        <v>1</v>
      </c>
      <c r="CD125" s="90">
        <f t="shared" ref="CD125" si="139">IF(D125=$D$88,1,IF(D125=$D$87,2,0))</f>
        <v>1</v>
      </c>
      <c r="CE125" s="90">
        <f t="shared" ref="CE125" si="140">IF(B125="",0,1)</f>
        <v>1</v>
      </c>
      <c r="CF125" s="90">
        <f t="shared" ref="CF125" si="141">IF(H125=999,1,(IF(H125="",0,1)))</f>
        <v>1</v>
      </c>
      <c r="CH125" s="191" t="str">
        <f t="shared" ref="CH125" si="142">IF(H125=999,$CH$6,(IF(I125="",IF(H125="","",$CH$5),IF(H125="",($CH$4),""))))</f>
        <v/>
      </c>
    </row>
    <row r="126" spans="1:86" ht="15.6" x14ac:dyDescent="0.25">
      <c r="A126" s="151">
        <v>37</v>
      </c>
      <c r="B126" s="170" t="s">
        <v>137</v>
      </c>
      <c r="C126" s="171">
        <v>35</v>
      </c>
      <c r="D126" s="171" t="s">
        <v>138</v>
      </c>
      <c r="E126" s="179" t="s">
        <v>181</v>
      </c>
      <c r="F126" s="96" t="s">
        <v>176</v>
      </c>
      <c r="G126" s="96">
        <v>2013</v>
      </c>
      <c r="H126" s="171">
        <v>7</v>
      </c>
      <c r="I126" s="93">
        <v>32.4</v>
      </c>
      <c r="J126" s="180" t="str">
        <f t="shared" si="77"/>
        <v>OK</v>
      </c>
      <c r="K126" s="80" t="str">
        <f t="shared" si="15"/>
        <v/>
      </c>
      <c r="L126" s="80" t="str">
        <f t="shared" si="67"/>
        <v>OK</v>
      </c>
      <c r="M126" s="91" t="str">
        <f t="shared" si="16"/>
        <v/>
      </c>
      <c r="N126" s="91" t="str">
        <f t="shared" si="68"/>
        <v>OK</v>
      </c>
      <c r="O126" s="91">
        <f t="shared" si="17"/>
        <v>1</v>
      </c>
      <c r="P126" s="91" t="str">
        <f t="shared" si="18"/>
        <v/>
      </c>
      <c r="Q126" s="91" t="str">
        <f t="shared" si="19"/>
        <v>OK</v>
      </c>
      <c r="R126" s="91"/>
      <c r="S126" s="91"/>
      <c r="T126" s="91">
        <f t="shared" si="20"/>
        <v>1</v>
      </c>
      <c r="U126" s="91">
        <f t="shared" si="21"/>
        <v>1</v>
      </c>
      <c r="V126" s="91" t="str">
        <f t="shared" si="78"/>
        <v>B příp</v>
      </c>
      <c r="W126" s="91">
        <f t="shared" si="22"/>
        <v>22</v>
      </c>
      <c r="X126" s="91">
        <f t="shared" si="23"/>
        <v>25</v>
      </c>
      <c r="Y126" s="91">
        <f t="shared" si="24"/>
        <v>28</v>
      </c>
      <c r="Z126" s="91">
        <f t="shared" si="25"/>
        <v>31</v>
      </c>
      <c r="AA126" s="91">
        <f t="shared" si="26"/>
        <v>35</v>
      </c>
      <c r="AB126" s="91">
        <f t="shared" si="27"/>
        <v>39</v>
      </c>
      <c r="AC126" s="91">
        <f t="shared" si="28"/>
        <v>43</v>
      </c>
      <c r="AD126" s="91">
        <f t="shared" si="29"/>
        <v>47</v>
      </c>
      <c r="AE126" s="91">
        <f t="shared" si="79"/>
        <v>52</v>
      </c>
      <c r="AF126" s="91">
        <f t="shared" si="80"/>
        <v>57</v>
      </c>
      <c r="AG126" s="91">
        <f t="shared" si="30"/>
        <v>63</v>
      </c>
      <c r="AH126" s="91" t="str">
        <f t="shared" si="31"/>
        <v>xxx</v>
      </c>
      <c r="AI126" s="91" t="str">
        <f t="shared" si="32"/>
        <v>xxx</v>
      </c>
      <c r="AJ126" s="91" t="str">
        <f t="shared" si="33"/>
        <v>xxx</v>
      </c>
      <c r="AK126" s="91" t="str">
        <f t="shared" si="34"/>
        <v>xxx</v>
      </c>
      <c r="AL126" s="91" t="str">
        <f t="shared" si="35"/>
        <v>xxx</v>
      </c>
      <c r="AM126" s="91" t="str">
        <f t="shared" si="36"/>
        <v>xxx</v>
      </c>
      <c r="AN126" s="91" t="str">
        <f t="shared" si="37"/>
        <v>xxx</v>
      </c>
      <c r="AO126" s="91" t="str">
        <f t="shared" si="38"/>
        <v>xxx</v>
      </c>
      <c r="AR126" s="94">
        <f t="shared" si="112"/>
        <v>35</v>
      </c>
      <c r="AS126" s="91">
        <f t="shared" si="111"/>
        <v>35</v>
      </c>
      <c r="AT126" s="91" t="str">
        <f t="shared" si="41"/>
        <v/>
      </c>
      <c r="AU126" s="81" t="str">
        <f t="shared" si="42"/>
        <v/>
      </c>
      <c r="AV126" s="90" t="str">
        <f t="shared" si="43"/>
        <v>35</v>
      </c>
      <c r="AW126" s="90" t="str">
        <f t="shared" si="44"/>
        <v>OK</v>
      </c>
      <c r="AZ126" s="90">
        <f t="shared" si="45"/>
        <v>0</v>
      </c>
      <c r="BA126" s="95">
        <f t="shared" si="113"/>
        <v>32.4</v>
      </c>
      <c r="BB126" s="90" t="str">
        <f t="shared" si="81"/>
        <v>OK</v>
      </c>
      <c r="BC126" s="90" t="str">
        <f t="shared" si="48"/>
        <v>OK</v>
      </c>
      <c r="BF126" s="90" t="str">
        <f t="shared" si="69"/>
        <v>OK</v>
      </c>
      <c r="BG126" s="90" t="str">
        <f t="shared" si="49"/>
        <v/>
      </c>
      <c r="BH126" s="90" t="str">
        <f t="shared" si="50"/>
        <v/>
      </c>
      <c r="BI126" s="90" t="str">
        <f t="shared" si="51"/>
        <v/>
      </c>
      <c r="BJ126" s="90" t="str">
        <f t="shared" si="52"/>
        <v/>
      </c>
      <c r="BK126" s="90" t="str">
        <f t="shared" si="70"/>
        <v/>
      </c>
      <c r="BL126" s="90" t="str">
        <f t="shared" si="53"/>
        <v/>
      </c>
      <c r="BM126" s="90" t="str">
        <f t="shared" si="54"/>
        <v/>
      </c>
      <c r="BN126" s="90" t="str">
        <f t="shared" si="55"/>
        <v/>
      </c>
      <c r="BO126" s="90" t="str">
        <f t="shared" si="56"/>
        <v/>
      </c>
      <c r="BP126" s="90" t="str">
        <f t="shared" si="57"/>
        <v/>
      </c>
      <c r="BQ126" s="90" t="str">
        <f t="shared" si="58"/>
        <v/>
      </c>
      <c r="BR126" s="90" t="str">
        <f t="shared" si="59"/>
        <v/>
      </c>
      <c r="BS126" s="90" t="str">
        <f t="shared" si="60"/>
        <v/>
      </c>
      <c r="BT126" s="90" t="str">
        <f t="shared" si="61"/>
        <v/>
      </c>
      <c r="BU126" s="90" t="str">
        <f t="shared" si="62"/>
        <v/>
      </c>
      <c r="BV126" s="90" t="str">
        <f t="shared" si="63"/>
        <v>OK</v>
      </c>
      <c r="BW126" s="90" t="str">
        <f t="shared" si="64"/>
        <v/>
      </c>
      <c r="BX126" s="90" t="str">
        <f t="shared" si="65"/>
        <v/>
      </c>
      <c r="BY126" s="90" t="str">
        <f t="shared" si="66"/>
        <v>OK</v>
      </c>
      <c r="BZ126" s="206">
        <f t="shared" si="82"/>
        <v>5</v>
      </c>
      <c r="CA126" s="90">
        <f t="shared" si="71"/>
        <v>1</v>
      </c>
      <c r="CB126" s="90">
        <f t="shared" si="72"/>
        <v>1</v>
      </c>
      <c r="CD126" s="90">
        <f t="shared" si="73"/>
        <v>1</v>
      </c>
      <c r="CE126" s="90">
        <f t="shared" si="74"/>
        <v>1</v>
      </c>
      <c r="CF126" s="90">
        <f t="shared" si="114"/>
        <v>1</v>
      </c>
      <c r="CH126" s="165" t="str">
        <f t="shared" si="76"/>
        <v/>
      </c>
    </row>
    <row r="127" spans="1:86" ht="15.6" x14ac:dyDescent="0.25">
      <c r="A127" s="151">
        <v>38</v>
      </c>
      <c r="B127" s="170" t="s">
        <v>137</v>
      </c>
      <c r="C127" s="171">
        <v>35</v>
      </c>
      <c r="D127" s="171" t="s">
        <v>138</v>
      </c>
      <c r="E127" s="179" t="s">
        <v>182</v>
      </c>
      <c r="F127" s="96" t="s">
        <v>176</v>
      </c>
      <c r="G127" s="96">
        <v>2014</v>
      </c>
      <c r="H127" s="171">
        <v>5</v>
      </c>
      <c r="I127" s="93">
        <v>33.4</v>
      </c>
      <c r="J127" s="180" t="str">
        <f t="shared" si="77"/>
        <v>OK</v>
      </c>
      <c r="K127" s="80" t="str">
        <f t="shared" si="15"/>
        <v/>
      </c>
      <c r="L127" s="80" t="str">
        <f t="shared" si="67"/>
        <v>OK</v>
      </c>
      <c r="M127" s="91" t="str">
        <f t="shared" si="16"/>
        <v/>
      </c>
      <c r="N127" s="91" t="str">
        <f t="shared" si="68"/>
        <v>OK</v>
      </c>
      <c r="O127" s="91">
        <f t="shared" si="17"/>
        <v>1</v>
      </c>
      <c r="P127" s="91" t="str">
        <f t="shared" si="18"/>
        <v/>
      </c>
      <c r="Q127" s="91" t="str">
        <f t="shared" si="19"/>
        <v>OK</v>
      </c>
      <c r="R127" s="91"/>
      <c r="S127" s="91"/>
      <c r="T127" s="91">
        <f t="shared" si="20"/>
        <v>1</v>
      </c>
      <c r="U127" s="91">
        <f t="shared" si="21"/>
        <v>1</v>
      </c>
      <c r="V127" s="91" t="str">
        <f t="shared" si="78"/>
        <v>B příp</v>
      </c>
      <c r="W127" s="91">
        <f t="shared" si="22"/>
        <v>22</v>
      </c>
      <c r="X127" s="91">
        <f t="shared" si="23"/>
        <v>25</v>
      </c>
      <c r="Y127" s="91">
        <f t="shared" si="24"/>
        <v>28</v>
      </c>
      <c r="Z127" s="91">
        <f t="shared" si="25"/>
        <v>31</v>
      </c>
      <c r="AA127" s="91">
        <f t="shared" si="26"/>
        <v>35</v>
      </c>
      <c r="AB127" s="91">
        <f t="shared" si="27"/>
        <v>39</v>
      </c>
      <c r="AC127" s="91">
        <f t="shared" si="28"/>
        <v>43</v>
      </c>
      <c r="AD127" s="91">
        <f t="shared" si="29"/>
        <v>47</v>
      </c>
      <c r="AE127" s="91">
        <f t="shared" si="79"/>
        <v>52</v>
      </c>
      <c r="AF127" s="91">
        <f t="shared" si="80"/>
        <v>57</v>
      </c>
      <c r="AG127" s="91">
        <f t="shared" si="30"/>
        <v>63</v>
      </c>
      <c r="AH127" s="91" t="str">
        <f t="shared" si="31"/>
        <v>xxx</v>
      </c>
      <c r="AI127" s="91" t="str">
        <f t="shared" si="32"/>
        <v>xxx</v>
      </c>
      <c r="AJ127" s="91" t="str">
        <f t="shared" si="33"/>
        <v>xxx</v>
      </c>
      <c r="AK127" s="91" t="str">
        <f t="shared" si="34"/>
        <v>xxx</v>
      </c>
      <c r="AL127" s="91" t="str">
        <f t="shared" si="35"/>
        <v>xxx</v>
      </c>
      <c r="AM127" s="91" t="str">
        <f t="shared" si="36"/>
        <v>xxx</v>
      </c>
      <c r="AN127" s="91" t="str">
        <f t="shared" si="37"/>
        <v>xxx</v>
      </c>
      <c r="AO127" s="91" t="str">
        <f t="shared" si="38"/>
        <v>xxx</v>
      </c>
      <c r="AR127" s="94">
        <f t="shared" si="112"/>
        <v>35</v>
      </c>
      <c r="AS127" s="91">
        <f t="shared" si="111"/>
        <v>35</v>
      </c>
      <c r="AT127" s="91" t="str">
        <f t="shared" si="41"/>
        <v/>
      </c>
      <c r="AU127" s="81" t="str">
        <f t="shared" si="42"/>
        <v/>
      </c>
      <c r="AV127" s="90" t="str">
        <f t="shared" si="43"/>
        <v>35</v>
      </c>
      <c r="AW127" s="90" t="str">
        <f t="shared" si="44"/>
        <v>OK</v>
      </c>
      <c r="AZ127" s="90">
        <f t="shared" si="45"/>
        <v>0</v>
      </c>
      <c r="BA127" s="95">
        <f t="shared" si="113"/>
        <v>33.4</v>
      </c>
      <c r="BB127" s="90" t="str">
        <f t="shared" si="81"/>
        <v>OK</v>
      </c>
      <c r="BC127" s="90" t="str">
        <f t="shared" si="48"/>
        <v>OK</v>
      </c>
      <c r="BF127" s="90" t="str">
        <f t="shared" si="69"/>
        <v>OK</v>
      </c>
      <c r="BG127" s="90" t="str">
        <f t="shared" si="49"/>
        <v/>
      </c>
      <c r="BH127" s="90" t="str">
        <f t="shared" si="50"/>
        <v/>
      </c>
      <c r="BI127" s="90" t="str">
        <f t="shared" si="51"/>
        <v/>
      </c>
      <c r="BJ127" s="90" t="str">
        <f t="shared" si="52"/>
        <v/>
      </c>
      <c r="BK127" s="90" t="str">
        <f t="shared" si="70"/>
        <v/>
      </c>
      <c r="BL127" s="90" t="str">
        <f t="shared" si="53"/>
        <v/>
      </c>
      <c r="BM127" s="90" t="str">
        <f t="shared" si="54"/>
        <v/>
      </c>
      <c r="BN127" s="90" t="str">
        <f t="shared" si="55"/>
        <v/>
      </c>
      <c r="BO127" s="90" t="str">
        <f t="shared" si="56"/>
        <v/>
      </c>
      <c r="BP127" s="90" t="str">
        <f t="shared" si="57"/>
        <v/>
      </c>
      <c r="BQ127" s="90" t="str">
        <f t="shared" si="58"/>
        <v/>
      </c>
      <c r="BR127" s="90" t="str">
        <f t="shared" si="59"/>
        <v/>
      </c>
      <c r="BS127" s="90" t="str">
        <f t="shared" si="60"/>
        <v/>
      </c>
      <c r="BT127" s="90" t="str">
        <f t="shared" si="61"/>
        <v/>
      </c>
      <c r="BU127" s="90" t="str">
        <f t="shared" si="62"/>
        <v/>
      </c>
      <c r="BV127" s="90" t="str">
        <f t="shared" si="63"/>
        <v>OK</v>
      </c>
      <c r="BW127" s="90" t="str">
        <f t="shared" si="64"/>
        <v/>
      </c>
      <c r="BX127" s="90" t="str">
        <f t="shared" si="65"/>
        <v/>
      </c>
      <c r="BY127" s="90" t="str">
        <f t="shared" si="66"/>
        <v>OK</v>
      </c>
      <c r="BZ127" s="206">
        <f t="shared" si="82"/>
        <v>6</v>
      </c>
      <c r="CA127" s="90">
        <f t="shared" si="71"/>
        <v>1</v>
      </c>
      <c r="CB127" s="90">
        <f t="shared" si="72"/>
        <v>1</v>
      </c>
      <c r="CD127" s="90">
        <f t="shared" si="73"/>
        <v>1</v>
      </c>
      <c r="CE127" s="90">
        <f t="shared" si="74"/>
        <v>1</v>
      </c>
      <c r="CF127" s="90">
        <f t="shared" si="114"/>
        <v>1</v>
      </c>
      <c r="CH127" s="165" t="str">
        <f t="shared" si="76"/>
        <v/>
      </c>
    </row>
    <row r="128" spans="1:86" ht="15.6" x14ac:dyDescent="0.25">
      <c r="A128" s="151">
        <v>39</v>
      </c>
      <c r="B128" s="170" t="s">
        <v>141</v>
      </c>
      <c r="C128" s="171">
        <v>57</v>
      </c>
      <c r="D128" s="171" t="s">
        <v>138</v>
      </c>
      <c r="E128" s="179" t="s">
        <v>183</v>
      </c>
      <c r="F128" s="96" t="s">
        <v>176</v>
      </c>
      <c r="G128" s="96">
        <v>2011</v>
      </c>
      <c r="H128" s="171">
        <v>107</v>
      </c>
      <c r="I128" s="93">
        <v>53.8</v>
      </c>
      <c r="J128" s="180" t="str">
        <f t="shared" si="77"/>
        <v>OK</v>
      </c>
      <c r="K128" s="80" t="str">
        <f t="shared" si="15"/>
        <v/>
      </c>
      <c r="L128" s="80" t="str">
        <f t="shared" si="67"/>
        <v>OK</v>
      </c>
      <c r="M128" s="91" t="str">
        <f t="shared" si="16"/>
        <v/>
      </c>
      <c r="N128" s="91" t="str">
        <f t="shared" si="68"/>
        <v>OK</v>
      </c>
      <c r="O128" s="91">
        <f t="shared" si="17"/>
        <v>2</v>
      </c>
      <c r="P128" s="91" t="str">
        <f t="shared" si="18"/>
        <v/>
      </c>
      <c r="Q128" s="91" t="str">
        <f t="shared" si="19"/>
        <v>OK</v>
      </c>
      <c r="R128" s="91"/>
      <c r="S128" s="91"/>
      <c r="T128" s="91">
        <f t="shared" si="20"/>
        <v>2</v>
      </c>
      <c r="U128" s="91">
        <f t="shared" si="21"/>
        <v>2</v>
      </c>
      <c r="V128" s="91" t="str">
        <f t="shared" si="78"/>
        <v>A příp</v>
      </c>
      <c r="W128" s="91">
        <f t="shared" si="22"/>
        <v>25</v>
      </c>
      <c r="X128" s="91">
        <f t="shared" si="23"/>
        <v>28</v>
      </c>
      <c r="Y128" s="91">
        <f t="shared" si="24"/>
        <v>31</v>
      </c>
      <c r="Z128" s="91">
        <f t="shared" si="25"/>
        <v>35</v>
      </c>
      <c r="AA128" s="91">
        <f t="shared" si="26"/>
        <v>39</v>
      </c>
      <c r="AB128" s="91">
        <f t="shared" si="27"/>
        <v>43</v>
      </c>
      <c r="AC128" s="91">
        <f t="shared" si="28"/>
        <v>47</v>
      </c>
      <c r="AD128" s="91">
        <f t="shared" si="29"/>
        <v>52</v>
      </c>
      <c r="AE128" s="91">
        <f t="shared" si="79"/>
        <v>57</v>
      </c>
      <c r="AF128" s="91">
        <f t="shared" si="80"/>
        <v>63</v>
      </c>
      <c r="AG128" s="91">
        <f t="shared" si="30"/>
        <v>70</v>
      </c>
      <c r="AH128" s="91">
        <f t="shared" si="31"/>
        <v>80</v>
      </c>
      <c r="AI128" s="91" t="str">
        <f t="shared" si="32"/>
        <v>xxx</v>
      </c>
      <c r="AJ128" s="91" t="str">
        <f t="shared" si="33"/>
        <v>xxx</v>
      </c>
      <c r="AK128" s="91" t="str">
        <f t="shared" si="34"/>
        <v>xxx</v>
      </c>
      <c r="AL128" s="91" t="str">
        <f t="shared" si="35"/>
        <v>xxx</v>
      </c>
      <c r="AM128" s="91" t="str">
        <f t="shared" si="36"/>
        <v>xxx</v>
      </c>
      <c r="AN128" s="91" t="str">
        <f t="shared" si="37"/>
        <v>xxx</v>
      </c>
      <c r="AO128" s="91" t="str">
        <f t="shared" si="38"/>
        <v>xxx</v>
      </c>
      <c r="AR128" s="94">
        <f t="shared" si="112"/>
        <v>57</v>
      </c>
      <c r="AS128" s="91" t="str">
        <f t="shared" si="111"/>
        <v/>
      </c>
      <c r="AT128" s="91">
        <f t="shared" si="41"/>
        <v>57</v>
      </c>
      <c r="AU128" s="81" t="str">
        <f t="shared" si="42"/>
        <v/>
      </c>
      <c r="AV128" s="90" t="str">
        <f t="shared" si="43"/>
        <v>57</v>
      </c>
      <c r="AW128" s="90" t="str">
        <f t="shared" si="44"/>
        <v>OK</v>
      </c>
      <c r="AZ128" s="90">
        <f t="shared" si="45"/>
        <v>0</v>
      </c>
      <c r="BA128" s="95">
        <f t="shared" si="113"/>
        <v>53.8</v>
      </c>
      <c r="BB128" s="90" t="str">
        <f t="shared" si="81"/>
        <v>OK</v>
      </c>
      <c r="BC128" s="90" t="str">
        <f t="shared" si="48"/>
        <v>OK</v>
      </c>
      <c r="BF128" s="90" t="str">
        <f t="shared" si="69"/>
        <v/>
      </c>
      <c r="BG128" s="90" t="str">
        <f t="shared" si="49"/>
        <v>OK</v>
      </c>
      <c r="BH128" s="90" t="str">
        <f t="shared" si="50"/>
        <v/>
      </c>
      <c r="BI128" s="90" t="str">
        <f t="shared" si="51"/>
        <v/>
      </c>
      <c r="BJ128" s="90" t="str">
        <f t="shared" si="52"/>
        <v/>
      </c>
      <c r="BK128" s="90" t="str">
        <f t="shared" si="70"/>
        <v/>
      </c>
      <c r="BL128" s="90" t="str">
        <f t="shared" si="53"/>
        <v/>
      </c>
      <c r="BM128" s="90" t="str">
        <f t="shared" si="54"/>
        <v/>
      </c>
      <c r="BN128" s="90" t="str">
        <f t="shared" si="55"/>
        <v/>
      </c>
      <c r="BO128" s="90" t="str">
        <f t="shared" si="56"/>
        <v/>
      </c>
      <c r="BP128" s="90" t="str">
        <f t="shared" si="57"/>
        <v/>
      </c>
      <c r="BQ128" s="90" t="str">
        <f t="shared" si="58"/>
        <v/>
      </c>
      <c r="BR128" s="90" t="str">
        <f t="shared" si="59"/>
        <v/>
      </c>
      <c r="BS128" s="90" t="str">
        <f t="shared" si="60"/>
        <v/>
      </c>
      <c r="BT128" s="90" t="str">
        <f t="shared" si="61"/>
        <v/>
      </c>
      <c r="BU128" s="90" t="str">
        <f t="shared" si="62"/>
        <v/>
      </c>
      <c r="BV128" s="90" t="str">
        <f t="shared" si="63"/>
        <v>OK</v>
      </c>
      <c r="BW128" s="90" t="str">
        <f t="shared" si="64"/>
        <v/>
      </c>
      <c r="BX128" s="90" t="str">
        <f t="shared" si="65"/>
        <v/>
      </c>
      <c r="BY128" s="90" t="str">
        <f t="shared" si="66"/>
        <v>OK</v>
      </c>
      <c r="BZ128" s="206">
        <f t="shared" si="82"/>
        <v>7</v>
      </c>
      <c r="CA128" s="90">
        <f t="shared" si="71"/>
        <v>1</v>
      </c>
      <c r="CB128" s="90">
        <f t="shared" si="72"/>
        <v>1</v>
      </c>
      <c r="CD128" s="90">
        <f t="shared" si="73"/>
        <v>1</v>
      </c>
      <c r="CE128" s="90">
        <f t="shared" si="74"/>
        <v>1</v>
      </c>
      <c r="CF128" s="90">
        <f t="shared" si="114"/>
        <v>1</v>
      </c>
      <c r="CH128" s="165" t="str">
        <f t="shared" si="76"/>
        <v/>
      </c>
    </row>
    <row r="129" spans="1:86" ht="15.6" x14ac:dyDescent="0.25">
      <c r="A129" s="151">
        <v>40</v>
      </c>
      <c r="B129" s="170" t="s">
        <v>141</v>
      </c>
      <c r="C129" s="171">
        <v>63</v>
      </c>
      <c r="D129" s="171" t="s">
        <v>138</v>
      </c>
      <c r="E129" s="179" t="s">
        <v>184</v>
      </c>
      <c r="F129" s="96" t="s">
        <v>176</v>
      </c>
      <c r="G129" s="96">
        <v>2012</v>
      </c>
      <c r="H129" s="171">
        <v>45</v>
      </c>
      <c r="I129" s="93">
        <v>61.9</v>
      </c>
      <c r="J129" s="180" t="str">
        <f t="shared" si="77"/>
        <v>OK</v>
      </c>
      <c r="K129" s="80" t="str">
        <f t="shared" si="15"/>
        <v/>
      </c>
      <c r="L129" s="80" t="str">
        <f t="shared" si="67"/>
        <v>OK</v>
      </c>
      <c r="M129" s="91" t="str">
        <f t="shared" si="16"/>
        <v/>
      </c>
      <c r="N129" s="91" t="str">
        <f t="shared" si="68"/>
        <v>OK</v>
      </c>
      <c r="O129" s="91">
        <f t="shared" si="17"/>
        <v>2</v>
      </c>
      <c r="P129" s="91" t="str">
        <f t="shared" si="18"/>
        <v/>
      </c>
      <c r="Q129" s="91" t="str">
        <f t="shared" si="19"/>
        <v>OK</v>
      </c>
      <c r="R129" s="91"/>
      <c r="S129" s="91"/>
      <c r="T129" s="91">
        <f t="shared" si="20"/>
        <v>2</v>
      </c>
      <c r="U129" s="91">
        <f t="shared" si="21"/>
        <v>2</v>
      </c>
      <c r="V129" s="91" t="str">
        <f t="shared" si="78"/>
        <v>A příp</v>
      </c>
      <c r="W129" s="91">
        <f t="shared" si="22"/>
        <v>25</v>
      </c>
      <c r="X129" s="91">
        <f t="shared" si="23"/>
        <v>28</v>
      </c>
      <c r="Y129" s="91">
        <f t="shared" si="24"/>
        <v>31</v>
      </c>
      <c r="Z129" s="91">
        <f t="shared" si="25"/>
        <v>35</v>
      </c>
      <c r="AA129" s="91">
        <f t="shared" si="26"/>
        <v>39</v>
      </c>
      <c r="AB129" s="91">
        <f t="shared" si="27"/>
        <v>43</v>
      </c>
      <c r="AC129" s="91">
        <f t="shared" si="28"/>
        <v>47</v>
      </c>
      <c r="AD129" s="91">
        <f t="shared" si="29"/>
        <v>52</v>
      </c>
      <c r="AE129" s="91">
        <f t="shared" si="79"/>
        <v>57</v>
      </c>
      <c r="AF129" s="91">
        <f t="shared" si="80"/>
        <v>63</v>
      </c>
      <c r="AG129" s="91">
        <f t="shared" si="30"/>
        <v>70</v>
      </c>
      <c r="AH129" s="91">
        <f t="shared" si="31"/>
        <v>80</v>
      </c>
      <c r="AI129" s="91" t="str">
        <f t="shared" si="32"/>
        <v>xxx</v>
      </c>
      <c r="AJ129" s="91" t="str">
        <f t="shared" si="33"/>
        <v>xxx</v>
      </c>
      <c r="AK129" s="91" t="str">
        <f t="shared" si="34"/>
        <v>xxx</v>
      </c>
      <c r="AL129" s="91" t="str">
        <f t="shared" si="35"/>
        <v>xxx</v>
      </c>
      <c r="AM129" s="91" t="str">
        <f t="shared" si="36"/>
        <v>xxx</v>
      </c>
      <c r="AN129" s="91" t="str">
        <f t="shared" si="37"/>
        <v>xxx</v>
      </c>
      <c r="AO129" s="91" t="str">
        <f t="shared" si="38"/>
        <v>xxx</v>
      </c>
      <c r="AR129" s="94">
        <f t="shared" si="112"/>
        <v>63</v>
      </c>
      <c r="AS129" s="91" t="str">
        <f t="shared" si="111"/>
        <v/>
      </c>
      <c r="AT129" s="91">
        <f t="shared" si="41"/>
        <v>63</v>
      </c>
      <c r="AU129" s="81" t="str">
        <f t="shared" si="42"/>
        <v/>
      </c>
      <c r="AV129" s="90" t="str">
        <f t="shared" si="43"/>
        <v>63</v>
      </c>
      <c r="AW129" s="90" t="str">
        <f t="shared" si="44"/>
        <v>OK</v>
      </c>
      <c r="AZ129" s="90">
        <f t="shared" si="45"/>
        <v>0</v>
      </c>
      <c r="BA129" s="95">
        <f t="shared" si="113"/>
        <v>61.9</v>
      </c>
      <c r="BB129" s="90" t="str">
        <f t="shared" si="81"/>
        <v>OK</v>
      </c>
      <c r="BC129" s="90" t="str">
        <f t="shared" si="48"/>
        <v>OK</v>
      </c>
      <c r="BF129" s="90" t="str">
        <f t="shared" si="69"/>
        <v/>
      </c>
      <c r="BG129" s="90" t="str">
        <f t="shared" si="49"/>
        <v>OK</v>
      </c>
      <c r="BH129" s="90" t="str">
        <f t="shared" si="50"/>
        <v/>
      </c>
      <c r="BI129" s="90" t="str">
        <f t="shared" si="51"/>
        <v/>
      </c>
      <c r="BJ129" s="90" t="str">
        <f t="shared" si="52"/>
        <v/>
      </c>
      <c r="BK129" s="90" t="str">
        <f t="shared" si="70"/>
        <v/>
      </c>
      <c r="BL129" s="90" t="str">
        <f t="shared" si="53"/>
        <v/>
      </c>
      <c r="BM129" s="90" t="str">
        <f t="shared" si="54"/>
        <v/>
      </c>
      <c r="BN129" s="90" t="str">
        <f t="shared" si="55"/>
        <v/>
      </c>
      <c r="BO129" s="90" t="str">
        <f t="shared" si="56"/>
        <v/>
      </c>
      <c r="BP129" s="90" t="str">
        <f t="shared" si="57"/>
        <v/>
      </c>
      <c r="BQ129" s="90" t="str">
        <f t="shared" si="58"/>
        <v/>
      </c>
      <c r="BR129" s="90" t="str">
        <f t="shared" si="59"/>
        <v/>
      </c>
      <c r="BS129" s="90" t="str">
        <f t="shared" si="60"/>
        <v/>
      </c>
      <c r="BT129" s="90" t="str">
        <f t="shared" si="61"/>
        <v/>
      </c>
      <c r="BU129" s="90" t="str">
        <f t="shared" si="62"/>
        <v/>
      </c>
      <c r="BV129" s="90" t="str">
        <f t="shared" si="63"/>
        <v>OK</v>
      </c>
      <c r="BW129" s="90" t="str">
        <f t="shared" si="64"/>
        <v/>
      </c>
      <c r="BX129" s="90" t="str">
        <f t="shared" si="65"/>
        <v/>
      </c>
      <c r="BY129" s="90" t="str">
        <f t="shared" si="66"/>
        <v>OK</v>
      </c>
      <c r="BZ129" s="206">
        <f t="shared" si="82"/>
        <v>8</v>
      </c>
      <c r="CA129" s="90">
        <f t="shared" si="71"/>
        <v>1</v>
      </c>
      <c r="CB129" s="90">
        <f t="shared" si="72"/>
        <v>1</v>
      </c>
      <c r="CD129" s="90">
        <f t="shared" si="73"/>
        <v>1</v>
      </c>
      <c r="CE129" s="90">
        <f t="shared" si="74"/>
        <v>1</v>
      </c>
      <c r="CF129" s="90">
        <f t="shared" si="114"/>
        <v>1</v>
      </c>
      <c r="CH129" s="165" t="str">
        <f t="shared" si="76"/>
        <v/>
      </c>
    </row>
    <row r="130" spans="1:86" ht="15.75" customHeight="1" x14ac:dyDescent="0.25">
      <c r="A130" s="151">
        <v>41</v>
      </c>
      <c r="B130" s="170" t="s">
        <v>144</v>
      </c>
      <c r="C130" s="171">
        <v>39</v>
      </c>
      <c r="D130" s="171" t="s">
        <v>138</v>
      </c>
      <c r="E130" s="179" t="s">
        <v>185</v>
      </c>
      <c r="F130" s="96" t="s">
        <v>176</v>
      </c>
      <c r="G130" s="96">
        <v>2009</v>
      </c>
      <c r="H130" s="171">
        <v>51</v>
      </c>
      <c r="I130" s="93">
        <v>39</v>
      </c>
      <c r="J130" s="180" t="str">
        <f t="shared" si="77"/>
        <v>OK</v>
      </c>
      <c r="K130" s="80" t="str">
        <f t="shared" si="15"/>
        <v/>
      </c>
      <c r="L130" s="80" t="str">
        <f t="shared" si="67"/>
        <v>OK</v>
      </c>
      <c r="M130" s="91" t="str">
        <f t="shared" si="16"/>
        <v/>
      </c>
      <c r="N130" s="91" t="str">
        <f t="shared" si="68"/>
        <v>OK</v>
      </c>
      <c r="O130" s="91">
        <f t="shared" si="17"/>
        <v>3</v>
      </c>
      <c r="P130" s="91" t="str">
        <f t="shared" si="18"/>
        <v/>
      </c>
      <c r="Q130" s="91" t="str">
        <f t="shared" si="19"/>
        <v>OK</v>
      </c>
      <c r="R130" s="91"/>
      <c r="S130" s="91"/>
      <c r="T130" s="91">
        <f t="shared" si="20"/>
        <v>3</v>
      </c>
      <c r="U130" s="91">
        <f t="shared" si="21"/>
        <v>3</v>
      </c>
      <c r="V130" s="91" t="str">
        <f t="shared" si="78"/>
        <v>ml.ž</v>
      </c>
      <c r="W130" s="91">
        <f t="shared" si="22"/>
        <v>28</v>
      </c>
      <c r="X130" s="91">
        <f t="shared" si="23"/>
        <v>31</v>
      </c>
      <c r="Y130" s="91">
        <f t="shared" si="24"/>
        <v>35</v>
      </c>
      <c r="Z130" s="91">
        <f t="shared" si="25"/>
        <v>39</v>
      </c>
      <c r="AA130" s="91">
        <f t="shared" si="26"/>
        <v>43</v>
      </c>
      <c r="AB130" s="91">
        <f t="shared" si="27"/>
        <v>47</v>
      </c>
      <c r="AC130" s="91">
        <f t="shared" si="28"/>
        <v>52</v>
      </c>
      <c r="AD130" s="91">
        <f t="shared" si="29"/>
        <v>57</v>
      </c>
      <c r="AE130" s="91">
        <f t="shared" si="79"/>
        <v>63</v>
      </c>
      <c r="AF130" s="91">
        <f>INDEX($O$40:$AE$59,$AF$89,$U130)</f>
        <v>70</v>
      </c>
      <c r="AG130" s="91">
        <f t="shared" si="30"/>
        <v>80</v>
      </c>
      <c r="AH130" s="91">
        <f t="shared" si="31"/>
        <v>90</v>
      </c>
      <c r="AI130" s="91" t="str">
        <f t="shared" si="32"/>
        <v>xxx</v>
      </c>
      <c r="AJ130" s="91" t="str">
        <f t="shared" si="33"/>
        <v>xxx</v>
      </c>
      <c r="AK130" s="91" t="str">
        <f t="shared" si="34"/>
        <v>xxx</v>
      </c>
      <c r="AL130" s="91" t="str">
        <f t="shared" si="35"/>
        <v>xxx</v>
      </c>
      <c r="AM130" s="91" t="str">
        <f t="shared" si="36"/>
        <v>xxx</v>
      </c>
      <c r="AN130" s="91" t="str">
        <f t="shared" si="37"/>
        <v>xxx</v>
      </c>
      <c r="AO130" s="91" t="str">
        <f t="shared" si="38"/>
        <v>xxx</v>
      </c>
      <c r="AR130" s="94">
        <f t="shared" si="112"/>
        <v>39</v>
      </c>
      <c r="AS130" s="91">
        <f t="shared" si="111"/>
        <v>39</v>
      </c>
      <c r="AT130" s="91" t="str">
        <f t="shared" si="41"/>
        <v/>
      </c>
      <c r="AU130" s="81" t="str">
        <f t="shared" si="42"/>
        <v/>
      </c>
      <c r="AV130" s="90" t="str">
        <f t="shared" si="43"/>
        <v>39</v>
      </c>
      <c r="AW130" s="90" t="str">
        <f t="shared" si="44"/>
        <v>OK</v>
      </c>
      <c r="AZ130" s="90">
        <f t="shared" si="45"/>
        <v>0</v>
      </c>
      <c r="BA130" s="95">
        <f t="shared" si="113"/>
        <v>39</v>
      </c>
      <c r="BB130" s="90" t="str">
        <f t="shared" si="81"/>
        <v>OK</v>
      </c>
      <c r="BC130" s="90" t="str">
        <f t="shared" si="48"/>
        <v>OK</v>
      </c>
      <c r="BF130" s="90" t="str">
        <f t="shared" si="69"/>
        <v/>
      </c>
      <c r="BG130" s="90" t="str">
        <f t="shared" si="49"/>
        <v/>
      </c>
      <c r="BH130" s="90" t="str">
        <f t="shared" si="50"/>
        <v>OK</v>
      </c>
      <c r="BI130" s="90" t="str">
        <f t="shared" si="51"/>
        <v/>
      </c>
      <c r="BJ130" s="90" t="str">
        <f t="shared" si="52"/>
        <v/>
      </c>
      <c r="BK130" s="90" t="str">
        <f t="shared" si="70"/>
        <v/>
      </c>
      <c r="BL130" s="90" t="str">
        <f t="shared" si="53"/>
        <v/>
      </c>
      <c r="BM130" s="90" t="str">
        <f t="shared" si="54"/>
        <v/>
      </c>
      <c r="BN130" s="90" t="str">
        <f t="shared" si="55"/>
        <v/>
      </c>
      <c r="BO130" s="90" t="str">
        <f t="shared" si="56"/>
        <v/>
      </c>
      <c r="BP130" s="90" t="str">
        <f t="shared" si="57"/>
        <v/>
      </c>
      <c r="BQ130" s="90" t="str">
        <f t="shared" si="58"/>
        <v/>
      </c>
      <c r="BR130" s="90" t="str">
        <f t="shared" si="59"/>
        <v/>
      </c>
      <c r="BS130" s="90" t="str">
        <f t="shared" si="60"/>
        <v/>
      </c>
      <c r="BT130" s="90" t="str">
        <f t="shared" si="61"/>
        <v/>
      </c>
      <c r="BU130" s="90" t="str">
        <f t="shared" si="62"/>
        <v/>
      </c>
      <c r="BV130" s="90" t="str">
        <f t="shared" si="63"/>
        <v>OK</v>
      </c>
      <c r="BW130" s="90" t="str">
        <f t="shared" si="64"/>
        <v/>
      </c>
      <c r="BX130" s="90" t="str">
        <f t="shared" si="65"/>
        <v/>
      </c>
      <c r="BY130" s="90" t="str">
        <f t="shared" si="66"/>
        <v>OK</v>
      </c>
      <c r="BZ130" s="206">
        <f t="shared" si="82"/>
        <v>9</v>
      </c>
      <c r="CA130" s="90">
        <f t="shared" si="71"/>
        <v>1</v>
      </c>
      <c r="CB130" s="90">
        <f t="shared" si="72"/>
        <v>1</v>
      </c>
      <c r="CD130" s="90">
        <f t="shared" si="73"/>
        <v>1</v>
      </c>
      <c r="CE130" s="90">
        <f t="shared" si="74"/>
        <v>1</v>
      </c>
      <c r="CF130" s="90">
        <f t="shared" si="114"/>
        <v>1</v>
      </c>
      <c r="CH130" s="165" t="str">
        <f t="shared" si="76"/>
        <v/>
      </c>
    </row>
    <row r="131" spans="1:86" ht="15.75" customHeight="1" x14ac:dyDescent="0.25">
      <c r="A131" s="151">
        <f t="shared" ref="A131:A171" si="143">A130+1</f>
        <v>42</v>
      </c>
      <c r="B131" s="170" t="s">
        <v>144</v>
      </c>
      <c r="C131" s="171">
        <v>39</v>
      </c>
      <c r="D131" s="171" t="s">
        <v>138</v>
      </c>
      <c r="E131" s="179" t="s">
        <v>186</v>
      </c>
      <c r="F131" s="96" t="s">
        <v>176</v>
      </c>
      <c r="G131" s="96">
        <v>2010</v>
      </c>
      <c r="H131" s="171">
        <v>265</v>
      </c>
      <c r="I131" s="93">
        <v>38</v>
      </c>
      <c r="J131" s="180" t="str">
        <f t="shared" si="77"/>
        <v>OK</v>
      </c>
      <c r="K131" s="80" t="str">
        <f t="shared" si="15"/>
        <v/>
      </c>
      <c r="L131" s="80" t="str">
        <f>IF(B131="xxx",$L$37,(IF(I131="",(IF(N131="",(IF(M131="",(IF(Q131="","",Q131)),M131)),N131)),BC131)))</f>
        <v>OK</v>
      </c>
      <c r="M131" s="91" t="str">
        <f t="shared" si="16"/>
        <v/>
      </c>
      <c r="N131" s="91" t="str">
        <f t="shared" si="68"/>
        <v>OK</v>
      </c>
      <c r="O131" s="91">
        <f t="shared" si="17"/>
        <v>3</v>
      </c>
      <c r="P131" s="91" t="str">
        <f t="shared" si="18"/>
        <v/>
      </c>
      <c r="Q131" s="91" t="str">
        <f t="shared" si="19"/>
        <v>OK</v>
      </c>
      <c r="R131" s="91"/>
      <c r="S131" s="91"/>
      <c r="T131" s="91">
        <f t="shared" si="20"/>
        <v>3</v>
      </c>
      <c r="U131" s="91">
        <f t="shared" si="21"/>
        <v>3</v>
      </c>
      <c r="V131" s="91" t="str">
        <f t="shared" si="78"/>
        <v>ml.ž</v>
      </c>
      <c r="W131" s="91">
        <f t="shared" si="22"/>
        <v>28</v>
      </c>
      <c r="X131" s="91">
        <f t="shared" si="23"/>
        <v>31</v>
      </c>
      <c r="Y131" s="91">
        <f t="shared" si="24"/>
        <v>35</v>
      </c>
      <c r="Z131" s="91">
        <f t="shared" si="25"/>
        <v>39</v>
      </c>
      <c r="AA131" s="91">
        <f t="shared" si="26"/>
        <v>43</v>
      </c>
      <c r="AB131" s="91">
        <f t="shared" si="27"/>
        <v>47</v>
      </c>
      <c r="AC131" s="91">
        <f t="shared" si="28"/>
        <v>52</v>
      </c>
      <c r="AD131" s="91">
        <f t="shared" si="29"/>
        <v>57</v>
      </c>
      <c r="AE131" s="91">
        <f t="shared" si="79"/>
        <v>63</v>
      </c>
      <c r="AF131" s="91">
        <f>INDEX($O$40:$AE$59,$AF$89,$U131)</f>
        <v>70</v>
      </c>
      <c r="AG131" s="91">
        <f t="shared" si="30"/>
        <v>80</v>
      </c>
      <c r="AH131" s="91">
        <f t="shared" si="31"/>
        <v>90</v>
      </c>
      <c r="AI131" s="91" t="str">
        <f t="shared" si="32"/>
        <v>xxx</v>
      </c>
      <c r="AJ131" s="91" t="str">
        <f t="shared" si="33"/>
        <v>xxx</v>
      </c>
      <c r="AK131" s="91" t="str">
        <f t="shared" si="34"/>
        <v>xxx</v>
      </c>
      <c r="AL131" s="91" t="str">
        <f t="shared" si="35"/>
        <v>xxx</v>
      </c>
      <c r="AM131" s="91" t="str">
        <f t="shared" si="36"/>
        <v>xxx</v>
      </c>
      <c r="AN131" s="91" t="str">
        <f t="shared" si="37"/>
        <v>xxx</v>
      </c>
      <c r="AO131" s="91" t="str">
        <f t="shared" si="38"/>
        <v>xxx</v>
      </c>
      <c r="AR131" s="94">
        <f t="shared" si="112"/>
        <v>39</v>
      </c>
      <c r="AS131" s="91">
        <f t="shared" si="111"/>
        <v>39</v>
      </c>
      <c r="AT131" s="91" t="str">
        <f t="shared" si="41"/>
        <v/>
      </c>
      <c r="AU131" s="81" t="str">
        <f t="shared" si="42"/>
        <v/>
      </c>
      <c r="AV131" s="90" t="str">
        <f t="shared" si="43"/>
        <v>39</v>
      </c>
      <c r="AW131" s="90" t="str">
        <f t="shared" si="44"/>
        <v>OK</v>
      </c>
      <c r="AZ131" s="90">
        <f t="shared" si="45"/>
        <v>0</v>
      </c>
      <c r="BA131" s="95">
        <f t="shared" si="113"/>
        <v>38</v>
      </c>
      <c r="BB131" s="90" t="str">
        <f t="shared" si="81"/>
        <v>OK</v>
      </c>
      <c r="BC131" s="90" t="str">
        <f t="shared" si="48"/>
        <v>OK</v>
      </c>
      <c r="BF131" s="90" t="str">
        <f t="shared" si="69"/>
        <v/>
      </c>
      <c r="BG131" s="90" t="str">
        <f t="shared" si="49"/>
        <v/>
      </c>
      <c r="BH131" s="90" t="str">
        <f t="shared" si="50"/>
        <v>OK</v>
      </c>
      <c r="BI131" s="90" t="str">
        <f t="shared" si="51"/>
        <v/>
      </c>
      <c r="BJ131" s="90" t="str">
        <f t="shared" si="52"/>
        <v/>
      </c>
      <c r="BK131" s="90" t="str">
        <f t="shared" si="70"/>
        <v/>
      </c>
      <c r="BL131" s="90" t="str">
        <f t="shared" si="53"/>
        <v/>
      </c>
      <c r="BM131" s="90" t="str">
        <f t="shared" si="54"/>
        <v/>
      </c>
      <c r="BN131" s="90" t="str">
        <f t="shared" si="55"/>
        <v/>
      </c>
      <c r="BO131" s="90" t="str">
        <f t="shared" si="56"/>
        <v/>
      </c>
      <c r="BP131" s="90" t="str">
        <f t="shared" si="57"/>
        <v/>
      </c>
      <c r="BQ131" s="90" t="str">
        <f t="shared" si="58"/>
        <v/>
      </c>
      <c r="BR131" s="90" t="str">
        <f t="shared" si="59"/>
        <v/>
      </c>
      <c r="BS131" s="90" t="str">
        <f t="shared" si="60"/>
        <v/>
      </c>
      <c r="BT131" s="90" t="str">
        <f t="shared" si="61"/>
        <v/>
      </c>
      <c r="BU131" s="90" t="str">
        <f t="shared" si="62"/>
        <v/>
      </c>
      <c r="BV131" s="90" t="str">
        <f t="shared" si="63"/>
        <v>OK</v>
      </c>
      <c r="BW131" s="90" t="str">
        <f t="shared" si="64"/>
        <v/>
      </c>
      <c r="BX131" s="90" t="str">
        <f t="shared" si="65"/>
        <v/>
      </c>
      <c r="BY131" s="90" t="str">
        <f>CONCATENATE(BV131,BW131,BX131,BU131)</f>
        <v>OK</v>
      </c>
      <c r="BZ131" s="206">
        <f t="shared" si="82"/>
        <v>10</v>
      </c>
      <c r="CA131" s="90">
        <f t="shared" si="71"/>
        <v>1</v>
      </c>
      <c r="CB131" s="90">
        <f t="shared" si="72"/>
        <v>1</v>
      </c>
      <c r="CD131" s="90">
        <f t="shared" si="73"/>
        <v>1</v>
      </c>
      <c r="CE131" s="90">
        <f t="shared" si="74"/>
        <v>1</v>
      </c>
      <c r="CF131" s="90">
        <f t="shared" si="114"/>
        <v>1</v>
      </c>
      <c r="CH131" s="165" t="str">
        <f t="shared" si="76"/>
        <v/>
      </c>
    </row>
    <row r="132" spans="1:86" ht="15.75" customHeight="1" x14ac:dyDescent="0.25">
      <c r="A132" s="151">
        <f t="shared" si="143"/>
        <v>43</v>
      </c>
      <c r="B132" s="170" t="s">
        <v>144</v>
      </c>
      <c r="C132" s="171">
        <v>43</v>
      </c>
      <c r="D132" s="171" t="s">
        <v>138</v>
      </c>
      <c r="E132" s="179" t="s">
        <v>187</v>
      </c>
      <c r="F132" s="96" t="s">
        <v>176</v>
      </c>
      <c r="G132" s="96">
        <v>2009</v>
      </c>
      <c r="H132" s="171">
        <v>254</v>
      </c>
      <c r="I132" s="93">
        <v>41.8</v>
      </c>
      <c r="J132" s="180" t="str">
        <f t="shared" si="77"/>
        <v>OK</v>
      </c>
      <c r="K132" s="80" t="str">
        <f t="shared" si="15"/>
        <v/>
      </c>
      <c r="L132" s="80" t="str">
        <f t="shared" si="67"/>
        <v>OK</v>
      </c>
      <c r="M132" s="91" t="str">
        <f t="shared" si="16"/>
        <v/>
      </c>
      <c r="N132" s="91" t="str">
        <f t="shared" si="68"/>
        <v>OK</v>
      </c>
      <c r="O132" s="91">
        <f t="shared" si="17"/>
        <v>3</v>
      </c>
      <c r="P132" s="91" t="str">
        <f t="shared" si="18"/>
        <v/>
      </c>
      <c r="Q132" s="91" t="str">
        <f t="shared" si="19"/>
        <v>OK</v>
      </c>
      <c r="R132" s="162"/>
      <c r="S132" s="162"/>
      <c r="T132" s="91">
        <f>(IF(O132="",0,O132))+(IF(P132="",0,P132))</f>
        <v>3</v>
      </c>
      <c r="U132" s="91">
        <f t="shared" si="21"/>
        <v>3</v>
      </c>
      <c r="V132" s="91" t="str">
        <f>INDEX($O$40:$AE$59,$V$89,$U132)</f>
        <v>ml.ž</v>
      </c>
      <c r="W132" s="91">
        <f t="shared" si="22"/>
        <v>28</v>
      </c>
      <c r="X132" s="91">
        <f t="shared" si="23"/>
        <v>31</v>
      </c>
      <c r="Y132" s="91">
        <f t="shared" si="24"/>
        <v>35</v>
      </c>
      <c r="Z132" s="91">
        <f t="shared" si="25"/>
        <v>39</v>
      </c>
      <c r="AA132" s="91">
        <f t="shared" si="26"/>
        <v>43</v>
      </c>
      <c r="AB132" s="91">
        <f t="shared" si="27"/>
        <v>47</v>
      </c>
      <c r="AC132" s="91">
        <f t="shared" si="28"/>
        <v>52</v>
      </c>
      <c r="AD132" s="91">
        <f t="shared" si="29"/>
        <v>57</v>
      </c>
      <c r="AE132" s="91">
        <f>INDEX($O$40:$AE$59,$AE$89,$U132)</f>
        <v>63</v>
      </c>
      <c r="AF132" s="91">
        <f>INDEX($O$40:$AE$59,$AF$89,$U132)</f>
        <v>70</v>
      </c>
      <c r="AG132" s="91">
        <f t="shared" si="30"/>
        <v>80</v>
      </c>
      <c r="AH132" s="91">
        <f t="shared" si="31"/>
        <v>90</v>
      </c>
      <c r="AI132" s="91" t="str">
        <f t="shared" si="32"/>
        <v>xxx</v>
      </c>
      <c r="AJ132" s="91" t="str">
        <f t="shared" si="33"/>
        <v>xxx</v>
      </c>
      <c r="AK132" s="91" t="str">
        <f t="shared" si="34"/>
        <v>xxx</v>
      </c>
      <c r="AL132" s="91" t="str">
        <f t="shared" si="35"/>
        <v>xxx</v>
      </c>
      <c r="AM132" s="91" t="str">
        <f t="shared" si="36"/>
        <v>xxx</v>
      </c>
      <c r="AN132" s="91" t="str">
        <f t="shared" si="37"/>
        <v>xxx</v>
      </c>
      <c r="AO132" s="91" t="str">
        <f t="shared" si="38"/>
        <v>xxx</v>
      </c>
      <c r="AR132" s="94">
        <f t="shared" si="112"/>
        <v>43</v>
      </c>
      <c r="AS132" s="91">
        <f>IF(AR132=V132,V132,IF(AR132=W132,W132,IF(AR132=X132,X132,IF(AR132=Y132,Y132,IF(AR132=Z132,Z132,IF(AR132=AA132,AA132,IF(AR132=AB132,AB132,"")))))))</f>
        <v>43</v>
      </c>
      <c r="AT132" s="91" t="str">
        <f t="shared" si="41"/>
        <v/>
      </c>
      <c r="AU132" s="81" t="str">
        <f>IF(AR132=AJ132,AJ132,IF(AR132=AK132,AK132,IF(AR132=AL132,AL132,IF(AR132=AM132,AM132,IF(AR132=AN132,AN132,IF(AR132=AO132,AO132,""))))))</f>
        <v/>
      </c>
      <c r="AV132" s="90" t="str">
        <f>CONCATENATE(AS132,AT132,AU132)</f>
        <v>43</v>
      </c>
      <c r="AW132" s="90" t="str">
        <f>IF(AR132=0,"",(IF(AR132="","",IF(AV132="",$L$39,$L$36))))</f>
        <v>OK</v>
      </c>
      <c r="AZ132" s="90">
        <f t="shared" si="45"/>
        <v>0</v>
      </c>
      <c r="BA132" s="95">
        <f t="shared" si="113"/>
        <v>41.8</v>
      </c>
      <c r="BB132" s="90" t="str">
        <f t="shared" si="81"/>
        <v>OK</v>
      </c>
      <c r="BC132" s="90" t="str">
        <f t="shared" si="48"/>
        <v>OK</v>
      </c>
      <c r="BF132" s="90" t="str">
        <f t="shared" si="69"/>
        <v/>
      </c>
      <c r="BG132" s="90" t="str">
        <f t="shared" si="49"/>
        <v/>
      </c>
      <c r="BH132" s="90" t="str">
        <f t="shared" si="50"/>
        <v>OK</v>
      </c>
      <c r="BI132" s="90" t="str">
        <f t="shared" si="51"/>
        <v/>
      </c>
      <c r="BJ132" s="90" t="str">
        <f t="shared" si="52"/>
        <v/>
      </c>
      <c r="BK132" s="90" t="str">
        <f t="shared" si="70"/>
        <v/>
      </c>
      <c r="BL132" s="90" t="str">
        <f t="shared" si="53"/>
        <v/>
      </c>
      <c r="BM132" s="90" t="str">
        <f t="shared" si="54"/>
        <v/>
      </c>
      <c r="BN132" s="90" t="str">
        <f t="shared" si="55"/>
        <v/>
      </c>
      <c r="BO132" s="90" t="str">
        <f t="shared" si="56"/>
        <v/>
      </c>
      <c r="BP132" s="90" t="str">
        <f t="shared" si="57"/>
        <v/>
      </c>
      <c r="BQ132" s="90" t="str">
        <f t="shared" si="58"/>
        <v/>
      </c>
      <c r="BR132" s="90" t="str">
        <f t="shared" si="59"/>
        <v/>
      </c>
      <c r="BS132" s="90" t="str">
        <f t="shared" si="60"/>
        <v/>
      </c>
      <c r="BT132" s="90" t="str">
        <f t="shared" si="61"/>
        <v/>
      </c>
      <c r="BU132" s="90" t="str">
        <f t="shared" si="62"/>
        <v/>
      </c>
      <c r="BV132" s="90" t="str">
        <f t="shared" si="63"/>
        <v>OK</v>
      </c>
      <c r="BW132" s="90" t="str">
        <f t="shared" si="64"/>
        <v/>
      </c>
      <c r="BX132" s="90" t="str">
        <f t="shared" si="65"/>
        <v/>
      </c>
      <c r="BY132" s="90" t="str">
        <f t="shared" si="66"/>
        <v>OK</v>
      </c>
      <c r="BZ132" s="206">
        <f t="shared" si="82"/>
        <v>11</v>
      </c>
      <c r="CA132" s="90">
        <f t="shared" si="71"/>
        <v>1</v>
      </c>
      <c r="CB132" s="90">
        <f t="shared" si="72"/>
        <v>1</v>
      </c>
      <c r="CD132" s="90">
        <f t="shared" si="73"/>
        <v>1</v>
      </c>
      <c r="CE132" s="90">
        <f t="shared" si="74"/>
        <v>1</v>
      </c>
      <c r="CF132" s="90">
        <f t="shared" si="114"/>
        <v>1</v>
      </c>
      <c r="CH132" s="165" t="str">
        <f t="shared" si="76"/>
        <v/>
      </c>
    </row>
    <row r="133" spans="1:86" ht="15.6" x14ac:dyDescent="0.25">
      <c r="A133" s="151">
        <f t="shared" si="143"/>
        <v>44</v>
      </c>
      <c r="B133" s="170" t="s">
        <v>234</v>
      </c>
      <c r="C133" s="171">
        <v>35</v>
      </c>
      <c r="D133" s="171" t="s">
        <v>128</v>
      </c>
      <c r="E133" s="179" t="s">
        <v>188</v>
      </c>
      <c r="F133" s="96" t="s">
        <v>176</v>
      </c>
      <c r="G133" s="96">
        <v>2011</v>
      </c>
      <c r="H133" s="171">
        <v>248</v>
      </c>
      <c r="I133" s="93">
        <v>33.700000000000003</v>
      </c>
      <c r="J133" s="180" t="s">
        <v>113</v>
      </c>
      <c r="K133" s="80" t="str">
        <f t="shared" si="15"/>
        <v/>
      </c>
      <c r="L133" s="80" t="str">
        <f t="shared" si="67"/>
        <v>OK</v>
      </c>
      <c r="M133" s="91" t="str">
        <f t="shared" si="16"/>
        <v/>
      </c>
      <c r="N133" s="91" t="str">
        <f t="shared" si="68"/>
        <v>OK</v>
      </c>
      <c r="O133" s="91">
        <f t="shared" si="17"/>
        <v>4</v>
      </c>
      <c r="P133" s="91" t="str">
        <f t="shared" si="18"/>
        <v/>
      </c>
      <c r="Q133" s="91" t="str">
        <f t="shared" si="19"/>
        <v>OK</v>
      </c>
      <c r="R133" s="91"/>
      <c r="S133" s="91"/>
      <c r="T133" s="91">
        <f t="shared" si="20"/>
        <v>4</v>
      </c>
      <c r="U133" s="91">
        <f t="shared" si="21"/>
        <v>4</v>
      </c>
      <c r="V133" s="91" t="str">
        <f t="shared" si="78"/>
        <v>ž-A příp</v>
      </c>
      <c r="W133" s="91">
        <f t="shared" si="22"/>
        <v>25</v>
      </c>
      <c r="X133" s="91">
        <f t="shared" si="23"/>
        <v>28</v>
      </c>
      <c r="Y133" s="91">
        <f t="shared" si="24"/>
        <v>31</v>
      </c>
      <c r="Z133" s="91">
        <f t="shared" si="25"/>
        <v>35</v>
      </c>
      <c r="AA133" s="91">
        <f t="shared" si="26"/>
        <v>39</v>
      </c>
      <c r="AB133" s="91">
        <f t="shared" si="27"/>
        <v>43</v>
      </c>
      <c r="AC133" s="91">
        <f t="shared" si="28"/>
        <v>47</v>
      </c>
      <c r="AD133" s="91">
        <f t="shared" si="29"/>
        <v>52</v>
      </c>
      <c r="AE133" s="91">
        <f t="shared" si="79"/>
        <v>57</v>
      </c>
      <c r="AF133" s="91">
        <f t="shared" si="80"/>
        <v>63</v>
      </c>
      <c r="AG133" s="91" t="str">
        <f t="shared" si="30"/>
        <v>xxx</v>
      </c>
      <c r="AH133" s="91" t="str">
        <f t="shared" si="31"/>
        <v>xxx</v>
      </c>
      <c r="AI133" s="91" t="str">
        <f t="shared" si="32"/>
        <v>xxx</v>
      </c>
      <c r="AJ133" s="91" t="str">
        <f t="shared" si="33"/>
        <v>xxx</v>
      </c>
      <c r="AK133" s="91" t="str">
        <f t="shared" si="34"/>
        <v>xxx</v>
      </c>
      <c r="AL133" s="91" t="str">
        <f t="shared" si="35"/>
        <v>xxx</v>
      </c>
      <c r="AM133" s="91" t="str">
        <f t="shared" si="36"/>
        <v>xxx</v>
      </c>
      <c r="AN133" s="91" t="str">
        <f t="shared" si="37"/>
        <v>xxx</v>
      </c>
      <c r="AO133" s="91" t="str">
        <f t="shared" si="38"/>
        <v>xxx</v>
      </c>
      <c r="AR133" s="94">
        <f t="shared" si="112"/>
        <v>35</v>
      </c>
      <c r="AS133" s="91">
        <f>IF(AR133=V133,V133,IF(AR133=W133,W133,IF(AR133=X133,X133,IF(AR133=Y133,Y133,IF(AR133=Z133,Z133,IF(AR133=AA133,AA133,IF(AR133=AB133,AB133,"")))))))</f>
        <v>35</v>
      </c>
      <c r="AT133" s="91" t="str">
        <f t="shared" si="41"/>
        <v/>
      </c>
      <c r="AU133" s="81" t="str">
        <f t="shared" si="42"/>
        <v/>
      </c>
      <c r="AV133" s="90" t="str">
        <f t="shared" si="43"/>
        <v>35</v>
      </c>
      <c r="AW133" s="90" t="str">
        <f t="shared" si="44"/>
        <v>OK</v>
      </c>
      <c r="AZ133" s="90">
        <f t="shared" si="45"/>
        <v>0</v>
      </c>
      <c r="BA133" s="95">
        <f t="shared" si="113"/>
        <v>33.700000000000003</v>
      </c>
      <c r="BB133" s="90" t="str">
        <f t="shared" si="81"/>
        <v>OK</v>
      </c>
      <c r="BC133" s="90" t="str">
        <f t="shared" si="48"/>
        <v>OK</v>
      </c>
      <c r="BF133" s="90" t="str">
        <f t="shared" si="69"/>
        <v/>
      </c>
      <c r="BG133" s="90" t="str">
        <f t="shared" si="49"/>
        <v/>
      </c>
      <c r="BH133" s="90" t="str">
        <f t="shared" si="50"/>
        <v/>
      </c>
      <c r="BI133" s="90" t="str">
        <f t="shared" si="51"/>
        <v>OK</v>
      </c>
      <c r="BJ133" s="90" t="str">
        <f t="shared" si="52"/>
        <v/>
      </c>
      <c r="BK133" s="90" t="str">
        <f t="shared" si="70"/>
        <v/>
      </c>
      <c r="BL133" s="90" t="str">
        <f t="shared" si="53"/>
        <v/>
      </c>
      <c r="BM133" s="90" t="str">
        <f t="shared" si="54"/>
        <v/>
      </c>
      <c r="BN133" s="90" t="str">
        <f t="shared" si="55"/>
        <v/>
      </c>
      <c r="BO133" s="90" t="str">
        <f t="shared" si="56"/>
        <v/>
      </c>
      <c r="BP133" s="90" t="str">
        <f t="shared" si="57"/>
        <v/>
      </c>
      <c r="BQ133" s="90" t="str">
        <f t="shared" si="58"/>
        <v/>
      </c>
      <c r="BR133" s="90" t="str">
        <f t="shared" si="59"/>
        <v/>
      </c>
      <c r="BS133" s="90" t="str">
        <f t="shared" si="60"/>
        <v/>
      </c>
      <c r="BT133" s="90" t="str">
        <f t="shared" si="61"/>
        <v/>
      </c>
      <c r="BU133" s="90" t="str">
        <f t="shared" si="62"/>
        <v/>
      </c>
      <c r="BV133" s="90" t="str">
        <f t="shared" si="63"/>
        <v>OK</v>
      </c>
      <c r="BW133" s="90" t="str">
        <f t="shared" si="64"/>
        <v/>
      </c>
      <c r="BX133" s="90" t="str">
        <f t="shared" si="65"/>
        <v/>
      </c>
      <c r="BY133" s="90" t="str">
        <f t="shared" si="66"/>
        <v>OK</v>
      </c>
      <c r="BZ133" s="206">
        <f t="shared" si="82"/>
        <v>12</v>
      </c>
      <c r="CA133" s="90">
        <f t="shared" si="71"/>
        <v>1</v>
      </c>
      <c r="CB133" s="90">
        <f t="shared" si="72"/>
        <v>1</v>
      </c>
      <c r="CD133" s="90">
        <f t="shared" si="73"/>
        <v>2</v>
      </c>
      <c r="CE133" s="90">
        <f t="shared" si="74"/>
        <v>1</v>
      </c>
      <c r="CF133" s="90">
        <f t="shared" si="114"/>
        <v>1</v>
      </c>
      <c r="CH133" s="165" t="str">
        <f t="shared" si="76"/>
        <v/>
      </c>
    </row>
    <row r="134" spans="1:86" ht="15.6" x14ac:dyDescent="0.25">
      <c r="A134" s="151">
        <f t="shared" si="143"/>
        <v>45</v>
      </c>
      <c r="B134" s="170" t="s">
        <v>234</v>
      </c>
      <c r="C134" s="171">
        <v>47</v>
      </c>
      <c r="D134" s="171" t="s">
        <v>128</v>
      </c>
      <c r="E134" s="179" t="s">
        <v>189</v>
      </c>
      <c r="F134" s="96" t="s">
        <v>176</v>
      </c>
      <c r="G134" s="96">
        <v>2011</v>
      </c>
      <c r="H134" s="171">
        <v>214</v>
      </c>
      <c r="I134" s="93">
        <v>47</v>
      </c>
      <c r="J134" s="180" t="s">
        <v>113</v>
      </c>
      <c r="K134" s="80" t="str">
        <f t="shared" si="15"/>
        <v/>
      </c>
      <c r="L134" s="80" t="str">
        <f t="shared" si="67"/>
        <v>OK</v>
      </c>
      <c r="M134" s="91" t="str">
        <f t="shared" si="16"/>
        <v/>
      </c>
      <c r="N134" s="91" t="str">
        <f t="shared" si="68"/>
        <v>OK</v>
      </c>
      <c r="O134" s="91">
        <f t="shared" si="17"/>
        <v>4</v>
      </c>
      <c r="P134" s="91" t="str">
        <f t="shared" si="18"/>
        <v/>
      </c>
      <c r="Q134" s="91" t="str">
        <f t="shared" si="19"/>
        <v>OK</v>
      </c>
      <c r="R134" s="91"/>
      <c r="S134" s="91"/>
      <c r="T134" s="91">
        <f t="shared" si="20"/>
        <v>4</v>
      </c>
      <c r="U134" s="91">
        <f t="shared" si="21"/>
        <v>4</v>
      </c>
      <c r="V134" s="91" t="str">
        <f t="shared" si="78"/>
        <v>ž-A příp</v>
      </c>
      <c r="W134" s="91">
        <f t="shared" si="22"/>
        <v>25</v>
      </c>
      <c r="X134" s="91">
        <f t="shared" si="23"/>
        <v>28</v>
      </c>
      <c r="Y134" s="91">
        <f t="shared" si="24"/>
        <v>31</v>
      </c>
      <c r="Z134" s="91">
        <f t="shared" si="25"/>
        <v>35</v>
      </c>
      <c r="AA134" s="91">
        <f t="shared" si="26"/>
        <v>39</v>
      </c>
      <c r="AB134" s="91">
        <f t="shared" si="27"/>
        <v>43</v>
      </c>
      <c r="AC134" s="91">
        <f t="shared" si="28"/>
        <v>47</v>
      </c>
      <c r="AD134" s="91">
        <f t="shared" si="29"/>
        <v>52</v>
      </c>
      <c r="AE134" s="91">
        <f t="shared" si="79"/>
        <v>57</v>
      </c>
      <c r="AF134" s="91">
        <f t="shared" si="80"/>
        <v>63</v>
      </c>
      <c r="AG134" s="91" t="str">
        <f t="shared" si="30"/>
        <v>xxx</v>
      </c>
      <c r="AH134" s="91" t="str">
        <f t="shared" si="31"/>
        <v>xxx</v>
      </c>
      <c r="AI134" s="91" t="str">
        <f t="shared" si="32"/>
        <v>xxx</v>
      </c>
      <c r="AJ134" s="91" t="str">
        <f t="shared" si="33"/>
        <v>xxx</v>
      </c>
      <c r="AK134" s="91" t="str">
        <f t="shared" si="34"/>
        <v>xxx</v>
      </c>
      <c r="AL134" s="91" t="str">
        <f t="shared" si="35"/>
        <v>xxx</v>
      </c>
      <c r="AM134" s="91" t="str">
        <f t="shared" si="36"/>
        <v>xxx</v>
      </c>
      <c r="AN134" s="91" t="str">
        <f t="shared" si="37"/>
        <v>xxx</v>
      </c>
      <c r="AO134" s="91" t="str">
        <f t="shared" si="38"/>
        <v>xxx</v>
      </c>
      <c r="AR134" s="94">
        <f t="shared" si="112"/>
        <v>47</v>
      </c>
      <c r="AS134" s="91" t="str">
        <f t="shared" si="111"/>
        <v/>
      </c>
      <c r="AT134" s="91">
        <f t="shared" si="41"/>
        <v>47</v>
      </c>
      <c r="AU134" s="81" t="str">
        <f t="shared" si="42"/>
        <v/>
      </c>
      <c r="AV134" s="90" t="str">
        <f t="shared" si="43"/>
        <v>47</v>
      </c>
      <c r="AW134" s="90" t="str">
        <f t="shared" si="44"/>
        <v>OK</v>
      </c>
      <c r="AZ134" s="90">
        <f t="shared" si="45"/>
        <v>0</v>
      </c>
      <c r="BA134" s="95">
        <f t="shared" si="113"/>
        <v>47</v>
      </c>
      <c r="BB134" s="90" t="str">
        <f t="shared" si="81"/>
        <v>OK</v>
      </c>
      <c r="BC134" s="90" t="str">
        <f t="shared" si="48"/>
        <v>OK</v>
      </c>
      <c r="BF134" s="90" t="str">
        <f t="shared" si="69"/>
        <v/>
      </c>
      <c r="BG134" s="90" t="str">
        <f t="shared" si="49"/>
        <v/>
      </c>
      <c r="BH134" s="90" t="str">
        <f t="shared" si="50"/>
        <v/>
      </c>
      <c r="BI134" s="90" t="str">
        <f t="shared" si="51"/>
        <v>OK</v>
      </c>
      <c r="BJ134" s="90" t="str">
        <f t="shared" si="52"/>
        <v/>
      </c>
      <c r="BK134" s="90" t="str">
        <f t="shared" si="70"/>
        <v/>
      </c>
      <c r="BL134" s="90" t="str">
        <f t="shared" si="53"/>
        <v/>
      </c>
      <c r="BM134" s="90" t="str">
        <f t="shared" si="54"/>
        <v/>
      </c>
      <c r="BN134" s="90" t="str">
        <f t="shared" si="55"/>
        <v/>
      </c>
      <c r="BO134" s="90" t="str">
        <f t="shared" si="56"/>
        <v/>
      </c>
      <c r="BP134" s="90" t="str">
        <f t="shared" si="57"/>
        <v/>
      </c>
      <c r="BQ134" s="90" t="str">
        <f t="shared" si="58"/>
        <v/>
      </c>
      <c r="BR134" s="90" t="str">
        <f t="shared" si="59"/>
        <v/>
      </c>
      <c r="BS134" s="90" t="str">
        <f t="shared" si="60"/>
        <v/>
      </c>
      <c r="BT134" s="90" t="str">
        <f t="shared" si="61"/>
        <v/>
      </c>
      <c r="BU134" s="90" t="str">
        <f t="shared" si="62"/>
        <v/>
      </c>
      <c r="BV134" s="90" t="str">
        <f t="shared" si="63"/>
        <v>OK</v>
      </c>
      <c r="BW134" s="90" t="str">
        <f t="shared" si="64"/>
        <v/>
      </c>
      <c r="BX134" s="90" t="str">
        <f t="shared" si="65"/>
        <v/>
      </c>
      <c r="BY134" s="90" t="str">
        <f t="shared" si="66"/>
        <v>OK</v>
      </c>
      <c r="BZ134" s="206">
        <f t="shared" si="82"/>
        <v>13</v>
      </c>
      <c r="CA134" s="90">
        <f t="shared" si="71"/>
        <v>1</v>
      </c>
      <c r="CB134" s="90">
        <f t="shared" si="72"/>
        <v>1</v>
      </c>
      <c r="CD134" s="90">
        <f t="shared" si="73"/>
        <v>2</v>
      </c>
      <c r="CE134" s="90">
        <f t="shared" si="74"/>
        <v>1</v>
      </c>
      <c r="CF134" s="90">
        <f t="shared" si="114"/>
        <v>1</v>
      </c>
      <c r="CH134" s="165" t="str">
        <f t="shared" si="76"/>
        <v/>
      </c>
    </row>
    <row r="135" spans="1:86" ht="15.6" x14ac:dyDescent="0.25">
      <c r="A135" s="151">
        <f t="shared" si="143"/>
        <v>46</v>
      </c>
      <c r="B135" s="170" t="s">
        <v>234</v>
      </c>
      <c r="C135" s="171">
        <v>52</v>
      </c>
      <c r="D135" s="171" t="s">
        <v>128</v>
      </c>
      <c r="E135" s="179" t="s">
        <v>190</v>
      </c>
      <c r="F135" s="96" t="s">
        <v>176</v>
      </c>
      <c r="G135" s="96">
        <v>2011</v>
      </c>
      <c r="H135" s="171">
        <v>221</v>
      </c>
      <c r="I135" s="93">
        <v>48.2</v>
      </c>
      <c r="J135" s="180" t="s">
        <v>113</v>
      </c>
      <c r="K135" s="80" t="str">
        <f t="shared" si="15"/>
        <v/>
      </c>
      <c r="L135" s="80" t="str">
        <f t="shared" si="67"/>
        <v>OK</v>
      </c>
      <c r="M135" s="91" t="str">
        <f t="shared" si="16"/>
        <v/>
      </c>
      <c r="N135" s="91" t="str">
        <f t="shared" si="68"/>
        <v>OK</v>
      </c>
      <c r="O135" s="91">
        <f t="shared" si="17"/>
        <v>4</v>
      </c>
      <c r="P135" s="91" t="str">
        <f t="shared" si="18"/>
        <v/>
      </c>
      <c r="Q135" s="91" t="str">
        <f t="shared" si="19"/>
        <v>OK</v>
      </c>
      <c r="R135" s="91"/>
      <c r="S135" s="91"/>
      <c r="T135" s="91">
        <f t="shared" si="20"/>
        <v>4</v>
      </c>
      <c r="U135" s="91">
        <f t="shared" si="21"/>
        <v>4</v>
      </c>
      <c r="V135" s="91" t="str">
        <f t="shared" si="78"/>
        <v>ž-A příp</v>
      </c>
      <c r="W135" s="91">
        <f t="shared" si="22"/>
        <v>25</v>
      </c>
      <c r="X135" s="91">
        <f t="shared" si="23"/>
        <v>28</v>
      </c>
      <c r="Y135" s="91">
        <f t="shared" si="24"/>
        <v>31</v>
      </c>
      <c r="Z135" s="91">
        <f t="shared" si="25"/>
        <v>35</v>
      </c>
      <c r="AA135" s="91">
        <f t="shared" si="26"/>
        <v>39</v>
      </c>
      <c r="AB135" s="91">
        <f t="shared" si="27"/>
        <v>43</v>
      </c>
      <c r="AC135" s="91">
        <f t="shared" si="28"/>
        <v>47</v>
      </c>
      <c r="AD135" s="91">
        <f t="shared" si="29"/>
        <v>52</v>
      </c>
      <c r="AE135" s="91">
        <f t="shared" si="79"/>
        <v>57</v>
      </c>
      <c r="AF135" s="91">
        <f t="shared" si="80"/>
        <v>63</v>
      </c>
      <c r="AG135" s="91" t="str">
        <f t="shared" si="30"/>
        <v>xxx</v>
      </c>
      <c r="AH135" s="91" t="str">
        <f t="shared" si="31"/>
        <v>xxx</v>
      </c>
      <c r="AI135" s="91" t="str">
        <f t="shared" si="32"/>
        <v>xxx</v>
      </c>
      <c r="AJ135" s="91" t="str">
        <f t="shared" si="33"/>
        <v>xxx</v>
      </c>
      <c r="AK135" s="91" t="str">
        <f t="shared" si="34"/>
        <v>xxx</v>
      </c>
      <c r="AL135" s="91" t="str">
        <f t="shared" si="35"/>
        <v>xxx</v>
      </c>
      <c r="AM135" s="91" t="str">
        <f t="shared" si="36"/>
        <v>xxx</v>
      </c>
      <c r="AN135" s="91" t="str">
        <f t="shared" si="37"/>
        <v>xxx</v>
      </c>
      <c r="AO135" s="91" t="str">
        <f t="shared" si="38"/>
        <v>xxx</v>
      </c>
      <c r="AR135" s="94">
        <f t="shared" si="112"/>
        <v>52</v>
      </c>
      <c r="AS135" s="91" t="str">
        <f t="shared" si="111"/>
        <v/>
      </c>
      <c r="AT135" s="91">
        <f t="shared" si="41"/>
        <v>52</v>
      </c>
      <c r="AU135" s="81" t="str">
        <f t="shared" si="42"/>
        <v/>
      </c>
      <c r="AV135" s="90" t="str">
        <f t="shared" si="43"/>
        <v>52</v>
      </c>
      <c r="AW135" s="90" t="str">
        <f t="shared" si="44"/>
        <v>OK</v>
      </c>
      <c r="AZ135" s="90">
        <f t="shared" si="45"/>
        <v>0</v>
      </c>
      <c r="BA135" s="95">
        <f t="shared" si="113"/>
        <v>48.2</v>
      </c>
      <c r="BB135" s="90" t="str">
        <f t="shared" si="81"/>
        <v>OK</v>
      </c>
      <c r="BC135" s="90" t="str">
        <f t="shared" si="48"/>
        <v>OK</v>
      </c>
      <c r="BF135" s="90" t="str">
        <f t="shared" si="69"/>
        <v/>
      </c>
      <c r="BG135" s="90" t="str">
        <f t="shared" si="49"/>
        <v/>
      </c>
      <c r="BH135" s="90" t="str">
        <f t="shared" si="50"/>
        <v/>
      </c>
      <c r="BI135" s="90" t="str">
        <f t="shared" si="51"/>
        <v>OK</v>
      </c>
      <c r="BJ135" s="90" t="str">
        <f t="shared" si="52"/>
        <v/>
      </c>
      <c r="BK135" s="90" t="str">
        <f t="shared" si="70"/>
        <v/>
      </c>
      <c r="BL135" s="90" t="str">
        <f t="shared" si="53"/>
        <v/>
      </c>
      <c r="BM135" s="90" t="str">
        <f t="shared" si="54"/>
        <v/>
      </c>
      <c r="BN135" s="90" t="str">
        <f t="shared" si="55"/>
        <v/>
      </c>
      <c r="BO135" s="90" t="str">
        <f t="shared" si="56"/>
        <v/>
      </c>
      <c r="BP135" s="90" t="str">
        <f t="shared" si="57"/>
        <v/>
      </c>
      <c r="BQ135" s="90" t="str">
        <f t="shared" si="58"/>
        <v/>
      </c>
      <c r="BR135" s="90" t="str">
        <f t="shared" si="59"/>
        <v/>
      </c>
      <c r="BS135" s="90" t="str">
        <f t="shared" si="60"/>
        <v/>
      </c>
      <c r="BT135" s="90" t="str">
        <f t="shared" si="61"/>
        <v/>
      </c>
      <c r="BU135" s="90" t="str">
        <f t="shared" si="62"/>
        <v/>
      </c>
      <c r="BV135" s="90" t="str">
        <f t="shared" si="63"/>
        <v>OK</v>
      </c>
      <c r="BW135" s="90" t="str">
        <f t="shared" si="64"/>
        <v/>
      </c>
      <c r="BX135" s="90" t="str">
        <f t="shared" si="65"/>
        <v/>
      </c>
      <c r="BY135" s="90" t="str">
        <f t="shared" si="66"/>
        <v>OK</v>
      </c>
      <c r="BZ135" s="206">
        <f t="shared" si="82"/>
        <v>14</v>
      </c>
      <c r="CA135" s="90">
        <f t="shared" si="71"/>
        <v>1</v>
      </c>
      <c r="CB135" s="90">
        <f t="shared" si="72"/>
        <v>1</v>
      </c>
      <c r="CD135" s="90">
        <f t="shared" si="73"/>
        <v>2</v>
      </c>
      <c r="CE135" s="90">
        <f t="shared" si="74"/>
        <v>1</v>
      </c>
      <c r="CF135" s="90">
        <f t="shared" si="114"/>
        <v>1</v>
      </c>
      <c r="CH135" s="165" t="str">
        <f t="shared" si="76"/>
        <v/>
      </c>
    </row>
    <row r="136" spans="1:86" ht="15.6" x14ac:dyDescent="0.25">
      <c r="A136" s="151">
        <f t="shared" si="143"/>
        <v>47</v>
      </c>
      <c r="B136" s="170" t="s">
        <v>137</v>
      </c>
      <c r="C136" s="171">
        <v>31</v>
      </c>
      <c r="D136" s="171" t="s">
        <v>138</v>
      </c>
      <c r="E136" s="179" t="s">
        <v>192</v>
      </c>
      <c r="F136" s="96" t="s">
        <v>191</v>
      </c>
      <c r="G136" s="96">
        <v>2013</v>
      </c>
      <c r="H136" s="171">
        <v>100</v>
      </c>
      <c r="I136" s="93">
        <v>28.6</v>
      </c>
      <c r="J136" s="180" t="s">
        <v>113</v>
      </c>
      <c r="K136" s="80" t="str">
        <f t="shared" si="15"/>
        <v/>
      </c>
      <c r="L136" s="80" t="str">
        <f t="shared" si="67"/>
        <v>OK</v>
      </c>
      <c r="M136" s="91" t="str">
        <f t="shared" si="16"/>
        <v/>
      </c>
      <c r="N136" s="91" t="str">
        <f t="shared" si="68"/>
        <v>OK</v>
      </c>
      <c r="O136" s="91">
        <f t="shared" si="17"/>
        <v>1</v>
      </c>
      <c r="P136" s="91" t="str">
        <f t="shared" si="18"/>
        <v/>
      </c>
      <c r="Q136" s="91" t="str">
        <f t="shared" si="19"/>
        <v>OK</v>
      </c>
      <c r="R136" s="91"/>
      <c r="S136" s="91"/>
      <c r="T136" s="91">
        <f t="shared" si="20"/>
        <v>1</v>
      </c>
      <c r="U136" s="91">
        <f t="shared" si="21"/>
        <v>1</v>
      </c>
      <c r="V136" s="91" t="str">
        <f t="shared" si="78"/>
        <v>B příp</v>
      </c>
      <c r="W136" s="91">
        <f t="shared" si="22"/>
        <v>22</v>
      </c>
      <c r="X136" s="91">
        <f t="shared" si="23"/>
        <v>25</v>
      </c>
      <c r="Y136" s="91">
        <f t="shared" si="24"/>
        <v>28</v>
      </c>
      <c r="Z136" s="91">
        <f t="shared" si="25"/>
        <v>31</v>
      </c>
      <c r="AA136" s="91">
        <f t="shared" si="26"/>
        <v>35</v>
      </c>
      <c r="AB136" s="91">
        <f t="shared" si="27"/>
        <v>39</v>
      </c>
      <c r="AC136" s="91">
        <f t="shared" si="28"/>
        <v>43</v>
      </c>
      <c r="AD136" s="91">
        <f t="shared" si="29"/>
        <v>47</v>
      </c>
      <c r="AE136" s="91">
        <f t="shared" si="79"/>
        <v>52</v>
      </c>
      <c r="AF136" s="91">
        <f t="shared" si="80"/>
        <v>57</v>
      </c>
      <c r="AG136" s="91">
        <f t="shared" si="30"/>
        <v>63</v>
      </c>
      <c r="AH136" s="91" t="str">
        <f t="shared" si="31"/>
        <v>xxx</v>
      </c>
      <c r="AI136" s="91" t="str">
        <f t="shared" si="32"/>
        <v>xxx</v>
      </c>
      <c r="AJ136" s="91" t="str">
        <f t="shared" si="33"/>
        <v>xxx</v>
      </c>
      <c r="AK136" s="91" t="str">
        <f t="shared" si="34"/>
        <v>xxx</v>
      </c>
      <c r="AL136" s="91" t="str">
        <f t="shared" si="35"/>
        <v>xxx</v>
      </c>
      <c r="AM136" s="91" t="str">
        <f t="shared" si="36"/>
        <v>xxx</v>
      </c>
      <c r="AN136" s="91" t="str">
        <f t="shared" si="37"/>
        <v>xxx</v>
      </c>
      <c r="AO136" s="91" t="str">
        <f t="shared" si="38"/>
        <v>xxx</v>
      </c>
      <c r="AR136" s="94">
        <f t="shared" si="112"/>
        <v>31</v>
      </c>
      <c r="AS136" s="91">
        <f t="shared" si="111"/>
        <v>31</v>
      </c>
      <c r="AT136" s="91" t="str">
        <f t="shared" si="41"/>
        <v/>
      </c>
      <c r="AU136" s="81" t="str">
        <f t="shared" si="42"/>
        <v/>
      </c>
      <c r="AV136" s="90" t="str">
        <f t="shared" si="43"/>
        <v>31</v>
      </c>
      <c r="AW136" s="90" t="str">
        <f t="shared" si="44"/>
        <v>OK</v>
      </c>
      <c r="AZ136" s="90">
        <f t="shared" si="45"/>
        <v>0</v>
      </c>
      <c r="BA136" s="95">
        <f t="shared" si="113"/>
        <v>28.6</v>
      </c>
      <c r="BB136" s="90" t="str">
        <f t="shared" si="81"/>
        <v>OK</v>
      </c>
      <c r="BC136" s="90" t="str">
        <f t="shared" si="48"/>
        <v>OK</v>
      </c>
      <c r="BF136" s="90" t="str">
        <f t="shared" si="69"/>
        <v>OK</v>
      </c>
      <c r="BG136" s="90" t="str">
        <f t="shared" si="49"/>
        <v/>
      </c>
      <c r="BH136" s="90" t="str">
        <f t="shared" si="50"/>
        <v/>
      </c>
      <c r="BI136" s="90" t="str">
        <f t="shared" si="51"/>
        <v/>
      </c>
      <c r="BJ136" s="90" t="str">
        <f t="shared" si="52"/>
        <v/>
      </c>
      <c r="BK136" s="90" t="str">
        <f t="shared" si="70"/>
        <v/>
      </c>
      <c r="BL136" s="90" t="str">
        <f t="shared" si="53"/>
        <v/>
      </c>
      <c r="BM136" s="90" t="str">
        <f t="shared" si="54"/>
        <v/>
      </c>
      <c r="BN136" s="90" t="str">
        <f t="shared" si="55"/>
        <v/>
      </c>
      <c r="BO136" s="90" t="str">
        <f t="shared" si="56"/>
        <v/>
      </c>
      <c r="BP136" s="90" t="str">
        <f t="shared" si="57"/>
        <v/>
      </c>
      <c r="BQ136" s="90" t="str">
        <f t="shared" si="58"/>
        <v/>
      </c>
      <c r="BR136" s="90" t="str">
        <f t="shared" si="59"/>
        <v/>
      </c>
      <c r="BS136" s="90" t="str">
        <f t="shared" si="60"/>
        <v/>
      </c>
      <c r="BT136" s="90" t="str">
        <f t="shared" si="61"/>
        <v/>
      </c>
      <c r="BU136" s="90" t="str">
        <f t="shared" si="62"/>
        <v/>
      </c>
      <c r="BV136" s="90" t="str">
        <f t="shared" si="63"/>
        <v>OK</v>
      </c>
      <c r="BW136" s="90" t="str">
        <f t="shared" si="64"/>
        <v/>
      </c>
      <c r="BX136" s="90" t="str">
        <f t="shared" si="65"/>
        <v/>
      </c>
      <c r="BY136" s="90" t="str">
        <f t="shared" si="66"/>
        <v>OK</v>
      </c>
      <c r="BZ136" s="206">
        <f t="shared" si="82"/>
        <v>1</v>
      </c>
      <c r="CA136" s="90">
        <f t="shared" si="71"/>
        <v>1</v>
      </c>
      <c r="CB136" s="90">
        <f t="shared" si="72"/>
        <v>1</v>
      </c>
      <c r="CD136" s="90">
        <f t="shared" si="73"/>
        <v>1</v>
      </c>
      <c r="CE136" s="90">
        <f t="shared" si="74"/>
        <v>1</v>
      </c>
      <c r="CF136" s="90">
        <f t="shared" si="114"/>
        <v>1</v>
      </c>
      <c r="CH136" s="165" t="str">
        <f t="shared" si="76"/>
        <v/>
      </c>
    </row>
    <row r="137" spans="1:86" ht="15.6" x14ac:dyDescent="0.25">
      <c r="A137" s="151">
        <f t="shared" si="143"/>
        <v>48</v>
      </c>
      <c r="B137" s="170" t="s">
        <v>137</v>
      </c>
      <c r="C137" s="171">
        <v>35</v>
      </c>
      <c r="D137" s="171" t="s">
        <v>138</v>
      </c>
      <c r="E137" s="179" t="s">
        <v>193</v>
      </c>
      <c r="F137" s="96" t="s">
        <v>191</v>
      </c>
      <c r="G137" s="96">
        <v>2013</v>
      </c>
      <c r="H137" s="171">
        <v>5</v>
      </c>
      <c r="I137" s="93">
        <v>33.4</v>
      </c>
      <c r="J137" s="180" t="s">
        <v>113</v>
      </c>
      <c r="K137" s="80" t="str">
        <f t="shared" si="15"/>
        <v/>
      </c>
      <c r="L137" s="80" t="str">
        <f t="shared" si="67"/>
        <v>OK</v>
      </c>
      <c r="M137" s="91" t="str">
        <f t="shared" si="16"/>
        <v/>
      </c>
      <c r="N137" s="91" t="str">
        <f t="shared" si="68"/>
        <v>OK</v>
      </c>
      <c r="O137" s="91">
        <f t="shared" si="17"/>
        <v>1</v>
      </c>
      <c r="P137" s="91" t="str">
        <f t="shared" si="18"/>
        <v/>
      </c>
      <c r="Q137" s="91" t="str">
        <f t="shared" si="19"/>
        <v>OK</v>
      </c>
      <c r="R137" s="91"/>
      <c r="S137" s="91"/>
      <c r="T137" s="91">
        <f t="shared" si="20"/>
        <v>1</v>
      </c>
      <c r="U137" s="91">
        <f t="shared" si="21"/>
        <v>1</v>
      </c>
      <c r="V137" s="91" t="str">
        <f t="shared" si="78"/>
        <v>B příp</v>
      </c>
      <c r="W137" s="91">
        <f t="shared" si="22"/>
        <v>22</v>
      </c>
      <c r="X137" s="91">
        <f t="shared" si="23"/>
        <v>25</v>
      </c>
      <c r="Y137" s="91">
        <f t="shared" si="24"/>
        <v>28</v>
      </c>
      <c r="Z137" s="91">
        <f t="shared" si="25"/>
        <v>31</v>
      </c>
      <c r="AA137" s="91">
        <f t="shared" si="26"/>
        <v>35</v>
      </c>
      <c r="AB137" s="91">
        <f t="shared" si="27"/>
        <v>39</v>
      </c>
      <c r="AC137" s="91">
        <f t="shared" si="28"/>
        <v>43</v>
      </c>
      <c r="AD137" s="91">
        <f t="shared" si="29"/>
        <v>47</v>
      </c>
      <c r="AE137" s="91">
        <f t="shared" si="79"/>
        <v>52</v>
      </c>
      <c r="AF137" s="91">
        <f t="shared" si="80"/>
        <v>57</v>
      </c>
      <c r="AG137" s="91">
        <f t="shared" si="30"/>
        <v>63</v>
      </c>
      <c r="AH137" s="91" t="str">
        <f t="shared" si="31"/>
        <v>xxx</v>
      </c>
      <c r="AI137" s="91" t="str">
        <f t="shared" si="32"/>
        <v>xxx</v>
      </c>
      <c r="AJ137" s="91" t="str">
        <f t="shared" si="33"/>
        <v>xxx</v>
      </c>
      <c r="AK137" s="91" t="str">
        <f t="shared" si="34"/>
        <v>xxx</v>
      </c>
      <c r="AL137" s="91" t="str">
        <f t="shared" si="35"/>
        <v>xxx</v>
      </c>
      <c r="AM137" s="91" t="str">
        <f t="shared" si="36"/>
        <v>xxx</v>
      </c>
      <c r="AN137" s="91" t="str">
        <f t="shared" si="37"/>
        <v>xxx</v>
      </c>
      <c r="AO137" s="91" t="str">
        <f t="shared" si="38"/>
        <v>xxx</v>
      </c>
      <c r="AR137" s="94">
        <f t="shared" si="112"/>
        <v>35</v>
      </c>
      <c r="AS137" s="91">
        <f t="shared" si="111"/>
        <v>35</v>
      </c>
      <c r="AT137" s="91" t="str">
        <f t="shared" si="41"/>
        <v/>
      </c>
      <c r="AU137" s="81" t="str">
        <f t="shared" si="42"/>
        <v/>
      </c>
      <c r="AV137" s="90" t="str">
        <f t="shared" si="43"/>
        <v>35</v>
      </c>
      <c r="AW137" s="90" t="str">
        <f t="shared" si="44"/>
        <v>OK</v>
      </c>
      <c r="AZ137" s="90">
        <f t="shared" si="45"/>
        <v>0</v>
      </c>
      <c r="BA137" s="95">
        <f t="shared" si="113"/>
        <v>33.4</v>
      </c>
      <c r="BB137" s="90" t="str">
        <f t="shared" si="81"/>
        <v>OK</v>
      </c>
      <c r="BC137" s="90" t="str">
        <f t="shared" si="48"/>
        <v>OK</v>
      </c>
      <c r="BF137" s="90" t="str">
        <f t="shared" si="69"/>
        <v>OK</v>
      </c>
      <c r="BG137" s="90" t="str">
        <f t="shared" si="49"/>
        <v/>
      </c>
      <c r="BH137" s="90" t="str">
        <f t="shared" si="50"/>
        <v/>
      </c>
      <c r="BI137" s="90" t="str">
        <f t="shared" si="51"/>
        <v/>
      </c>
      <c r="BJ137" s="90" t="str">
        <f t="shared" si="52"/>
        <v/>
      </c>
      <c r="BK137" s="90" t="str">
        <f t="shared" si="70"/>
        <v/>
      </c>
      <c r="BL137" s="90" t="str">
        <f t="shared" si="53"/>
        <v/>
      </c>
      <c r="BM137" s="90" t="str">
        <f t="shared" si="54"/>
        <v/>
      </c>
      <c r="BN137" s="90" t="str">
        <f t="shared" si="55"/>
        <v/>
      </c>
      <c r="BO137" s="90" t="str">
        <f t="shared" si="56"/>
        <v/>
      </c>
      <c r="BP137" s="90" t="str">
        <f t="shared" si="57"/>
        <v/>
      </c>
      <c r="BQ137" s="90" t="str">
        <f t="shared" si="58"/>
        <v/>
      </c>
      <c r="BR137" s="90" t="str">
        <f t="shared" si="59"/>
        <v/>
      </c>
      <c r="BS137" s="90" t="str">
        <f t="shared" si="60"/>
        <v/>
      </c>
      <c r="BT137" s="90" t="str">
        <f t="shared" si="61"/>
        <v/>
      </c>
      <c r="BU137" s="90" t="str">
        <f t="shared" si="62"/>
        <v/>
      </c>
      <c r="BV137" s="90" t="str">
        <f t="shared" si="63"/>
        <v>OK</v>
      </c>
      <c r="BW137" s="90" t="str">
        <f t="shared" si="64"/>
        <v/>
      </c>
      <c r="BX137" s="90" t="str">
        <f t="shared" si="65"/>
        <v/>
      </c>
      <c r="BY137" s="90" t="str">
        <f t="shared" si="66"/>
        <v>OK</v>
      </c>
      <c r="BZ137" s="206">
        <f t="shared" si="82"/>
        <v>2</v>
      </c>
      <c r="CA137" s="90">
        <f t="shared" si="71"/>
        <v>1</v>
      </c>
      <c r="CB137" s="90">
        <f t="shared" si="72"/>
        <v>1</v>
      </c>
      <c r="CD137" s="90">
        <f t="shared" si="73"/>
        <v>1</v>
      </c>
      <c r="CE137" s="90">
        <f t="shared" si="74"/>
        <v>1</v>
      </c>
      <c r="CF137" s="90">
        <f t="shared" si="114"/>
        <v>1</v>
      </c>
      <c r="CH137" s="165" t="str">
        <f t="shared" si="76"/>
        <v/>
      </c>
    </row>
    <row r="138" spans="1:86" ht="15.6" x14ac:dyDescent="0.25">
      <c r="A138" s="151">
        <f t="shared" si="143"/>
        <v>49</v>
      </c>
      <c r="B138" s="170" t="s">
        <v>137</v>
      </c>
      <c r="C138" s="171">
        <v>35</v>
      </c>
      <c r="D138" s="171" t="s">
        <v>138</v>
      </c>
      <c r="E138" s="179" t="s">
        <v>194</v>
      </c>
      <c r="F138" s="96" t="s">
        <v>191</v>
      </c>
      <c r="G138" s="96">
        <v>2013</v>
      </c>
      <c r="H138" s="171">
        <v>101</v>
      </c>
      <c r="I138" s="93">
        <v>33.1</v>
      </c>
      <c r="J138" s="180" t="s">
        <v>113</v>
      </c>
      <c r="K138" s="80" t="str">
        <f t="shared" si="15"/>
        <v/>
      </c>
      <c r="L138" s="80" t="str">
        <f t="shared" si="67"/>
        <v>OK</v>
      </c>
      <c r="M138" s="91" t="str">
        <f t="shared" si="16"/>
        <v/>
      </c>
      <c r="N138" s="91" t="str">
        <f t="shared" si="68"/>
        <v>OK</v>
      </c>
      <c r="O138" s="91">
        <f t="shared" si="17"/>
        <v>1</v>
      </c>
      <c r="P138" s="91" t="str">
        <f t="shared" si="18"/>
        <v/>
      </c>
      <c r="Q138" s="91" t="str">
        <f t="shared" si="19"/>
        <v>OK</v>
      </c>
      <c r="R138" s="91"/>
      <c r="S138" s="91"/>
      <c r="T138" s="91">
        <f t="shared" si="20"/>
        <v>1</v>
      </c>
      <c r="U138" s="91">
        <f t="shared" si="21"/>
        <v>1</v>
      </c>
      <c r="V138" s="91" t="str">
        <f t="shared" si="78"/>
        <v>B příp</v>
      </c>
      <c r="W138" s="91">
        <f t="shared" si="22"/>
        <v>22</v>
      </c>
      <c r="X138" s="91">
        <f t="shared" si="23"/>
        <v>25</v>
      </c>
      <c r="Y138" s="91">
        <f t="shared" si="24"/>
        <v>28</v>
      </c>
      <c r="Z138" s="91">
        <f t="shared" si="25"/>
        <v>31</v>
      </c>
      <c r="AA138" s="91">
        <f t="shared" si="26"/>
        <v>35</v>
      </c>
      <c r="AB138" s="91">
        <f t="shared" si="27"/>
        <v>39</v>
      </c>
      <c r="AC138" s="91">
        <f t="shared" si="28"/>
        <v>43</v>
      </c>
      <c r="AD138" s="91">
        <f t="shared" si="29"/>
        <v>47</v>
      </c>
      <c r="AE138" s="91">
        <f t="shared" si="79"/>
        <v>52</v>
      </c>
      <c r="AF138" s="91">
        <f t="shared" si="80"/>
        <v>57</v>
      </c>
      <c r="AG138" s="91">
        <f t="shared" si="30"/>
        <v>63</v>
      </c>
      <c r="AH138" s="91" t="str">
        <f t="shared" si="31"/>
        <v>xxx</v>
      </c>
      <c r="AI138" s="91" t="str">
        <f t="shared" si="32"/>
        <v>xxx</v>
      </c>
      <c r="AJ138" s="91" t="str">
        <f t="shared" si="33"/>
        <v>xxx</v>
      </c>
      <c r="AK138" s="91" t="str">
        <f t="shared" si="34"/>
        <v>xxx</v>
      </c>
      <c r="AL138" s="91" t="str">
        <f t="shared" si="35"/>
        <v>xxx</v>
      </c>
      <c r="AM138" s="91" t="str">
        <f t="shared" si="36"/>
        <v>xxx</v>
      </c>
      <c r="AN138" s="91" t="str">
        <f t="shared" si="37"/>
        <v>xxx</v>
      </c>
      <c r="AO138" s="91" t="str">
        <f t="shared" si="38"/>
        <v>xxx</v>
      </c>
      <c r="AR138" s="94">
        <f t="shared" si="112"/>
        <v>35</v>
      </c>
      <c r="AS138" s="91">
        <f t="shared" si="111"/>
        <v>35</v>
      </c>
      <c r="AT138" s="91" t="str">
        <f t="shared" si="41"/>
        <v/>
      </c>
      <c r="AU138" s="81" t="str">
        <f t="shared" si="42"/>
        <v/>
      </c>
      <c r="AV138" s="90" t="str">
        <f t="shared" si="43"/>
        <v>35</v>
      </c>
      <c r="AW138" s="90" t="str">
        <f t="shared" si="44"/>
        <v>OK</v>
      </c>
      <c r="AZ138" s="90">
        <f t="shared" si="45"/>
        <v>0</v>
      </c>
      <c r="BA138" s="95">
        <f t="shared" si="113"/>
        <v>33.1</v>
      </c>
      <c r="BB138" s="90" t="str">
        <f t="shared" si="81"/>
        <v>OK</v>
      </c>
      <c r="BC138" s="90" t="str">
        <f t="shared" si="48"/>
        <v>OK</v>
      </c>
      <c r="BF138" s="90" t="str">
        <f t="shared" si="69"/>
        <v>OK</v>
      </c>
      <c r="BG138" s="90" t="str">
        <f t="shared" si="49"/>
        <v/>
      </c>
      <c r="BH138" s="90" t="str">
        <f t="shared" si="50"/>
        <v/>
      </c>
      <c r="BI138" s="90" t="str">
        <f t="shared" si="51"/>
        <v/>
      </c>
      <c r="BJ138" s="90" t="str">
        <f t="shared" si="52"/>
        <v/>
      </c>
      <c r="BK138" s="90" t="str">
        <f t="shared" si="70"/>
        <v/>
      </c>
      <c r="BL138" s="90" t="str">
        <f t="shared" si="53"/>
        <v/>
      </c>
      <c r="BM138" s="90" t="str">
        <f t="shared" si="54"/>
        <v/>
      </c>
      <c r="BN138" s="90" t="str">
        <f t="shared" si="55"/>
        <v/>
      </c>
      <c r="BO138" s="90" t="str">
        <f t="shared" si="56"/>
        <v/>
      </c>
      <c r="BP138" s="90" t="str">
        <f t="shared" si="57"/>
        <v/>
      </c>
      <c r="BQ138" s="90" t="str">
        <f t="shared" si="58"/>
        <v/>
      </c>
      <c r="BR138" s="90" t="str">
        <f t="shared" si="59"/>
        <v/>
      </c>
      <c r="BS138" s="90" t="str">
        <f t="shared" si="60"/>
        <v/>
      </c>
      <c r="BT138" s="90" t="str">
        <f t="shared" si="61"/>
        <v/>
      </c>
      <c r="BU138" s="90" t="str">
        <f t="shared" si="62"/>
        <v/>
      </c>
      <c r="BV138" s="90" t="str">
        <f t="shared" si="63"/>
        <v>OK</v>
      </c>
      <c r="BW138" s="90" t="str">
        <f t="shared" si="64"/>
        <v/>
      </c>
      <c r="BX138" s="90" t="str">
        <f t="shared" si="65"/>
        <v/>
      </c>
      <c r="BY138" s="90" t="str">
        <f t="shared" si="66"/>
        <v>OK</v>
      </c>
      <c r="BZ138" s="206">
        <f t="shared" si="82"/>
        <v>3</v>
      </c>
      <c r="CA138" s="90">
        <f t="shared" si="71"/>
        <v>1</v>
      </c>
      <c r="CB138" s="90">
        <f t="shared" si="72"/>
        <v>1</v>
      </c>
      <c r="CD138" s="90">
        <f t="shared" si="73"/>
        <v>1</v>
      </c>
      <c r="CE138" s="90">
        <f t="shared" si="74"/>
        <v>1</v>
      </c>
      <c r="CF138" s="90">
        <f t="shared" si="114"/>
        <v>1</v>
      </c>
      <c r="CH138" s="165" t="str">
        <f t="shared" si="76"/>
        <v/>
      </c>
    </row>
    <row r="139" spans="1:86" ht="15.75" customHeight="1" x14ac:dyDescent="0.25">
      <c r="A139" s="151">
        <f t="shared" si="143"/>
        <v>50</v>
      </c>
      <c r="B139" s="170" t="s">
        <v>141</v>
      </c>
      <c r="C139" s="181">
        <v>39</v>
      </c>
      <c r="D139" s="171" t="s">
        <v>138</v>
      </c>
      <c r="E139" s="179" t="s">
        <v>195</v>
      </c>
      <c r="F139" s="96" t="s">
        <v>191</v>
      </c>
      <c r="G139" s="96">
        <v>2011</v>
      </c>
      <c r="H139" s="171">
        <v>89</v>
      </c>
      <c r="I139" s="93">
        <v>35.6</v>
      </c>
      <c r="J139" s="180" t="s">
        <v>113</v>
      </c>
      <c r="K139" s="80" t="str">
        <f t="shared" si="15"/>
        <v/>
      </c>
      <c r="L139" s="80" t="str">
        <f t="shared" si="67"/>
        <v>OK</v>
      </c>
      <c r="M139" s="91" t="str">
        <f t="shared" si="16"/>
        <v/>
      </c>
      <c r="N139" s="91" t="str">
        <f t="shared" si="68"/>
        <v>OK</v>
      </c>
      <c r="O139" s="91">
        <f t="shared" si="17"/>
        <v>2</v>
      </c>
      <c r="P139" s="91" t="str">
        <f t="shared" si="18"/>
        <v/>
      </c>
      <c r="Q139" s="91" t="str">
        <f t="shared" si="19"/>
        <v>OK</v>
      </c>
      <c r="R139" s="91"/>
      <c r="S139" s="91"/>
      <c r="T139" s="91">
        <f t="shared" si="20"/>
        <v>2</v>
      </c>
      <c r="U139" s="91">
        <f t="shared" si="21"/>
        <v>2</v>
      </c>
      <c r="V139" s="91" t="str">
        <f t="shared" si="78"/>
        <v>A příp</v>
      </c>
      <c r="W139" s="91">
        <f t="shared" si="22"/>
        <v>25</v>
      </c>
      <c r="X139" s="91">
        <f t="shared" si="23"/>
        <v>28</v>
      </c>
      <c r="Y139" s="91">
        <f t="shared" si="24"/>
        <v>31</v>
      </c>
      <c r="Z139" s="91">
        <f t="shared" si="25"/>
        <v>35</v>
      </c>
      <c r="AA139" s="91">
        <f t="shared" si="26"/>
        <v>39</v>
      </c>
      <c r="AB139" s="91">
        <f t="shared" si="27"/>
        <v>43</v>
      </c>
      <c r="AC139" s="91">
        <f t="shared" si="28"/>
        <v>47</v>
      </c>
      <c r="AD139" s="91">
        <f t="shared" si="29"/>
        <v>52</v>
      </c>
      <c r="AE139" s="91">
        <f t="shared" si="79"/>
        <v>57</v>
      </c>
      <c r="AF139" s="91">
        <f t="shared" si="80"/>
        <v>63</v>
      </c>
      <c r="AG139" s="91">
        <f t="shared" si="30"/>
        <v>70</v>
      </c>
      <c r="AH139" s="91">
        <f t="shared" si="31"/>
        <v>80</v>
      </c>
      <c r="AI139" s="91" t="str">
        <f t="shared" si="32"/>
        <v>xxx</v>
      </c>
      <c r="AJ139" s="91" t="str">
        <f t="shared" si="33"/>
        <v>xxx</v>
      </c>
      <c r="AK139" s="91" t="str">
        <f t="shared" si="34"/>
        <v>xxx</v>
      </c>
      <c r="AL139" s="91" t="str">
        <f t="shared" si="35"/>
        <v>xxx</v>
      </c>
      <c r="AM139" s="91" t="str">
        <f t="shared" si="36"/>
        <v>xxx</v>
      </c>
      <c r="AN139" s="91" t="str">
        <f t="shared" si="37"/>
        <v>xxx</v>
      </c>
      <c r="AO139" s="91" t="str">
        <f t="shared" si="38"/>
        <v>xxx</v>
      </c>
      <c r="AR139" s="94">
        <f t="shared" si="112"/>
        <v>39</v>
      </c>
      <c r="AS139" s="91">
        <f t="shared" si="111"/>
        <v>39</v>
      </c>
      <c r="AT139" s="91" t="str">
        <f t="shared" si="41"/>
        <v/>
      </c>
      <c r="AU139" s="81" t="str">
        <f t="shared" si="42"/>
        <v/>
      </c>
      <c r="AV139" s="90" t="str">
        <f t="shared" si="43"/>
        <v>39</v>
      </c>
      <c r="AW139" s="90" t="str">
        <f t="shared" si="44"/>
        <v>OK</v>
      </c>
      <c r="AZ139" s="90">
        <f t="shared" si="45"/>
        <v>0</v>
      </c>
      <c r="BA139" s="95">
        <f t="shared" si="113"/>
        <v>35.6</v>
      </c>
      <c r="BB139" s="90" t="str">
        <f t="shared" si="81"/>
        <v>OK</v>
      </c>
      <c r="BC139" s="90" t="str">
        <f t="shared" si="48"/>
        <v>OK</v>
      </c>
      <c r="BF139" s="90" t="str">
        <f t="shared" si="69"/>
        <v/>
      </c>
      <c r="BG139" s="90" t="str">
        <f t="shared" si="49"/>
        <v>OK</v>
      </c>
      <c r="BH139" s="90" t="str">
        <f t="shared" si="50"/>
        <v/>
      </c>
      <c r="BI139" s="90" t="str">
        <f t="shared" si="51"/>
        <v/>
      </c>
      <c r="BJ139" s="90" t="str">
        <f t="shared" si="52"/>
        <v/>
      </c>
      <c r="BK139" s="90" t="str">
        <f t="shared" si="70"/>
        <v/>
      </c>
      <c r="BL139" s="90" t="str">
        <f t="shared" si="53"/>
        <v/>
      </c>
      <c r="BM139" s="90" t="str">
        <f t="shared" si="54"/>
        <v/>
      </c>
      <c r="BN139" s="90" t="str">
        <f t="shared" si="55"/>
        <v/>
      </c>
      <c r="BO139" s="90" t="str">
        <f t="shared" si="56"/>
        <v/>
      </c>
      <c r="BP139" s="90" t="str">
        <f t="shared" si="57"/>
        <v/>
      </c>
      <c r="BQ139" s="90" t="str">
        <f t="shared" si="58"/>
        <v/>
      </c>
      <c r="BR139" s="90" t="str">
        <f t="shared" si="59"/>
        <v/>
      </c>
      <c r="BS139" s="90" t="str">
        <f t="shared" si="60"/>
        <v/>
      </c>
      <c r="BT139" s="90" t="str">
        <f t="shared" si="61"/>
        <v/>
      </c>
      <c r="BU139" s="90" t="str">
        <f t="shared" si="62"/>
        <v/>
      </c>
      <c r="BV139" s="90" t="str">
        <f t="shared" si="63"/>
        <v>OK</v>
      </c>
      <c r="BW139" s="90" t="str">
        <f t="shared" si="64"/>
        <v/>
      </c>
      <c r="BX139" s="90" t="str">
        <f t="shared" si="65"/>
        <v/>
      </c>
      <c r="BY139" s="90" t="str">
        <f t="shared" si="66"/>
        <v>OK</v>
      </c>
      <c r="BZ139" s="206">
        <f t="shared" si="82"/>
        <v>4</v>
      </c>
      <c r="CA139" s="90">
        <f t="shared" si="71"/>
        <v>1</v>
      </c>
      <c r="CB139" s="90">
        <f t="shared" si="72"/>
        <v>1</v>
      </c>
      <c r="CD139" s="90">
        <f t="shared" si="73"/>
        <v>1</v>
      </c>
      <c r="CE139" s="90">
        <f t="shared" si="74"/>
        <v>1</v>
      </c>
      <c r="CF139" s="90">
        <f t="shared" si="114"/>
        <v>1</v>
      </c>
      <c r="CH139" s="165" t="str">
        <f t="shared" si="76"/>
        <v/>
      </c>
    </row>
    <row r="140" spans="1:86" ht="15.6" x14ac:dyDescent="0.25">
      <c r="A140" s="151">
        <f t="shared" si="143"/>
        <v>51</v>
      </c>
      <c r="B140" s="170" t="s">
        <v>141</v>
      </c>
      <c r="C140" s="182">
        <v>39</v>
      </c>
      <c r="D140" s="171" t="s">
        <v>138</v>
      </c>
      <c r="E140" s="179" t="s">
        <v>196</v>
      </c>
      <c r="F140" s="96" t="s">
        <v>191</v>
      </c>
      <c r="G140" s="96">
        <v>2012</v>
      </c>
      <c r="H140" s="171">
        <v>121</v>
      </c>
      <c r="I140" s="93">
        <v>36</v>
      </c>
      <c r="J140" s="180" t="s">
        <v>113</v>
      </c>
      <c r="K140" s="80" t="str">
        <f t="shared" si="15"/>
        <v/>
      </c>
      <c r="L140" s="80" t="str">
        <f t="shared" si="67"/>
        <v>OK</v>
      </c>
      <c r="M140" s="91" t="str">
        <f t="shared" si="16"/>
        <v/>
      </c>
      <c r="N140" s="91" t="str">
        <f t="shared" si="68"/>
        <v>OK</v>
      </c>
      <c r="O140" s="91">
        <f t="shared" si="17"/>
        <v>2</v>
      </c>
      <c r="P140" s="91" t="str">
        <f t="shared" si="18"/>
        <v/>
      </c>
      <c r="Q140" s="91" t="str">
        <f t="shared" si="19"/>
        <v>OK</v>
      </c>
      <c r="R140" s="91"/>
      <c r="S140" s="91"/>
      <c r="T140" s="91">
        <f t="shared" si="20"/>
        <v>2</v>
      </c>
      <c r="U140" s="91">
        <f t="shared" si="21"/>
        <v>2</v>
      </c>
      <c r="V140" s="91" t="str">
        <f t="shared" si="78"/>
        <v>A příp</v>
      </c>
      <c r="W140" s="91">
        <f t="shared" si="22"/>
        <v>25</v>
      </c>
      <c r="X140" s="91">
        <f t="shared" si="23"/>
        <v>28</v>
      </c>
      <c r="Y140" s="91">
        <f t="shared" si="24"/>
        <v>31</v>
      </c>
      <c r="Z140" s="91">
        <f t="shared" si="25"/>
        <v>35</v>
      </c>
      <c r="AA140" s="91">
        <f t="shared" si="26"/>
        <v>39</v>
      </c>
      <c r="AB140" s="91">
        <f t="shared" si="27"/>
        <v>43</v>
      </c>
      <c r="AC140" s="91">
        <f t="shared" si="28"/>
        <v>47</v>
      </c>
      <c r="AD140" s="91">
        <f t="shared" si="29"/>
        <v>52</v>
      </c>
      <c r="AE140" s="91">
        <f t="shared" si="79"/>
        <v>57</v>
      </c>
      <c r="AF140" s="91">
        <f t="shared" si="80"/>
        <v>63</v>
      </c>
      <c r="AG140" s="91">
        <f t="shared" si="30"/>
        <v>70</v>
      </c>
      <c r="AH140" s="91">
        <f t="shared" si="31"/>
        <v>80</v>
      </c>
      <c r="AI140" s="91" t="str">
        <f t="shared" si="32"/>
        <v>xxx</v>
      </c>
      <c r="AJ140" s="91" t="str">
        <f t="shared" si="33"/>
        <v>xxx</v>
      </c>
      <c r="AK140" s="91" t="str">
        <f t="shared" si="34"/>
        <v>xxx</v>
      </c>
      <c r="AL140" s="91" t="str">
        <f t="shared" si="35"/>
        <v>xxx</v>
      </c>
      <c r="AM140" s="91" t="str">
        <f t="shared" si="36"/>
        <v>xxx</v>
      </c>
      <c r="AN140" s="91" t="str">
        <f t="shared" si="37"/>
        <v>xxx</v>
      </c>
      <c r="AO140" s="91" t="str">
        <f t="shared" si="38"/>
        <v>xxx</v>
      </c>
      <c r="AR140" s="94">
        <f t="shared" si="112"/>
        <v>39</v>
      </c>
      <c r="AS140" s="91">
        <f t="shared" si="111"/>
        <v>39</v>
      </c>
      <c r="AT140" s="91" t="str">
        <f t="shared" si="41"/>
        <v/>
      </c>
      <c r="AU140" s="81" t="str">
        <f t="shared" si="42"/>
        <v/>
      </c>
      <c r="AV140" s="90" t="str">
        <f t="shared" si="43"/>
        <v>39</v>
      </c>
      <c r="AW140" s="90" t="str">
        <f t="shared" si="44"/>
        <v>OK</v>
      </c>
      <c r="AZ140" s="90">
        <f t="shared" si="45"/>
        <v>0</v>
      </c>
      <c r="BA140" s="95">
        <f t="shared" si="113"/>
        <v>36</v>
      </c>
      <c r="BB140" s="90" t="str">
        <f t="shared" si="81"/>
        <v>OK</v>
      </c>
      <c r="BC140" s="90" t="str">
        <f t="shared" si="48"/>
        <v>OK</v>
      </c>
      <c r="BF140" s="90" t="str">
        <f t="shared" si="69"/>
        <v/>
      </c>
      <c r="BG140" s="90" t="str">
        <f t="shared" si="49"/>
        <v>OK</v>
      </c>
      <c r="BH140" s="90" t="str">
        <f t="shared" si="50"/>
        <v/>
      </c>
      <c r="BI140" s="90" t="str">
        <f t="shared" si="51"/>
        <v/>
      </c>
      <c r="BJ140" s="90" t="str">
        <f t="shared" si="52"/>
        <v/>
      </c>
      <c r="BK140" s="90" t="str">
        <f t="shared" si="70"/>
        <v/>
      </c>
      <c r="BL140" s="90" t="str">
        <f t="shared" si="53"/>
        <v/>
      </c>
      <c r="BM140" s="90" t="str">
        <f t="shared" si="54"/>
        <v/>
      </c>
      <c r="BN140" s="90" t="str">
        <f t="shared" si="55"/>
        <v/>
      </c>
      <c r="BO140" s="90" t="str">
        <f t="shared" si="56"/>
        <v/>
      </c>
      <c r="BP140" s="90" t="str">
        <f t="shared" si="57"/>
        <v/>
      </c>
      <c r="BQ140" s="90" t="str">
        <f t="shared" si="58"/>
        <v/>
      </c>
      <c r="BR140" s="90" t="str">
        <f t="shared" si="59"/>
        <v/>
      </c>
      <c r="BS140" s="90" t="str">
        <f t="shared" si="60"/>
        <v/>
      </c>
      <c r="BT140" s="90" t="str">
        <f t="shared" si="61"/>
        <v/>
      </c>
      <c r="BU140" s="90" t="str">
        <f t="shared" si="62"/>
        <v/>
      </c>
      <c r="BV140" s="90" t="str">
        <f t="shared" si="63"/>
        <v>OK</v>
      </c>
      <c r="BW140" s="90" t="str">
        <f t="shared" si="64"/>
        <v/>
      </c>
      <c r="BX140" s="90" t="str">
        <f t="shared" si="65"/>
        <v/>
      </c>
      <c r="BY140" s="90" t="str">
        <f t="shared" si="66"/>
        <v>OK</v>
      </c>
      <c r="BZ140" s="206">
        <f t="shared" si="82"/>
        <v>5</v>
      </c>
      <c r="CA140" s="90">
        <f t="shared" si="71"/>
        <v>1</v>
      </c>
      <c r="CB140" s="90">
        <f t="shared" si="72"/>
        <v>1</v>
      </c>
      <c r="CD140" s="90">
        <f t="shared" si="73"/>
        <v>1</v>
      </c>
      <c r="CE140" s="90">
        <f t="shared" si="74"/>
        <v>1</v>
      </c>
      <c r="CF140" s="90">
        <f t="shared" si="114"/>
        <v>1</v>
      </c>
      <c r="CH140" s="165" t="str">
        <f t="shared" si="76"/>
        <v/>
      </c>
    </row>
    <row r="141" spans="1:86" ht="15.6" x14ac:dyDescent="0.25">
      <c r="A141" s="151">
        <f t="shared" si="143"/>
        <v>52</v>
      </c>
      <c r="B141" s="170" t="s">
        <v>141</v>
      </c>
      <c r="C141" s="182">
        <v>39</v>
      </c>
      <c r="D141" s="171" t="s">
        <v>138</v>
      </c>
      <c r="E141" s="179" t="s">
        <v>197</v>
      </c>
      <c r="F141" s="96" t="s">
        <v>191</v>
      </c>
      <c r="G141" s="96">
        <v>2011</v>
      </c>
      <c r="H141" s="171">
        <v>269</v>
      </c>
      <c r="I141" s="93">
        <v>35.9</v>
      </c>
      <c r="J141" s="180" t="s">
        <v>113</v>
      </c>
      <c r="K141" s="80" t="str">
        <f t="shared" si="15"/>
        <v/>
      </c>
      <c r="L141" s="80" t="str">
        <f t="shared" si="67"/>
        <v>OK</v>
      </c>
      <c r="M141" s="91" t="str">
        <f t="shared" si="16"/>
        <v/>
      </c>
      <c r="N141" s="91" t="str">
        <f t="shared" si="68"/>
        <v>OK</v>
      </c>
      <c r="O141" s="91">
        <f t="shared" si="17"/>
        <v>2</v>
      </c>
      <c r="P141" s="91" t="str">
        <f t="shared" si="18"/>
        <v/>
      </c>
      <c r="Q141" s="91" t="str">
        <f t="shared" si="19"/>
        <v>OK</v>
      </c>
      <c r="R141" s="91"/>
      <c r="S141" s="91"/>
      <c r="T141" s="91">
        <f t="shared" si="20"/>
        <v>2</v>
      </c>
      <c r="U141" s="91">
        <f t="shared" si="21"/>
        <v>2</v>
      </c>
      <c r="V141" s="91" t="str">
        <f t="shared" si="78"/>
        <v>A příp</v>
      </c>
      <c r="W141" s="91">
        <f t="shared" si="22"/>
        <v>25</v>
      </c>
      <c r="X141" s="91">
        <f t="shared" si="23"/>
        <v>28</v>
      </c>
      <c r="Y141" s="91">
        <f t="shared" si="24"/>
        <v>31</v>
      </c>
      <c r="Z141" s="91">
        <f t="shared" si="25"/>
        <v>35</v>
      </c>
      <c r="AA141" s="91">
        <f t="shared" si="26"/>
        <v>39</v>
      </c>
      <c r="AB141" s="91">
        <f t="shared" si="27"/>
        <v>43</v>
      </c>
      <c r="AC141" s="91">
        <f t="shared" si="28"/>
        <v>47</v>
      </c>
      <c r="AD141" s="91">
        <f t="shared" si="29"/>
        <v>52</v>
      </c>
      <c r="AE141" s="91">
        <f t="shared" si="79"/>
        <v>57</v>
      </c>
      <c r="AF141" s="91">
        <f t="shared" si="80"/>
        <v>63</v>
      </c>
      <c r="AG141" s="91">
        <f t="shared" si="30"/>
        <v>70</v>
      </c>
      <c r="AH141" s="91">
        <f t="shared" si="31"/>
        <v>80</v>
      </c>
      <c r="AI141" s="91" t="str">
        <f t="shared" si="32"/>
        <v>xxx</v>
      </c>
      <c r="AJ141" s="91" t="str">
        <f t="shared" si="33"/>
        <v>xxx</v>
      </c>
      <c r="AK141" s="91" t="str">
        <f t="shared" si="34"/>
        <v>xxx</v>
      </c>
      <c r="AL141" s="91" t="str">
        <f t="shared" si="35"/>
        <v>xxx</v>
      </c>
      <c r="AM141" s="91" t="str">
        <f t="shared" si="36"/>
        <v>xxx</v>
      </c>
      <c r="AN141" s="91" t="str">
        <f t="shared" si="37"/>
        <v>xxx</v>
      </c>
      <c r="AO141" s="91" t="str">
        <f t="shared" si="38"/>
        <v>xxx</v>
      </c>
      <c r="AR141" s="94">
        <f t="shared" si="112"/>
        <v>39</v>
      </c>
      <c r="AS141" s="91">
        <f t="shared" si="111"/>
        <v>39</v>
      </c>
      <c r="AT141" s="91" t="str">
        <f t="shared" si="41"/>
        <v/>
      </c>
      <c r="AU141" s="81" t="str">
        <f t="shared" si="42"/>
        <v/>
      </c>
      <c r="AV141" s="90" t="str">
        <f t="shared" si="43"/>
        <v>39</v>
      </c>
      <c r="AW141" s="90" t="str">
        <f t="shared" si="44"/>
        <v>OK</v>
      </c>
      <c r="AZ141" s="90">
        <f t="shared" si="45"/>
        <v>0</v>
      </c>
      <c r="BA141" s="95">
        <f t="shared" si="113"/>
        <v>35.9</v>
      </c>
      <c r="BB141" s="90" t="str">
        <f t="shared" si="81"/>
        <v>OK</v>
      </c>
      <c r="BC141" s="90" t="str">
        <f t="shared" si="48"/>
        <v>OK</v>
      </c>
      <c r="BF141" s="90" t="str">
        <f t="shared" si="69"/>
        <v/>
      </c>
      <c r="BG141" s="90" t="str">
        <f t="shared" si="49"/>
        <v>OK</v>
      </c>
      <c r="BH141" s="90" t="str">
        <f t="shared" si="50"/>
        <v/>
      </c>
      <c r="BI141" s="90" t="str">
        <f t="shared" si="51"/>
        <v/>
      </c>
      <c r="BJ141" s="90" t="str">
        <f t="shared" si="52"/>
        <v/>
      </c>
      <c r="BK141" s="90" t="str">
        <f t="shared" si="70"/>
        <v/>
      </c>
      <c r="BL141" s="90" t="str">
        <f t="shared" si="53"/>
        <v/>
      </c>
      <c r="BM141" s="90" t="str">
        <f t="shared" si="54"/>
        <v/>
      </c>
      <c r="BN141" s="90" t="str">
        <f t="shared" si="55"/>
        <v/>
      </c>
      <c r="BO141" s="90" t="str">
        <f t="shared" si="56"/>
        <v/>
      </c>
      <c r="BP141" s="90" t="str">
        <f t="shared" si="57"/>
        <v/>
      </c>
      <c r="BQ141" s="90" t="str">
        <f t="shared" si="58"/>
        <v/>
      </c>
      <c r="BR141" s="90" t="str">
        <f t="shared" si="59"/>
        <v/>
      </c>
      <c r="BS141" s="90" t="str">
        <f t="shared" si="60"/>
        <v/>
      </c>
      <c r="BT141" s="90" t="str">
        <f t="shared" si="61"/>
        <v/>
      </c>
      <c r="BU141" s="90" t="str">
        <f t="shared" si="62"/>
        <v/>
      </c>
      <c r="BV141" s="90" t="str">
        <f t="shared" si="63"/>
        <v>OK</v>
      </c>
      <c r="BW141" s="90" t="str">
        <f t="shared" si="64"/>
        <v/>
      </c>
      <c r="BX141" s="90" t="str">
        <f t="shared" si="65"/>
        <v/>
      </c>
      <c r="BY141" s="90" t="str">
        <f t="shared" si="66"/>
        <v>OK</v>
      </c>
      <c r="BZ141" s="206">
        <f t="shared" si="82"/>
        <v>6</v>
      </c>
      <c r="CA141" s="90">
        <f t="shared" si="71"/>
        <v>1</v>
      </c>
      <c r="CB141" s="90">
        <f t="shared" si="72"/>
        <v>1</v>
      </c>
      <c r="CD141" s="90">
        <f t="shared" si="73"/>
        <v>1</v>
      </c>
      <c r="CE141" s="90">
        <f t="shared" si="74"/>
        <v>1</v>
      </c>
      <c r="CF141" s="90">
        <f t="shared" si="114"/>
        <v>1</v>
      </c>
      <c r="CH141" s="165" t="str">
        <f t="shared" si="76"/>
        <v/>
      </c>
    </row>
    <row r="142" spans="1:86" ht="15.6" x14ac:dyDescent="0.25">
      <c r="A142" s="151">
        <f t="shared" si="143"/>
        <v>53</v>
      </c>
      <c r="B142" s="170" t="s">
        <v>141</v>
      </c>
      <c r="C142" s="171">
        <v>43</v>
      </c>
      <c r="D142" s="171" t="s">
        <v>138</v>
      </c>
      <c r="E142" s="179" t="s">
        <v>198</v>
      </c>
      <c r="F142" s="96" t="s">
        <v>191</v>
      </c>
      <c r="G142" s="96">
        <v>2012</v>
      </c>
      <c r="H142" s="171">
        <v>203</v>
      </c>
      <c r="I142" s="93">
        <v>40.5</v>
      </c>
      <c r="J142" s="180" t="s">
        <v>113</v>
      </c>
      <c r="K142" s="80" t="str">
        <f t="shared" si="15"/>
        <v/>
      </c>
      <c r="L142" s="80" t="str">
        <f t="shared" si="67"/>
        <v>OK</v>
      </c>
      <c r="M142" s="91" t="str">
        <f t="shared" si="16"/>
        <v/>
      </c>
      <c r="N142" s="91" t="str">
        <f t="shared" si="68"/>
        <v>OK</v>
      </c>
      <c r="O142" s="91">
        <f t="shared" si="17"/>
        <v>2</v>
      </c>
      <c r="P142" s="91" t="str">
        <f t="shared" si="18"/>
        <v/>
      </c>
      <c r="Q142" s="91" t="str">
        <f t="shared" si="19"/>
        <v>OK</v>
      </c>
      <c r="R142" s="91"/>
      <c r="S142" s="91"/>
      <c r="T142" s="91">
        <f t="shared" si="20"/>
        <v>2</v>
      </c>
      <c r="U142" s="91">
        <f t="shared" si="21"/>
        <v>2</v>
      </c>
      <c r="V142" s="91" t="str">
        <f t="shared" si="78"/>
        <v>A příp</v>
      </c>
      <c r="W142" s="91">
        <f t="shared" si="22"/>
        <v>25</v>
      </c>
      <c r="X142" s="91">
        <f t="shared" si="23"/>
        <v>28</v>
      </c>
      <c r="Y142" s="91">
        <f t="shared" si="24"/>
        <v>31</v>
      </c>
      <c r="Z142" s="91">
        <f t="shared" si="25"/>
        <v>35</v>
      </c>
      <c r="AA142" s="91">
        <f t="shared" si="26"/>
        <v>39</v>
      </c>
      <c r="AB142" s="91">
        <f t="shared" si="27"/>
        <v>43</v>
      </c>
      <c r="AC142" s="91">
        <f t="shared" si="28"/>
        <v>47</v>
      </c>
      <c r="AD142" s="91">
        <f t="shared" si="29"/>
        <v>52</v>
      </c>
      <c r="AE142" s="91">
        <f t="shared" si="79"/>
        <v>57</v>
      </c>
      <c r="AF142" s="91">
        <f t="shared" si="80"/>
        <v>63</v>
      </c>
      <c r="AG142" s="91">
        <f t="shared" si="30"/>
        <v>70</v>
      </c>
      <c r="AH142" s="91">
        <f t="shared" si="31"/>
        <v>80</v>
      </c>
      <c r="AI142" s="91" t="str">
        <f t="shared" si="32"/>
        <v>xxx</v>
      </c>
      <c r="AJ142" s="91" t="str">
        <f t="shared" si="33"/>
        <v>xxx</v>
      </c>
      <c r="AK142" s="91" t="str">
        <f t="shared" si="34"/>
        <v>xxx</v>
      </c>
      <c r="AL142" s="91" t="str">
        <f t="shared" si="35"/>
        <v>xxx</v>
      </c>
      <c r="AM142" s="91" t="str">
        <f t="shared" si="36"/>
        <v>xxx</v>
      </c>
      <c r="AN142" s="91" t="str">
        <f t="shared" si="37"/>
        <v>xxx</v>
      </c>
      <c r="AO142" s="91" t="str">
        <f t="shared" si="38"/>
        <v>xxx</v>
      </c>
      <c r="AR142" s="94">
        <f t="shared" si="112"/>
        <v>43</v>
      </c>
      <c r="AS142" s="91">
        <f t="shared" si="111"/>
        <v>43</v>
      </c>
      <c r="AT142" s="91" t="str">
        <f t="shared" si="41"/>
        <v/>
      </c>
      <c r="AU142" s="81" t="str">
        <f t="shared" si="42"/>
        <v/>
      </c>
      <c r="AV142" s="90" t="str">
        <f t="shared" si="43"/>
        <v>43</v>
      </c>
      <c r="AW142" s="90" t="str">
        <f t="shared" si="44"/>
        <v>OK</v>
      </c>
      <c r="AZ142" s="90">
        <f t="shared" si="45"/>
        <v>0</v>
      </c>
      <c r="BA142" s="95">
        <f t="shared" si="113"/>
        <v>40.5</v>
      </c>
      <c r="BB142" s="90" t="str">
        <f t="shared" si="81"/>
        <v>OK</v>
      </c>
      <c r="BC142" s="90" t="str">
        <f t="shared" si="48"/>
        <v>OK</v>
      </c>
      <c r="BF142" s="90" t="str">
        <f t="shared" si="69"/>
        <v/>
      </c>
      <c r="BG142" s="90" t="str">
        <f t="shared" si="49"/>
        <v>OK</v>
      </c>
      <c r="BH142" s="90" t="str">
        <f t="shared" si="50"/>
        <v/>
      </c>
      <c r="BI142" s="90" t="str">
        <f t="shared" si="51"/>
        <v/>
      </c>
      <c r="BJ142" s="90" t="str">
        <f t="shared" si="52"/>
        <v/>
      </c>
      <c r="BK142" s="90" t="str">
        <f t="shared" si="70"/>
        <v/>
      </c>
      <c r="BL142" s="90" t="str">
        <f t="shared" si="53"/>
        <v/>
      </c>
      <c r="BM142" s="90" t="str">
        <f t="shared" si="54"/>
        <v/>
      </c>
      <c r="BN142" s="90" t="str">
        <f t="shared" si="55"/>
        <v/>
      </c>
      <c r="BO142" s="90" t="str">
        <f t="shared" si="56"/>
        <v/>
      </c>
      <c r="BP142" s="90" t="str">
        <f t="shared" si="57"/>
        <v/>
      </c>
      <c r="BQ142" s="90" t="str">
        <f t="shared" si="58"/>
        <v/>
      </c>
      <c r="BR142" s="90" t="str">
        <f t="shared" si="59"/>
        <v/>
      </c>
      <c r="BS142" s="90" t="str">
        <f t="shared" si="60"/>
        <v/>
      </c>
      <c r="BT142" s="90" t="str">
        <f t="shared" si="61"/>
        <v/>
      </c>
      <c r="BU142" s="90" t="str">
        <f t="shared" si="62"/>
        <v/>
      </c>
      <c r="BV142" s="90" t="str">
        <f t="shared" si="63"/>
        <v>OK</v>
      </c>
      <c r="BW142" s="90" t="str">
        <f t="shared" si="64"/>
        <v/>
      </c>
      <c r="BX142" s="90" t="str">
        <f t="shared" si="65"/>
        <v/>
      </c>
      <c r="BY142" s="90" t="str">
        <f t="shared" si="66"/>
        <v>OK</v>
      </c>
      <c r="BZ142" s="206">
        <f t="shared" si="82"/>
        <v>7</v>
      </c>
      <c r="CA142" s="90">
        <f t="shared" si="71"/>
        <v>1</v>
      </c>
      <c r="CB142" s="90">
        <f t="shared" si="72"/>
        <v>1</v>
      </c>
      <c r="CD142" s="90">
        <f t="shared" si="73"/>
        <v>1</v>
      </c>
      <c r="CE142" s="90">
        <f t="shared" si="74"/>
        <v>1</v>
      </c>
      <c r="CF142" s="90">
        <f t="shared" si="114"/>
        <v>1</v>
      </c>
      <c r="CH142" s="165" t="str">
        <f t="shared" si="76"/>
        <v/>
      </c>
    </row>
    <row r="143" spans="1:86" ht="15.6" x14ac:dyDescent="0.25">
      <c r="A143" s="151">
        <f t="shared" si="143"/>
        <v>54</v>
      </c>
      <c r="B143" s="170" t="s">
        <v>141</v>
      </c>
      <c r="C143" s="171">
        <v>47</v>
      </c>
      <c r="D143" s="171" t="s">
        <v>138</v>
      </c>
      <c r="E143" s="179" t="s">
        <v>199</v>
      </c>
      <c r="F143" s="96" t="s">
        <v>191</v>
      </c>
      <c r="G143" s="96">
        <v>2012</v>
      </c>
      <c r="H143" s="171">
        <v>20</v>
      </c>
      <c r="I143" s="93">
        <v>46.3</v>
      </c>
      <c r="J143" s="180" t="s">
        <v>113</v>
      </c>
      <c r="K143" s="80" t="str">
        <f t="shared" si="15"/>
        <v/>
      </c>
      <c r="L143" s="80" t="str">
        <f t="shared" si="67"/>
        <v>OK</v>
      </c>
      <c r="M143" s="91" t="str">
        <f t="shared" si="16"/>
        <v/>
      </c>
      <c r="N143" s="91" t="str">
        <f t="shared" si="68"/>
        <v>OK</v>
      </c>
      <c r="O143" s="91">
        <f t="shared" si="17"/>
        <v>2</v>
      </c>
      <c r="P143" s="91" t="str">
        <f t="shared" si="18"/>
        <v/>
      </c>
      <c r="Q143" s="91" t="str">
        <f t="shared" si="19"/>
        <v>OK</v>
      </c>
      <c r="R143" s="91"/>
      <c r="S143" s="91"/>
      <c r="T143" s="91">
        <f t="shared" si="20"/>
        <v>2</v>
      </c>
      <c r="U143" s="91">
        <f t="shared" si="21"/>
        <v>2</v>
      </c>
      <c r="V143" s="91" t="str">
        <f t="shared" si="78"/>
        <v>A příp</v>
      </c>
      <c r="W143" s="91">
        <f t="shared" si="22"/>
        <v>25</v>
      </c>
      <c r="X143" s="91">
        <f t="shared" si="23"/>
        <v>28</v>
      </c>
      <c r="Y143" s="91">
        <f t="shared" si="24"/>
        <v>31</v>
      </c>
      <c r="Z143" s="91">
        <f t="shared" si="25"/>
        <v>35</v>
      </c>
      <c r="AA143" s="91">
        <f t="shared" si="26"/>
        <v>39</v>
      </c>
      <c r="AB143" s="91">
        <f t="shared" si="27"/>
        <v>43</v>
      </c>
      <c r="AC143" s="91">
        <f t="shared" si="28"/>
        <v>47</v>
      </c>
      <c r="AD143" s="91">
        <f t="shared" si="29"/>
        <v>52</v>
      </c>
      <c r="AE143" s="91">
        <f t="shared" si="79"/>
        <v>57</v>
      </c>
      <c r="AF143" s="91">
        <f t="shared" si="80"/>
        <v>63</v>
      </c>
      <c r="AG143" s="91">
        <f t="shared" si="30"/>
        <v>70</v>
      </c>
      <c r="AH143" s="91">
        <f t="shared" si="31"/>
        <v>80</v>
      </c>
      <c r="AI143" s="91" t="str">
        <f t="shared" si="32"/>
        <v>xxx</v>
      </c>
      <c r="AJ143" s="91" t="str">
        <f t="shared" si="33"/>
        <v>xxx</v>
      </c>
      <c r="AK143" s="91" t="str">
        <f t="shared" si="34"/>
        <v>xxx</v>
      </c>
      <c r="AL143" s="91" t="str">
        <f t="shared" si="35"/>
        <v>xxx</v>
      </c>
      <c r="AM143" s="91" t="str">
        <f t="shared" si="36"/>
        <v>xxx</v>
      </c>
      <c r="AN143" s="91" t="str">
        <f t="shared" si="37"/>
        <v>xxx</v>
      </c>
      <c r="AO143" s="91" t="str">
        <f t="shared" si="38"/>
        <v>xxx</v>
      </c>
      <c r="AR143" s="94">
        <f t="shared" si="112"/>
        <v>47</v>
      </c>
      <c r="AS143" s="91" t="str">
        <f t="shared" si="111"/>
        <v/>
      </c>
      <c r="AT143" s="91">
        <f t="shared" si="41"/>
        <v>47</v>
      </c>
      <c r="AU143" s="81" t="str">
        <f t="shared" si="42"/>
        <v/>
      </c>
      <c r="AV143" s="90" t="str">
        <f t="shared" si="43"/>
        <v>47</v>
      </c>
      <c r="AW143" s="90" t="str">
        <f t="shared" si="44"/>
        <v>OK</v>
      </c>
      <c r="AZ143" s="90">
        <f t="shared" si="45"/>
        <v>0</v>
      </c>
      <c r="BA143" s="95">
        <f t="shared" si="113"/>
        <v>46.3</v>
      </c>
      <c r="BB143" s="90" t="str">
        <f t="shared" si="81"/>
        <v>OK</v>
      </c>
      <c r="BC143" s="90" t="str">
        <f t="shared" si="48"/>
        <v>OK</v>
      </c>
      <c r="BF143" s="90" t="str">
        <f t="shared" si="69"/>
        <v/>
      </c>
      <c r="BG143" s="90" t="str">
        <f t="shared" si="49"/>
        <v>OK</v>
      </c>
      <c r="BH143" s="90" t="str">
        <f t="shared" si="50"/>
        <v/>
      </c>
      <c r="BI143" s="90" t="str">
        <f t="shared" si="51"/>
        <v/>
      </c>
      <c r="BJ143" s="90" t="str">
        <f t="shared" si="52"/>
        <v/>
      </c>
      <c r="BK143" s="90" t="str">
        <f t="shared" si="70"/>
        <v/>
      </c>
      <c r="BL143" s="90" t="str">
        <f t="shared" si="53"/>
        <v/>
      </c>
      <c r="BM143" s="90" t="str">
        <f t="shared" si="54"/>
        <v/>
      </c>
      <c r="BN143" s="90" t="str">
        <f t="shared" si="55"/>
        <v/>
      </c>
      <c r="BO143" s="90" t="str">
        <f t="shared" si="56"/>
        <v/>
      </c>
      <c r="BP143" s="90" t="str">
        <f t="shared" si="57"/>
        <v/>
      </c>
      <c r="BQ143" s="90" t="str">
        <f t="shared" si="58"/>
        <v/>
      </c>
      <c r="BR143" s="90" t="str">
        <f t="shared" si="59"/>
        <v/>
      </c>
      <c r="BS143" s="90" t="str">
        <f t="shared" si="60"/>
        <v/>
      </c>
      <c r="BT143" s="90" t="str">
        <f t="shared" si="61"/>
        <v/>
      </c>
      <c r="BU143" s="90" t="str">
        <f t="shared" si="62"/>
        <v/>
      </c>
      <c r="BV143" s="90" t="str">
        <f t="shared" si="63"/>
        <v>OK</v>
      </c>
      <c r="BW143" s="90" t="str">
        <f t="shared" si="64"/>
        <v/>
      </c>
      <c r="BX143" s="90" t="str">
        <f t="shared" si="65"/>
        <v/>
      </c>
      <c r="BY143" s="90" t="str">
        <f t="shared" si="66"/>
        <v>OK</v>
      </c>
      <c r="BZ143" s="206">
        <f t="shared" si="82"/>
        <v>8</v>
      </c>
      <c r="CA143" s="90">
        <f t="shared" si="71"/>
        <v>1</v>
      </c>
      <c r="CB143" s="90">
        <f t="shared" si="72"/>
        <v>1</v>
      </c>
      <c r="CD143" s="90">
        <f t="shared" si="73"/>
        <v>1</v>
      </c>
      <c r="CE143" s="90">
        <f t="shared" si="74"/>
        <v>1</v>
      </c>
      <c r="CF143" s="90">
        <f t="shared" si="114"/>
        <v>1</v>
      </c>
      <c r="CH143" s="165" t="str">
        <f t="shared" si="76"/>
        <v/>
      </c>
    </row>
    <row r="144" spans="1:86" ht="15.6" x14ac:dyDescent="0.25">
      <c r="A144" s="151">
        <f t="shared" si="143"/>
        <v>55</v>
      </c>
      <c r="B144" s="170" t="s">
        <v>141</v>
      </c>
      <c r="C144" s="171">
        <v>47</v>
      </c>
      <c r="D144" s="171" t="s">
        <v>138</v>
      </c>
      <c r="E144" s="179" t="s">
        <v>200</v>
      </c>
      <c r="F144" s="96" t="s">
        <v>191</v>
      </c>
      <c r="G144" s="96">
        <v>2011</v>
      </c>
      <c r="H144" s="171">
        <v>118</v>
      </c>
      <c r="I144" s="93">
        <v>45.1</v>
      </c>
      <c r="J144" s="180" t="s">
        <v>113</v>
      </c>
      <c r="K144" s="80" t="str">
        <f t="shared" si="15"/>
        <v/>
      </c>
      <c r="L144" s="80" t="str">
        <f t="shared" si="67"/>
        <v>OK</v>
      </c>
      <c r="M144" s="91" t="str">
        <f t="shared" si="16"/>
        <v/>
      </c>
      <c r="N144" s="91" t="str">
        <f t="shared" si="68"/>
        <v>OK</v>
      </c>
      <c r="O144" s="91">
        <f t="shared" si="17"/>
        <v>2</v>
      </c>
      <c r="P144" s="91" t="str">
        <f t="shared" si="18"/>
        <v/>
      </c>
      <c r="Q144" s="91" t="str">
        <f t="shared" si="19"/>
        <v>OK</v>
      </c>
      <c r="R144" s="91"/>
      <c r="S144" s="91"/>
      <c r="T144" s="91">
        <f t="shared" si="20"/>
        <v>2</v>
      </c>
      <c r="U144" s="91">
        <f t="shared" si="21"/>
        <v>2</v>
      </c>
      <c r="V144" s="91" t="str">
        <f t="shared" si="78"/>
        <v>A příp</v>
      </c>
      <c r="W144" s="91">
        <f t="shared" si="22"/>
        <v>25</v>
      </c>
      <c r="X144" s="91">
        <f t="shared" si="23"/>
        <v>28</v>
      </c>
      <c r="Y144" s="91">
        <f t="shared" si="24"/>
        <v>31</v>
      </c>
      <c r="Z144" s="91">
        <f t="shared" si="25"/>
        <v>35</v>
      </c>
      <c r="AA144" s="91">
        <f t="shared" si="26"/>
        <v>39</v>
      </c>
      <c r="AB144" s="91">
        <f t="shared" si="27"/>
        <v>43</v>
      </c>
      <c r="AC144" s="91">
        <f t="shared" si="28"/>
        <v>47</v>
      </c>
      <c r="AD144" s="91">
        <f t="shared" si="29"/>
        <v>52</v>
      </c>
      <c r="AE144" s="91">
        <f t="shared" si="79"/>
        <v>57</v>
      </c>
      <c r="AF144" s="91">
        <f t="shared" si="80"/>
        <v>63</v>
      </c>
      <c r="AG144" s="91">
        <f t="shared" si="30"/>
        <v>70</v>
      </c>
      <c r="AH144" s="91">
        <f t="shared" si="31"/>
        <v>80</v>
      </c>
      <c r="AI144" s="91" t="str">
        <f t="shared" si="32"/>
        <v>xxx</v>
      </c>
      <c r="AJ144" s="91" t="str">
        <f t="shared" si="33"/>
        <v>xxx</v>
      </c>
      <c r="AK144" s="91" t="str">
        <f t="shared" si="34"/>
        <v>xxx</v>
      </c>
      <c r="AL144" s="91" t="str">
        <f t="shared" si="35"/>
        <v>xxx</v>
      </c>
      <c r="AM144" s="91" t="str">
        <f t="shared" si="36"/>
        <v>xxx</v>
      </c>
      <c r="AN144" s="91" t="str">
        <f t="shared" si="37"/>
        <v>xxx</v>
      </c>
      <c r="AO144" s="91" t="str">
        <f t="shared" si="38"/>
        <v>xxx</v>
      </c>
      <c r="AR144" s="94">
        <f t="shared" si="112"/>
        <v>47</v>
      </c>
      <c r="AS144" s="91" t="str">
        <f t="shared" si="111"/>
        <v/>
      </c>
      <c r="AT144" s="91">
        <f t="shared" si="41"/>
        <v>47</v>
      </c>
      <c r="AU144" s="81" t="str">
        <f t="shared" si="42"/>
        <v/>
      </c>
      <c r="AV144" s="90" t="str">
        <f t="shared" si="43"/>
        <v>47</v>
      </c>
      <c r="AW144" s="90" t="str">
        <f t="shared" si="44"/>
        <v>OK</v>
      </c>
      <c r="AZ144" s="90">
        <f t="shared" si="45"/>
        <v>0</v>
      </c>
      <c r="BA144" s="95">
        <f t="shared" si="113"/>
        <v>45.1</v>
      </c>
      <c r="BB144" s="90" t="str">
        <f t="shared" si="81"/>
        <v>OK</v>
      </c>
      <c r="BC144" s="90" t="str">
        <f t="shared" si="48"/>
        <v>OK</v>
      </c>
      <c r="BF144" s="90" t="str">
        <f t="shared" si="69"/>
        <v/>
      </c>
      <c r="BG144" s="90" t="str">
        <f t="shared" si="49"/>
        <v>OK</v>
      </c>
      <c r="BH144" s="90" t="str">
        <f t="shared" si="50"/>
        <v/>
      </c>
      <c r="BI144" s="90" t="str">
        <f t="shared" si="51"/>
        <v/>
      </c>
      <c r="BJ144" s="90" t="str">
        <f t="shared" si="52"/>
        <v/>
      </c>
      <c r="BK144" s="90" t="str">
        <f t="shared" si="70"/>
        <v/>
      </c>
      <c r="BL144" s="90" t="str">
        <f t="shared" si="53"/>
        <v/>
      </c>
      <c r="BM144" s="90" t="str">
        <f t="shared" si="54"/>
        <v/>
      </c>
      <c r="BN144" s="90" t="str">
        <f t="shared" si="55"/>
        <v/>
      </c>
      <c r="BO144" s="90" t="str">
        <f t="shared" si="56"/>
        <v/>
      </c>
      <c r="BP144" s="90" t="str">
        <f t="shared" si="57"/>
        <v/>
      </c>
      <c r="BQ144" s="90" t="str">
        <f t="shared" si="58"/>
        <v/>
      </c>
      <c r="BR144" s="90" t="str">
        <f t="shared" si="59"/>
        <v/>
      </c>
      <c r="BS144" s="90" t="str">
        <f t="shared" si="60"/>
        <v/>
      </c>
      <c r="BT144" s="90" t="str">
        <f t="shared" si="61"/>
        <v/>
      </c>
      <c r="BU144" s="90" t="str">
        <f t="shared" si="62"/>
        <v/>
      </c>
      <c r="BV144" s="90" t="str">
        <f t="shared" si="63"/>
        <v>OK</v>
      </c>
      <c r="BW144" s="90" t="str">
        <f t="shared" si="64"/>
        <v/>
      </c>
      <c r="BX144" s="90" t="str">
        <f t="shared" si="65"/>
        <v/>
      </c>
      <c r="BY144" s="90" t="str">
        <f t="shared" si="66"/>
        <v>OK</v>
      </c>
      <c r="BZ144" s="206">
        <f t="shared" si="82"/>
        <v>9</v>
      </c>
      <c r="CA144" s="90">
        <f t="shared" si="71"/>
        <v>1</v>
      </c>
      <c r="CB144" s="90">
        <f t="shared" si="72"/>
        <v>1</v>
      </c>
      <c r="CD144" s="90">
        <f t="shared" si="73"/>
        <v>1</v>
      </c>
      <c r="CE144" s="90">
        <f t="shared" si="74"/>
        <v>1</v>
      </c>
      <c r="CF144" s="90">
        <f t="shared" si="114"/>
        <v>1</v>
      </c>
      <c r="CH144" s="165" t="str">
        <f t="shared" si="76"/>
        <v/>
      </c>
    </row>
    <row r="145" spans="1:86" ht="15.6" x14ac:dyDescent="0.25">
      <c r="A145" s="151">
        <f t="shared" si="143"/>
        <v>56</v>
      </c>
      <c r="B145" s="170" t="s">
        <v>144</v>
      </c>
      <c r="C145" s="171">
        <v>43</v>
      </c>
      <c r="D145" s="171" t="s">
        <v>138</v>
      </c>
      <c r="E145" s="179" t="s">
        <v>201</v>
      </c>
      <c r="F145" s="96" t="s">
        <v>191</v>
      </c>
      <c r="G145" s="96">
        <v>2010</v>
      </c>
      <c r="H145" s="171">
        <v>12</v>
      </c>
      <c r="I145" s="93">
        <v>40.799999999999997</v>
      </c>
      <c r="J145" s="180" t="s">
        <v>113</v>
      </c>
      <c r="K145" s="80" t="str">
        <f t="shared" si="15"/>
        <v/>
      </c>
      <c r="L145" s="80" t="str">
        <f t="shared" si="67"/>
        <v>OK</v>
      </c>
      <c r="M145" s="91" t="str">
        <f t="shared" si="16"/>
        <v/>
      </c>
      <c r="N145" s="91" t="str">
        <f t="shared" si="68"/>
        <v>OK</v>
      </c>
      <c r="O145" s="91">
        <f t="shared" si="17"/>
        <v>3</v>
      </c>
      <c r="P145" s="91" t="str">
        <f t="shared" si="18"/>
        <v/>
      </c>
      <c r="Q145" s="91" t="str">
        <f t="shared" si="19"/>
        <v>OK</v>
      </c>
      <c r="R145" s="91"/>
      <c r="S145" s="91"/>
      <c r="T145" s="91">
        <f t="shared" si="20"/>
        <v>3</v>
      </c>
      <c r="U145" s="91">
        <f t="shared" si="21"/>
        <v>3</v>
      </c>
      <c r="V145" s="91" t="str">
        <f t="shared" si="78"/>
        <v>ml.ž</v>
      </c>
      <c r="W145" s="91">
        <f t="shared" si="22"/>
        <v>28</v>
      </c>
      <c r="X145" s="91">
        <f t="shared" si="23"/>
        <v>31</v>
      </c>
      <c r="Y145" s="91">
        <f t="shared" si="24"/>
        <v>35</v>
      </c>
      <c r="Z145" s="91">
        <f t="shared" si="25"/>
        <v>39</v>
      </c>
      <c r="AA145" s="91">
        <f t="shared" si="26"/>
        <v>43</v>
      </c>
      <c r="AB145" s="91">
        <f t="shared" si="27"/>
        <v>47</v>
      </c>
      <c r="AC145" s="91">
        <f t="shared" si="28"/>
        <v>52</v>
      </c>
      <c r="AD145" s="91">
        <f t="shared" si="29"/>
        <v>57</v>
      </c>
      <c r="AE145" s="91">
        <f t="shared" si="79"/>
        <v>63</v>
      </c>
      <c r="AF145" s="91">
        <f t="shared" si="80"/>
        <v>70</v>
      </c>
      <c r="AG145" s="91">
        <f t="shared" si="30"/>
        <v>80</v>
      </c>
      <c r="AH145" s="91">
        <f t="shared" si="31"/>
        <v>90</v>
      </c>
      <c r="AI145" s="91" t="str">
        <f t="shared" si="32"/>
        <v>xxx</v>
      </c>
      <c r="AJ145" s="91" t="str">
        <f t="shared" si="33"/>
        <v>xxx</v>
      </c>
      <c r="AK145" s="91" t="str">
        <f t="shared" si="34"/>
        <v>xxx</v>
      </c>
      <c r="AL145" s="91" t="str">
        <f t="shared" si="35"/>
        <v>xxx</v>
      </c>
      <c r="AM145" s="91" t="str">
        <f t="shared" si="36"/>
        <v>xxx</v>
      </c>
      <c r="AN145" s="91" t="str">
        <f t="shared" si="37"/>
        <v>xxx</v>
      </c>
      <c r="AO145" s="91" t="str">
        <f t="shared" si="38"/>
        <v>xxx</v>
      </c>
      <c r="AR145" s="94">
        <f t="shared" si="112"/>
        <v>43</v>
      </c>
      <c r="AS145" s="91">
        <f t="shared" si="111"/>
        <v>43</v>
      </c>
      <c r="AT145" s="91" t="str">
        <f t="shared" si="41"/>
        <v/>
      </c>
      <c r="AU145" s="81" t="str">
        <f t="shared" si="42"/>
        <v/>
      </c>
      <c r="AV145" s="90" t="str">
        <f t="shared" si="43"/>
        <v>43</v>
      </c>
      <c r="AW145" s="90" t="str">
        <f t="shared" si="44"/>
        <v>OK</v>
      </c>
      <c r="AZ145" s="90">
        <f t="shared" si="45"/>
        <v>0</v>
      </c>
      <c r="BA145" s="95">
        <f t="shared" si="113"/>
        <v>40.799999999999997</v>
      </c>
      <c r="BB145" s="90" t="str">
        <f t="shared" si="81"/>
        <v>OK</v>
      </c>
      <c r="BC145" s="90" t="str">
        <f t="shared" si="48"/>
        <v>OK</v>
      </c>
      <c r="BF145" s="90" t="str">
        <f t="shared" si="69"/>
        <v/>
      </c>
      <c r="BG145" s="90" t="str">
        <f t="shared" si="49"/>
        <v/>
      </c>
      <c r="BH145" s="90" t="str">
        <f t="shared" si="50"/>
        <v>OK</v>
      </c>
      <c r="BI145" s="90" t="str">
        <f t="shared" si="51"/>
        <v/>
      </c>
      <c r="BJ145" s="90" t="str">
        <f t="shared" si="52"/>
        <v/>
      </c>
      <c r="BK145" s="90" t="str">
        <f t="shared" si="70"/>
        <v/>
      </c>
      <c r="BL145" s="90" t="str">
        <f t="shared" si="53"/>
        <v/>
      </c>
      <c r="BM145" s="90" t="str">
        <f t="shared" si="54"/>
        <v/>
      </c>
      <c r="BN145" s="90" t="str">
        <f t="shared" si="55"/>
        <v/>
      </c>
      <c r="BO145" s="90" t="str">
        <f t="shared" si="56"/>
        <v/>
      </c>
      <c r="BP145" s="90" t="str">
        <f t="shared" si="57"/>
        <v/>
      </c>
      <c r="BQ145" s="90" t="str">
        <f t="shared" si="58"/>
        <v/>
      </c>
      <c r="BR145" s="90" t="str">
        <f t="shared" si="59"/>
        <v/>
      </c>
      <c r="BS145" s="90" t="str">
        <f t="shared" si="60"/>
        <v/>
      </c>
      <c r="BT145" s="90" t="str">
        <f t="shared" si="61"/>
        <v/>
      </c>
      <c r="BU145" s="90" t="str">
        <f t="shared" si="62"/>
        <v/>
      </c>
      <c r="BV145" s="90" t="str">
        <f t="shared" si="63"/>
        <v>OK</v>
      </c>
      <c r="BW145" s="90" t="str">
        <f t="shared" si="64"/>
        <v/>
      </c>
      <c r="BX145" s="90" t="str">
        <f t="shared" si="65"/>
        <v/>
      </c>
      <c r="BY145" s="90" t="str">
        <f t="shared" si="66"/>
        <v>OK</v>
      </c>
      <c r="BZ145" s="206">
        <f t="shared" si="82"/>
        <v>10</v>
      </c>
      <c r="CA145" s="90">
        <f t="shared" si="71"/>
        <v>1</v>
      </c>
      <c r="CB145" s="90">
        <f t="shared" si="72"/>
        <v>1</v>
      </c>
      <c r="CD145" s="90">
        <f t="shared" si="73"/>
        <v>1</v>
      </c>
      <c r="CE145" s="90">
        <f t="shared" si="74"/>
        <v>1</v>
      </c>
      <c r="CF145" s="90">
        <f t="shared" si="114"/>
        <v>1</v>
      </c>
      <c r="CH145" s="165" t="str">
        <f t="shared" si="76"/>
        <v/>
      </c>
    </row>
    <row r="146" spans="1:86" ht="15.6" x14ac:dyDescent="0.25">
      <c r="A146" s="151">
        <f t="shared" si="143"/>
        <v>57</v>
      </c>
      <c r="B146" s="170" t="s">
        <v>137</v>
      </c>
      <c r="C146" s="171">
        <v>35</v>
      </c>
      <c r="D146" s="171" t="s">
        <v>138</v>
      </c>
      <c r="E146" s="179" t="s">
        <v>203</v>
      </c>
      <c r="F146" s="96" t="s">
        <v>202</v>
      </c>
      <c r="G146" s="96">
        <v>2014</v>
      </c>
      <c r="H146" s="171">
        <v>276</v>
      </c>
      <c r="I146" s="93">
        <v>31.6</v>
      </c>
      <c r="J146" s="180" t="s">
        <v>113</v>
      </c>
      <c r="K146" s="80" t="str">
        <f t="shared" si="15"/>
        <v/>
      </c>
      <c r="L146" s="80" t="str">
        <f t="shared" si="67"/>
        <v>OK</v>
      </c>
      <c r="M146" s="91" t="str">
        <f t="shared" si="16"/>
        <v/>
      </c>
      <c r="N146" s="91" t="str">
        <f t="shared" si="68"/>
        <v>OK</v>
      </c>
      <c r="O146" s="91">
        <f t="shared" si="17"/>
        <v>1</v>
      </c>
      <c r="P146" s="91" t="str">
        <f t="shared" si="18"/>
        <v/>
      </c>
      <c r="Q146" s="91" t="str">
        <f t="shared" si="19"/>
        <v>OK</v>
      </c>
      <c r="R146" s="91"/>
      <c r="S146" s="91"/>
      <c r="T146" s="91">
        <f t="shared" si="20"/>
        <v>1</v>
      </c>
      <c r="U146" s="91">
        <f t="shared" si="21"/>
        <v>1</v>
      </c>
      <c r="V146" s="91" t="str">
        <f t="shared" si="78"/>
        <v>B příp</v>
      </c>
      <c r="W146" s="91">
        <f t="shared" si="22"/>
        <v>22</v>
      </c>
      <c r="X146" s="91">
        <f t="shared" si="23"/>
        <v>25</v>
      </c>
      <c r="Y146" s="91">
        <f t="shared" si="24"/>
        <v>28</v>
      </c>
      <c r="Z146" s="91">
        <f t="shared" si="25"/>
        <v>31</v>
      </c>
      <c r="AA146" s="91">
        <f t="shared" si="26"/>
        <v>35</v>
      </c>
      <c r="AB146" s="91">
        <f t="shared" si="27"/>
        <v>39</v>
      </c>
      <c r="AC146" s="91">
        <f t="shared" si="28"/>
        <v>43</v>
      </c>
      <c r="AD146" s="91">
        <f t="shared" si="29"/>
        <v>47</v>
      </c>
      <c r="AE146" s="91">
        <f t="shared" si="79"/>
        <v>52</v>
      </c>
      <c r="AF146" s="91">
        <f t="shared" si="80"/>
        <v>57</v>
      </c>
      <c r="AG146" s="91">
        <f t="shared" si="30"/>
        <v>63</v>
      </c>
      <c r="AH146" s="91" t="str">
        <f t="shared" si="31"/>
        <v>xxx</v>
      </c>
      <c r="AI146" s="91" t="str">
        <f t="shared" si="32"/>
        <v>xxx</v>
      </c>
      <c r="AJ146" s="91" t="str">
        <f t="shared" si="33"/>
        <v>xxx</v>
      </c>
      <c r="AK146" s="91" t="str">
        <f t="shared" si="34"/>
        <v>xxx</v>
      </c>
      <c r="AL146" s="91" t="str">
        <f t="shared" si="35"/>
        <v>xxx</v>
      </c>
      <c r="AM146" s="91" t="str">
        <f t="shared" si="36"/>
        <v>xxx</v>
      </c>
      <c r="AN146" s="91" t="str">
        <f t="shared" si="37"/>
        <v>xxx</v>
      </c>
      <c r="AO146" s="91" t="str">
        <f t="shared" si="38"/>
        <v>xxx</v>
      </c>
      <c r="AR146" s="94">
        <f t="shared" si="112"/>
        <v>35</v>
      </c>
      <c r="AS146" s="91">
        <f t="shared" si="111"/>
        <v>35</v>
      </c>
      <c r="AT146" s="91" t="str">
        <f t="shared" si="41"/>
        <v/>
      </c>
      <c r="AU146" s="81" t="str">
        <f t="shared" si="42"/>
        <v/>
      </c>
      <c r="AV146" s="90" t="str">
        <f t="shared" si="43"/>
        <v>35</v>
      </c>
      <c r="AW146" s="90" t="str">
        <f t="shared" si="44"/>
        <v>OK</v>
      </c>
      <c r="AZ146" s="90">
        <f t="shared" si="45"/>
        <v>0</v>
      </c>
      <c r="BA146" s="95">
        <f t="shared" si="113"/>
        <v>31.6</v>
      </c>
      <c r="BB146" s="90" t="str">
        <f t="shared" si="81"/>
        <v>OK</v>
      </c>
      <c r="BC146" s="90" t="str">
        <f t="shared" si="48"/>
        <v>OK</v>
      </c>
      <c r="BF146" s="90" t="str">
        <f t="shared" si="69"/>
        <v>OK</v>
      </c>
      <c r="BG146" s="90" t="str">
        <f t="shared" si="49"/>
        <v/>
      </c>
      <c r="BH146" s="90" t="str">
        <f t="shared" si="50"/>
        <v/>
      </c>
      <c r="BI146" s="90" t="str">
        <f t="shared" si="51"/>
        <v/>
      </c>
      <c r="BJ146" s="90" t="str">
        <f t="shared" si="52"/>
        <v/>
      </c>
      <c r="BK146" s="90" t="str">
        <f t="shared" si="70"/>
        <v/>
      </c>
      <c r="BL146" s="90" t="str">
        <f t="shared" si="53"/>
        <v/>
      </c>
      <c r="BM146" s="90" t="str">
        <f t="shared" si="54"/>
        <v/>
      </c>
      <c r="BN146" s="90" t="str">
        <f t="shared" si="55"/>
        <v/>
      </c>
      <c r="BO146" s="90" t="str">
        <f t="shared" si="56"/>
        <v/>
      </c>
      <c r="BP146" s="90" t="str">
        <f t="shared" si="57"/>
        <v/>
      </c>
      <c r="BQ146" s="90" t="str">
        <f t="shared" si="58"/>
        <v/>
      </c>
      <c r="BR146" s="90" t="str">
        <f t="shared" si="59"/>
        <v/>
      </c>
      <c r="BS146" s="90" t="str">
        <f t="shared" si="60"/>
        <v/>
      </c>
      <c r="BT146" s="90" t="str">
        <f t="shared" si="61"/>
        <v/>
      </c>
      <c r="BU146" s="90" t="str">
        <f t="shared" si="62"/>
        <v/>
      </c>
      <c r="BV146" s="90" t="str">
        <f t="shared" si="63"/>
        <v>OK</v>
      </c>
      <c r="BW146" s="90" t="str">
        <f t="shared" si="64"/>
        <v/>
      </c>
      <c r="BX146" s="90" t="str">
        <f t="shared" si="65"/>
        <v/>
      </c>
      <c r="BY146" s="90" t="str">
        <f t="shared" si="66"/>
        <v>OK</v>
      </c>
      <c r="BZ146" s="206">
        <f t="shared" si="82"/>
        <v>1</v>
      </c>
      <c r="CA146" s="90">
        <f t="shared" si="71"/>
        <v>1</v>
      </c>
      <c r="CB146" s="90">
        <f t="shared" si="72"/>
        <v>1</v>
      </c>
      <c r="CD146" s="90">
        <f t="shared" si="73"/>
        <v>1</v>
      </c>
      <c r="CE146" s="90">
        <f t="shared" si="74"/>
        <v>1</v>
      </c>
      <c r="CF146" s="90">
        <f t="shared" si="114"/>
        <v>1</v>
      </c>
      <c r="CH146" s="165" t="str">
        <f t="shared" si="76"/>
        <v/>
      </c>
    </row>
    <row r="147" spans="1:86" ht="15.6" x14ac:dyDescent="0.25">
      <c r="A147" s="151">
        <f t="shared" si="143"/>
        <v>58</v>
      </c>
      <c r="B147" s="170" t="s">
        <v>141</v>
      </c>
      <c r="C147" s="171">
        <v>57</v>
      </c>
      <c r="D147" s="171" t="s">
        <v>138</v>
      </c>
      <c r="E147" s="179" t="s">
        <v>204</v>
      </c>
      <c r="F147" s="96" t="s">
        <v>202</v>
      </c>
      <c r="G147" s="96">
        <v>2011</v>
      </c>
      <c r="H147" s="171">
        <v>122</v>
      </c>
      <c r="I147" s="93">
        <v>52.6</v>
      </c>
      <c r="J147" s="180" t="s">
        <v>113</v>
      </c>
      <c r="K147" s="80" t="str">
        <f t="shared" si="15"/>
        <v/>
      </c>
      <c r="L147" s="80" t="str">
        <f t="shared" si="67"/>
        <v>OK</v>
      </c>
      <c r="M147" s="91" t="str">
        <f t="shared" si="16"/>
        <v/>
      </c>
      <c r="N147" s="91" t="str">
        <f t="shared" si="68"/>
        <v>OK</v>
      </c>
      <c r="O147" s="91">
        <f t="shared" si="17"/>
        <v>2</v>
      </c>
      <c r="P147" s="91" t="str">
        <f t="shared" si="18"/>
        <v/>
      </c>
      <c r="Q147" s="91" t="str">
        <f t="shared" si="19"/>
        <v>OK</v>
      </c>
      <c r="R147" s="91"/>
      <c r="S147" s="91"/>
      <c r="T147" s="91">
        <f t="shared" si="20"/>
        <v>2</v>
      </c>
      <c r="U147" s="91">
        <f t="shared" si="21"/>
        <v>2</v>
      </c>
      <c r="V147" s="91" t="str">
        <f t="shared" si="78"/>
        <v>A příp</v>
      </c>
      <c r="W147" s="91">
        <f t="shared" si="22"/>
        <v>25</v>
      </c>
      <c r="X147" s="91">
        <f t="shared" si="23"/>
        <v>28</v>
      </c>
      <c r="Y147" s="91">
        <f t="shared" si="24"/>
        <v>31</v>
      </c>
      <c r="Z147" s="91">
        <f t="shared" si="25"/>
        <v>35</v>
      </c>
      <c r="AA147" s="91">
        <f t="shared" si="26"/>
        <v>39</v>
      </c>
      <c r="AB147" s="91">
        <f t="shared" si="27"/>
        <v>43</v>
      </c>
      <c r="AC147" s="91">
        <f t="shared" si="28"/>
        <v>47</v>
      </c>
      <c r="AD147" s="91">
        <f t="shared" si="29"/>
        <v>52</v>
      </c>
      <c r="AE147" s="91">
        <f t="shared" si="79"/>
        <v>57</v>
      </c>
      <c r="AF147" s="91">
        <f t="shared" si="80"/>
        <v>63</v>
      </c>
      <c r="AG147" s="91">
        <f t="shared" si="30"/>
        <v>70</v>
      </c>
      <c r="AH147" s="91">
        <f t="shared" si="31"/>
        <v>80</v>
      </c>
      <c r="AI147" s="91" t="str">
        <f t="shared" si="32"/>
        <v>xxx</v>
      </c>
      <c r="AJ147" s="91" t="str">
        <f t="shared" si="33"/>
        <v>xxx</v>
      </c>
      <c r="AK147" s="91" t="str">
        <f t="shared" si="34"/>
        <v>xxx</v>
      </c>
      <c r="AL147" s="91" t="str">
        <f t="shared" si="35"/>
        <v>xxx</v>
      </c>
      <c r="AM147" s="91" t="str">
        <f t="shared" si="36"/>
        <v>xxx</v>
      </c>
      <c r="AN147" s="91" t="str">
        <f t="shared" si="37"/>
        <v>xxx</v>
      </c>
      <c r="AO147" s="91" t="str">
        <f t="shared" si="38"/>
        <v>xxx</v>
      </c>
      <c r="AR147" s="94">
        <f t="shared" si="112"/>
        <v>57</v>
      </c>
      <c r="AS147" s="91" t="str">
        <f t="shared" si="111"/>
        <v/>
      </c>
      <c r="AT147" s="91">
        <f t="shared" si="41"/>
        <v>57</v>
      </c>
      <c r="AU147" s="81" t="str">
        <f t="shared" si="42"/>
        <v/>
      </c>
      <c r="AV147" s="90" t="str">
        <f t="shared" si="43"/>
        <v>57</v>
      </c>
      <c r="AW147" s="90" t="str">
        <f t="shared" si="44"/>
        <v>OK</v>
      </c>
      <c r="AZ147" s="90">
        <f t="shared" si="45"/>
        <v>0</v>
      </c>
      <c r="BA147" s="95">
        <f t="shared" si="113"/>
        <v>52.6</v>
      </c>
      <c r="BB147" s="90" t="str">
        <f t="shared" si="81"/>
        <v>OK</v>
      </c>
      <c r="BC147" s="90" t="str">
        <f t="shared" si="48"/>
        <v>OK</v>
      </c>
      <c r="BF147" s="90" t="str">
        <f t="shared" si="69"/>
        <v/>
      </c>
      <c r="BG147" s="90" t="str">
        <f t="shared" si="49"/>
        <v>OK</v>
      </c>
      <c r="BH147" s="90" t="str">
        <f t="shared" si="50"/>
        <v/>
      </c>
      <c r="BI147" s="90" t="str">
        <f t="shared" si="51"/>
        <v/>
      </c>
      <c r="BJ147" s="90" t="str">
        <f t="shared" si="52"/>
        <v/>
      </c>
      <c r="BK147" s="90" t="str">
        <f t="shared" si="70"/>
        <v/>
      </c>
      <c r="BL147" s="90" t="str">
        <f t="shared" si="53"/>
        <v/>
      </c>
      <c r="BM147" s="90" t="str">
        <f t="shared" si="54"/>
        <v/>
      </c>
      <c r="BN147" s="90" t="str">
        <f t="shared" si="55"/>
        <v/>
      </c>
      <c r="BO147" s="90" t="str">
        <f t="shared" si="56"/>
        <v/>
      </c>
      <c r="BP147" s="90" t="str">
        <f t="shared" si="57"/>
        <v/>
      </c>
      <c r="BQ147" s="90" t="str">
        <f t="shared" si="58"/>
        <v/>
      </c>
      <c r="BR147" s="90" t="str">
        <f t="shared" si="59"/>
        <v/>
      </c>
      <c r="BS147" s="90" t="str">
        <f t="shared" si="60"/>
        <v/>
      </c>
      <c r="BT147" s="90" t="str">
        <f t="shared" si="61"/>
        <v/>
      </c>
      <c r="BU147" s="90" t="str">
        <f t="shared" si="62"/>
        <v/>
      </c>
      <c r="BV147" s="90" t="str">
        <f t="shared" si="63"/>
        <v>OK</v>
      </c>
      <c r="BW147" s="90" t="str">
        <f t="shared" si="64"/>
        <v/>
      </c>
      <c r="BX147" s="90" t="str">
        <f t="shared" si="65"/>
        <v/>
      </c>
      <c r="BY147" s="90" t="str">
        <f t="shared" si="66"/>
        <v>OK</v>
      </c>
      <c r="BZ147" s="206">
        <f t="shared" si="82"/>
        <v>2</v>
      </c>
      <c r="CA147" s="90">
        <f t="shared" si="71"/>
        <v>1</v>
      </c>
      <c r="CB147" s="90">
        <f t="shared" si="72"/>
        <v>1</v>
      </c>
      <c r="CD147" s="90">
        <f t="shared" si="73"/>
        <v>1</v>
      </c>
      <c r="CE147" s="90">
        <f t="shared" si="74"/>
        <v>1</v>
      </c>
      <c r="CF147" s="90">
        <f t="shared" si="114"/>
        <v>1</v>
      </c>
      <c r="CH147" s="165" t="str">
        <f t="shared" si="76"/>
        <v/>
      </c>
    </row>
    <row r="148" spans="1:86" ht="15.6" x14ac:dyDescent="0.25">
      <c r="A148" s="151">
        <f t="shared" si="143"/>
        <v>59</v>
      </c>
      <c r="B148" s="170" t="s">
        <v>144</v>
      </c>
      <c r="C148" s="171">
        <v>39</v>
      </c>
      <c r="D148" s="171" t="s">
        <v>138</v>
      </c>
      <c r="E148" s="179" t="s">
        <v>205</v>
      </c>
      <c r="F148" s="96" t="s">
        <v>202</v>
      </c>
      <c r="G148" s="96">
        <v>2010</v>
      </c>
      <c r="H148" s="171">
        <v>192</v>
      </c>
      <c r="I148" s="93">
        <v>38</v>
      </c>
      <c r="J148" s="180" t="s">
        <v>113</v>
      </c>
      <c r="K148" s="80" t="str">
        <f t="shared" si="15"/>
        <v/>
      </c>
      <c r="L148" s="80" t="str">
        <f t="shared" si="67"/>
        <v>OK</v>
      </c>
      <c r="M148" s="91" t="str">
        <f t="shared" si="16"/>
        <v/>
      </c>
      <c r="N148" s="91" t="str">
        <f t="shared" si="68"/>
        <v>OK</v>
      </c>
      <c r="O148" s="91">
        <f t="shared" si="17"/>
        <v>3</v>
      </c>
      <c r="P148" s="91" t="str">
        <f t="shared" si="18"/>
        <v/>
      </c>
      <c r="Q148" s="91" t="str">
        <f t="shared" si="19"/>
        <v>OK</v>
      </c>
      <c r="R148" s="91"/>
      <c r="S148" s="91"/>
      <c r="T148" s="91">
        <f t="shared" si="20"/>
        <v>3</v>
      </c>
      <c r="U148" s="91">
        <f t="shared" si="21"/>
        <v>3</v>
      </c>
      <c r="V148" s="91" t="str">
        <f t="shared" si="78"/>
        <v>ml.ž</v>
      </c>
      <c r="W148" s="91">
        <f t="shared" si="22"/>
        <v>28</v>
      </c>
      <c r="X148" s="91">
        <f t="shared" si="23"/>
        <v>31</v>
      </c>
      <c r="Y148" s="91">
        <f t="shared" si="24"/>
        <v>35</v>
      </c>
      <c r="Z148" s="91">
        <f t="shared" si="25"/>
        <v>39</v>
      </c>
      <c r="AA148" s="91">
        <f t="shared" si="26"/>
        <v>43</v>
      </c>
      <c r="AB148" s="91">
        <f t="shared" si="27"/>
        <v>47</v>
      </c>
      <c r="AC148" s="91">
        <f t="shared" si="28"/>
        <v>52</v>
      </c>
      <c r="AD148" s="91">
        <f t="shared" si="29"/>
        <v>57</v>
      </c>
      <c r="AE148" s="91">
        <f t="shared" si="79"/>
        <v>63</v>
      </c>
      <c r="AF148" s="91">
        <f t="shared" si="80"/>
        <v>70</v>
      </c>
      <c r="AG148" s="91">
        <f t="shared" si="30"/>
        <v>80</v>
      </c>
      <c r="AH148" s="91">
        <f t="shared" si="31"/>
        <v>90</v>
      </c>
      <c r="AI148" s="91" t="str">
        <f t="shared" si="32"/>
        <v>xxx</v>
      </c>
      <c r="AJ148" s="91" t="str">
        <f t="shared" si="33"/>
        <v>xxx</v>
      </c>
      <c r="AK148" s="91" t="str">
        <f t="shared" si="34"/>
        <v>xxx</v>
      </c>
      <c r="AL148" s="91" t="str">
        <f t="shared" si="35"/>
        <v>xxx</v>
      </c>
      <c r="AM148" s="91" t="str">
        <f t="shared" si="36"/>
        <v>xxx</v>
      </c>
      <c r="AN148" s="91" t="str">
        <f t="shared" si="37"/>
        <v>xxx</v>
      </c>
      <c r="AO148" s="91" t="str">
        <f t="shared" si="38"/>
        <v>xxx</v>
      </c>
      <c r="AR148" s="94">
        <f t="shared" si="112"/>
        <v>39</v>
      </c>
      <c r="AS148" s="91">
        <f t="shared" si="111"/>
        <v>39</v>
      </c>
      <c r="AT148" s="91" t="str">
        <f t="shared" si="41"/>
        <v/>
      </c>
      <c r="AU148" s="81" t="str">
        <f t="shared" si="42"/>
        <v/>
      </c>
      <c r="AV148" s="90" t="str">
        <f t="shared" si="43"/>
        <v>39</v>
      </c>
      <c r="AW148" s="90" t="str">
        <f t="shared" si="44"/>
        <v>OK</v>
      </c>
      <c r="AZ148" s="90">
        <f t="shared" si="45"/>
        <v>0</v>
      </c>
      <c r="BA148" s="95">
        <f t="shared" si="113"/>
        <v>38</v>
      </c>
      <c r="BB148" s="90" t="str">
        <f t="shared" si="81"/>
        <v>OK</v>
      </c>
      <c r="BC148" s="90" t="str">
        <f t="shared" si="48"/>
        <v>OK</v>
      </c>
      <c r="BF148" s="90" t="str">
        <f t="shared" si="69"/>
        <v/>
      </c>
      <c r="BG148" s="90" t="str">
        <f t="shared" si="49"/>
        <v/>
      </c>
      <c r="BH148" s="90" t="str">
        <f t="shared" si="50"/>
        <v>OK</v>
      </c>
      <c r="BI148" s="90" t="str">
        <f t="shared" si="51"/>
        <v/>
      </c>
      <c r="BJ148" s="90" t="str">
        <f t="shared" si="52"/>
        <v/>
      </c>
      <c r="BK148" s="90" t="str">
        <f t="shared" si="70"/>
        <v/>
      </c>
      <c r="BL148" s="90" t="str">
        <f t="shared" si="53"/>
        <v/>
      </c>
      <c r="BM148" s="90" t="str">
        <f t="shared" si="54"/>
        <v/>
      </c>
      <c r="BN148" s="90" t="str">
        <f t="shared" si="55"/>
        <v/>
      </c>
      <c r="BO148" s="90" t="str">
        <f t="shared" si="56"/>
        <v/>
      </c>
      <c r="BP148" s="90" t="str">
        <f t="shared" si="57"/>
        <v/>
      </c>
      <c r="BQ148" s="90" t="str">
        <f t="shared" si="58"/>
        <v/>
      </c>
      <c r="BR148" s="90" t="str">
        <f t="shared" si="59"/>
        <v/>
      </c>
      <c r="BS148" s="90" t="str">
        <f t="shared" si="60"/>
        <v/>
      </c>
      <c r="BT148" s="90" t="str">
        <f t="shared" si="61"/>
        <v/>
      </c>
      <c r="BU148" s="90" t="str">
        <f t="shared" si="62"/>
        <v/>
      </c>
      <c r="BV148" s="90" t="str">
        <f t="shared" si="63"/>
        <v>OK</v>
      </c>
      <c r="BW148" s="90" t="str">
        <f t="shared" si="64"/>
        <v/>
      </c>
      <c r="BX148" s="90" t="str">
        <f t="shared" si="65"/>
        <v/>
      </c>
      <c r="BY148" s="90" t="str">
        <f t="shared" si="66"/>
        <v>OK</v>
      </c>
      <c r="BZ148" s="206">
        <f t="shared" si="82"/>
        <v>3</v>
      </c>
      <c r="CA148" s="90">
        <f t="shared" si="71"/>
        <v>1</v>
      </c>
      <c r="CB148" s="90">
        <f t="shared" si="72"/>
        <v>1</v>
      </c>
      <c r="CD148" s="90">
        <f t="shared" si="73"/>
        <v>1</v>
      </c>
      <c r="CE148" s="90">
        <f t="shared" si="74"/>
        <v>1</v>
      </c>
      <c r="CF148" s="90">
        <f t="shared" si="114"/>
        <v>1</v>
      </c>
      <c r="CH148" s="165" t="str">
        <f t="shared" si="76"/>
        <v/>
      </c>
    </row>
    <row r="149" spans="1:86" ht="15.6" x14ac:dyDescent="0.25">
      <c r="A149" s="151">
        <f t="shared" si="143"/>
        <v>60</v>
      </c>
      <c r="B149" s="170" t="s">
        <v>137</v>
      </c>
      <c r="C149" s="182">
        <v>35</v>
      </c>
      <c r="D149" s="171" t="s">
        <v>138</v>
      </c>
      <c r="E149" s="179" t="s">
        <v>206</v>
      </c>
      <c r="F149" s="96" t="s">
        <v>134</v>
      </c>
      <c r="G149" s="96">
        <v>2014</v>
      </c>
      <c r="H149" s="171">
        <v>298</v>
      </c>
      <c r="I149" s="93">
        <v>32.200000000000003</v>
      </c>
      <c r="J149" s="180" t="s">
        <v>113</v>
      </c>
      <c r="K149" s="80" t="str">
        <f t="shared" si="15"/>
        <v/>
      </c>
      <c r="L149" s="80" t="str">
        <f t="shared" si="67"/>
        <v>OK</v>
      </c>
      <c r="M149" s="91" t="str">
        <f t="shared" si="16"/>
        <v/>
      </c>
      <c r="N149" s="91" t="str">
        <f t="shared" si="68"/>
        <v>OK</v>
      </c>
      <c r="O149" s="91">
        <f t="shared" si="17"/>
        <v>1</v>
      </c>
      <c r="P149" s="91" t="str">
        <f t="shared" si="18"/>
        <v/>
      </c>
      <c r="Q149" s="91" t="str">
        <f t="shared" si="19"/>
        <v>OK</v>
      </c>
      <c r="R149" s="91"/>
      <c r="S149" s="91"/>
      <c r="T149" s="91">
        <f t="shared" si="20"/>
        <v>1</v>
      </c>
      <c r="U149" s="91">
        <f t="shared" si="21"/>
        <v>1</v>
      </c>
      <c r="V149" s="91" t="str">
        <f t="shared" si="78"/>
        <v>B příp</v>
      </c>
      <c r="W149" s="91">
        <f t="shared" si="22"/>
        <v>22</v>
      </c>
      <c r="X149" s="91">
        <f t="shared" si="23"/>
        <v>25</v>
      </c>
      <c r="Y149" s="91">
        <f t="shared" si="24"/>
        <v>28</v>
      </c>
      <c r="Z149" s="91">
        <f t="shared" si="25"/>
        <v>31</v>
      </c>
      <c r="AA149" s="91">
        <f t="shared" si="26"/>
        <v>35</v>
      </c>
      <c r="AB149" s="91">
        <f t="shared" si="27"/>
        <v>39</v>
      </c>
      <c r="AC149" s="91">
        <f t="shared" si="28"/>
        <v>43</v>
      </c>
      <c r="AD149" s="91">
        <f t="shared" si="29"/>
        <v>47</v>
      </c>
      <c r="AE149" s="91">
        <f t="shared" si="79"/>
        <v>52</v>
      </c>
      <c r="AF149" s="91">
        <f t="shared" si="80"/>
        <v>57</v>
      </c>
      <c r="AG149" s="91">
        <f t="shared" si="30"/>
        <v>63</v>
      </c>
      <c r="AH149" s="91" t="str">
        <f t="shared" si="31"/>
        <v>xxx</v>
      </c>
      <c r="AI149" s="91" t="str">
        <f t="shared" si="32"/>
        <v>xxx</v>
      </c>
      <c r="AJ149" s="91" t="str">
        <f t="shared" si="33"/>
        <v>xxx</v>
      </c>
      <c r="AK149" s="91" t="str">
        <f t="shared" si="34"/>
        <v>xxx</v>
      </c>
      <c r="AL149" s="91" t="str">
        <f t="shared" si="35"/>
        <v>xxx</v>
      </c>
      <c r="AM149" s="91" t="str">
        <f t="shared" si="36"/>
        <v>xxx</v>
      </c>
      <c r="AN149" s="91" t="str">
        <f t="shared" si="37"/>
        <v>xxx</v>
      </c>
      <c r="AO149" s="91" t="str">
        <f t="shared" si="38"/>
        <v>xxx</v>
      </c>
      <c r="AR149" s="94">
        <f t="shared" si="112"/>
        <v>35</v>
      </c>
      <c r="AS149" s="91">
        <f t="shared" si="111"/>
        <v>35</v>
      </c>
      <c r="AT149" s="91" t="str">
        <f t="shared" si="41"/>
        <v/>
      </c>
      <c r="AU149" s="81" t="str">
        <f t="shared" si="42"/>
        <v/>
      </c>
      <c r="AV149" s="90" t="str">
        <f t="shared" si="43"/>
        <v>35</v>
      </c>
      <c r="AW149" s="90" t="str">
        <f t="shared" si="44"/>
        <v>OK</v>
      </c>
      <c r="AZ149" s="90">
        <f t="shared" si="45"/>
        <v>0</v>
      </c>
      <c r="BA149" s="95">
        <f t="shared" si="113"/>
        <v>32.200000000000003</v>
      </c>
      <c r="BB149" s="90" t="str">
        <f t="shared" si="81"/>
        <v>OK</v>
      </c>
      <c r="BC149" s="90" t="str">
        <f t="shared" si="48"/>
        <v>OK</v>
      </c>
      <c r="BF149" s="90" t="str">
        <f t="shared" si="69"/>
        <v>OK</v>
      </c>
      <c r="BG149" s="90" t="str">
        <f t="shared" si="49"/>
        <v/>
      </c>
      <c r="BH149" s="90" t="str">
        <f t="shared" si="50"/>
        <v/>
      </c>
      <c r="BI149" s="90" t="str">
        <f t="shared" si="51"/>
        <v/>
      </c>
      <c r="BJ149" s="90" t="str">
        <f t="shared" si="52"/>
        <v/>
      </c>
      <c r="BK149" s="90" t="str">
        <f t="shared" si="70"/>
        <v/>
      </c>
      <c r="BL149" s="90" t="str">
        <f t="shared" si="53"/>
        <v/>
      </c>
      <c r="BM149" s="90" t="str">
        <f t="shared" si="54"/>
        <v/>
      </c>
      <c r="BN149" s="90" t="str">
        <f t="shared" si="55"/>
        <v/>
      </c>
      <c r="BO149" s="90" t="str">
        <f t="shared" si="56"/>
        <v/>
      </c>
      <c r="BP149" s="90" t="str">
        <f t="shared" si="57"/>
        <v/>
      </c>
      <c r="BQ149" s="90" t="str">
        <f t="shared" si="58"/>
        <v/>
      </c>
      <c r="BR149" s="90" t="str">
        <f t="shared" si="59"/>
        <v/>
      </c>
      <c r="BS149" s="90" t="str">
        <f t="shared" si="60"/>
        <v/>
      </c>
      <c r="BT149" s="90" t="str">
        <f t="shared" si="61"/>
        <v/>
      </c>
      <c r="BU149" s="90" t="str">
        <f t="shared" si="62"/>
        <v/>
      </c>
      <c r="BV149" s="90" t="str">
        <f t="shared" si="63"/>
        <v>OK</v>
      </c>
      <c r="BW149" s="90" t="str">
        <f t="shared" si="64"/>
        <v/>
      </c>
      <c r="BX149" s="90" t="str">
        <f t="shared" si="65"/>
        <v/>
      </c>
      <c r="BY149" s="90" t="str">
        <f t="shared" si="66"/>
        <v>OK</v>
      </c>
      <c r="BZ149" s="206">
        <f t="shared" si="82"/>
        <v>1</v>
      </c>
      <c r="CA149" s="90">
        <f t="shared" si="71"/>
        <v>1</v>
      </c>
      <c r="CB149" s="90">
        <f t="shared" si="72"/>
        <v>1</v>
      </c>
      <c r="CD149" s="90">
        <f t="shared" si="73"/>
        <v>1</v>
      </c>
      <c r="CE149" s="90">
        <f t="shared" si="74"/>
        <v>1</v>
      </c>
      <c r="CF149" s="90">
        <f t="shared" si="114"/>
        <v>1</v>
      </c>
      <c r="CH149" s="165" t="str">
        <f t="shared" si="76"/>
        <v/>
      </c>
    </row>
    <row r="150" spans="1:86" ht="15.6" x14ac:dyDescent="0.25">
      <c r="A150" s="151">
        <f t="shared" si="143"/>
        <v>61</v>
      </c>
      <c r="B150" s="170" t="s">
        <v>141</v>
      </c>
      <c r="C150" s="182">
        <v>43</v>
      </c>
      <c r="D150" s="171" t="s">
        <v>138</v>
      </c>
      <c r="E150" s="179" t="s">
        <v>207</v>
      </c>
      <c r="F150" s="96" t="s">
        <v>134</v>
      </c>
      <c r="G150" s="96">
        <v>2011</v>
      </c>
      <c r="H150" s="171">
        <v>114</v>
      </c>
      <c r="I150" s="93">
        <v>40.799999999999997</v>
      </c>
      <c r="J150" s="180" t="s">
        <v>113</v>
      </c>
      <c r="K150" s="80" t="str">
        <f t="shared" si="15"/>
        <v/>
      </c>
      <c r="L150" s="80" t="str">
        <f t="shared" si="67"/>
        <v>OK</v>
      </c>
      <c r="M150" s="91" t="str">
        <f t="shared" si="16"/>
        <v/>
      </c>
      <c r="N150" s="91" t="str">
        <f t="shared" si="68"/>
        <v>OK</v>
      </c>
      <c r="O150" s="91">
        <f t="shared" si="17"/>
        <v>2</v>
      </c>
      <c r="P150" s="91" t="str">
        <f t="shared" si="18"/>
        <v/>
      </c>
      <c r="Q150" s="91" t="str">
        <f t="shared" si="19"/>
        <v>OK</v>
      </c>
      <c r="R150" s="91"/>
      <c r="S150" s="91"/>
      <c r="T150" s="91">
        <f t="shared" si="20"/>
        <v>2</v>
      </c>
      <c r="U150" s="91">
        <f t="shared" si="21"/>
        <v>2</v>
      </c>
      <c r="V150" s="91" t="str">
        <f t="shared" si="78"/>
        <v>A příp</v>
      </c>
      <c r="W150" s="91">
        <f t="shared" si="22"/>
        <v>25</v>
      </c>
      <c r="X150" s="91">
        <f t="shared" si="23"/>
        <v>28</v>
      </c>
      <c r="Y150" s="91">
        <f t="shared" si="24"/>
        <v>31</v>
      </c>
      <c r="Z150" s="91">
        <f t="shared" si="25"/>
        <v>35</v>
      </c>
      <c r="AA150" s="91">
        <f t="shared" si="26"/>
        <v>39</v>
      </c>
      <c r="AB150" s="91">
        <f t="shared" si="27"/>
        <v>43</v>
      </c>
      <c r="AC150" s="91">
        <f t="shared" si="28"/>
        <v>47</v>
      </c>
      <c r="AD150" s="91">
        <f t="shared" si="29"/>
        <v>52</v>
      </c>
      <c r="AE150" s="91">
        <f t="shared" si="79"/>
        <v>57</v>
      </c>
      <c r="AF150" s="91">
        <f t="shared" si="80"/>
        <v>63</v>
      </c>
      <c r="AG150" s="91">
        <f t="shared" si="30"/>
        <v>70</v>
      </c>
      <c r="AH150" s="91">
        <f t="shared" si="31"/>
        <v>80</v>
      </c>
      <c r="AI150" s="91" t="str">
        <f t="shared" si="32"/>
        <v>xxx</v>
      </c>
      <c r="AJ150" s="91" t="str">
        <f t="shared" si="33"/>
        <v>xxx</v>
      </c>
      <c r="AK150" s="91" t="str">
        <f t="shared" si="34"/>
        <v>xxx</v>
      </c>
      <c r="AL150" s="91" t="str">
        <f t="shared" si="35"/>
        <v>xxx</v>
      </c>
      <c r="AM150" s="91" t="str">
        <f t="shared" si="36"/>
        <v>xxx</v>
      </c>
      <c r="AN150" s="91" t="str">
        <f t="shared" si="37"/>
        <v>xxx</v>
      </c>
      <c r="AO150" s="91" t="str">
        <f t="shared" si="38"/>
        <v>xxx</v>
      </c>
      <c r="AR150" s="94">
        <f t="shared" si="112"/>
        <v>43</v>
      </c>
      <c r="AS150" s="91">
        <f t="shared" si="111"/>
        <v>43</v>
      </c>
      <c r="AT150" s="91" t="str">
        <f t="shared" si="41"/>
        <v/>
      </c>
      <c r="AU150" s="81" t="str">
        <f t="shared" si="42"/>
        <v/>
      </c>
      <c r="AV150" s="90" t="str">
        <f t="shared" si="43"/>
        <v>43</v>
      </c>
      <c r="AW150" s="90" t="str">
        <f t="shared" si="44"/>
        <v>OK</v>
      </c>
      <c r="AZ150" s="90">
        <f t="shared" si="45"/>
        <v>0</v>
      </c>
      <c r="BA150" s="95">
        <f t="shared" si="113"/>
        <v>40.799999999999997</v>
      </c>
      <c r="BB150" s="90" t="str">
        <f t="shared" si="81"/>
        <v>OK</v>
      </c>
      <c r="BC150" s="90" t="str">
        <f t="shared" si="48"/>
        <v>OK</v>
      </c>
      <c r="BF150" s="90" t="str">
        <f t="shared" si="69"/>
        <v/>
      </c>
      <c r="BG150" s="90" t="str">
        <f t="shared" si="49"/>
        <v>OK</v>
      </c>
      <c r="BH150" s="90" t="str">
        <f t="shared" si="50"/>
        <v/>
      </c>
      <c r="BI150" s="90" t="str">
        <f t="shared" si="51"/>
        <v/>
      </c>
      <c r="BJ150" s="90" t="str">
        <f t="shared" si="52"/>
        <v/>
      </c>
      <c r="BK150" s="90" t="str">
        <f t="shared" si="70"/>
        <v/>
      </c>
      <c r="BL150" s="90" t="str">
        <f t="shared" si="53"/>
        <v/>
      </c>
      <c r="BM150" s="90" t="str">
        <f t="shared" si="54"/>
        <v/>
      </c>
      <c r="BN150" s="90" t="str">
        <f t="shared" si="55"/>
        <v/>
      </c>
      <c r="BO150" s="90" t="str">
        <f t="shared" si="56"/>
        <v/>
      </c>
      <c r="BP150" s="90" t="str">
        <f t="shared" si="57"/>
        <v/>
      </c>
      <c r="BQ150" s="90" t="str">
        <f t="shared" si="58"/>
        <v/>
      </c>
      <c r="BR150" s="90" t="str">
        <f t="shared" si="59"/>
        <v/>
      </c>
      <c r="BS150" s="90" t="str">
        <f t="shared" si="60"/>
        <v/>
      </c>
      <c r="BT150" s="90" t="str">
        <f t="shared" si="61"/>
        <v/>
      </c>
      <c r="BU150" s="90" t="str">
        <f t="shared" si="62"/>
        <v/>
      </c>
      <c r="BV150" s="90" t="str">
        <f t="shared" si="63"/>
        <v>OK</v>
      </c>
      <c r="BW150" s="90" t="str">
        <f t="shared" si="64"/>
        <v/>
      </c>
      <c r="BX150" s="90" t="str">
        <f t="shared" si="65"/>
        <v/>
      </c>
      <c r="BY150" s="90" t="str">
        <f t="shared" si="66"/>
        <v>OK</v>
      </c>
      <c r="BZ150" s="206">
        <f t="shared" si="82"/>
        <v>2</v>
      </c>
      <c r="CA150" s="90">
        <f t="shared" si="71"/>
        <v>1</v>
      </c>
      <c r="CB150" s="90">
        <f t="shared" si="72"/>
        <v>1</v>
      </c>
      <c r="CD150" s="90">
        <f t="shared" si="73"/>
        <v>1</v>
      </c>
      <c r="CE150" s="90">
        <f t="shared" si="74"/>
        <v>1</v>
      </c>
      <c r="CF150" s="90">
        <f t="shared" si="114"/>
        <v>1</v>
      </c>
      <c r="CH150" s="165" t="str">
        <f t="shared" si="76"/>
        <v/>
      </c>
    </row>
    <row r="151" spans="1:86" ht="15.6" x14ac:dyDescent="0.25">
      <c r="A151" s="151">
        <f t="shared" si="143"/>
        <v>62</v>
      </c>
      <c r="B151" s="170" t="s">
        <v>141</v>
      </c>
      <c r="C151" s="171">
        <v>63</v>
      </c>
      <c r="D151" s="171" t="s">
        <v>138</v>
      </c>
      <c r="E151" s="179" t="s">
        <v>208</v>
      </c>
      <c r="F151" s="96" t="s">
        <v>134</v>
      </c>
      <c r="G151" s="96">
        <v>2011</v>
      </c>
      <c r="H151" s="171">
        <v>126</v>
      </c>
      <c r="I151" s="93">
        <v>58.6</v>
      </c>
      <c r="J151" s="180" t="s">
        <v>113</v>
      </c>
      <c r="K151" s="80" t="str">
        <f t="shared" si="15"/>
        <v/>
      </c>
      <c r="L151" s="80" t="str">
        <f t="shared" si="67"/>
        <v>OK</v>
      </c>
      <c r="M151" s="91" t="str">
        <f t="shared" si="16"/>
        <v/>
      </c>
      <c r="N151" s="91" t="str">
        <f t="shared" si="68"/>
        <v>OK</v>
      </c>
      <c r="O151" s="91">
        <f t="shared" si="17"/>
        <v>2</v>
      </c>
      <c r="P151" s="91" t="str">
        <f t="shared" si="18"/>
        <v/>
      </c>
      <c r="Q151" s="91" t="str">
        <f t="shared" si="19"/>
        <v>OK</v>
      </c>
      <c r="R151" s="91"/>
      <c r="S151" s="91"/>
      <c r="T151" s="91">
        <f t="shared" si="20"/>
        <v>2</v>
      </c>
      <c r="U151" s="91">
        <f t="shared" si="21"/>
        <v>2</v>
      </c>
      <c r="V151" s="91" t="str">
        <f t="shared" si="78"/>
        <v>A příp</v>
      </c>
      <c r="W151" s="91">
        <f t="shared" si="22"/>
        <v>25</v>
      </c>
      <c r="X151" s="91">
        <f t="shared" si="23"/>
        <v>28</v>
      </c>
      <c r="Y151" s="91">
        <f t="shared" si="24"/>
        <v>31</v>
      </c>
      <c r="Z151" s="91">
        <f t="shared" si="25"/>
        <v>35</v>
      </c>
      <c r="AA151" s="91">
        <f t="shared" si="26"/>
        <v>39</v>
      </c>
      <c r="AB151" s="91">
        <f t="shared" si="27"/>
        <v>43</v>
      </c>
      <c r="AC151" s="91">
        <f t="shared" si="28"/>
        <v>47</v>
      </c>
      <c r="AD151" s="91">
        <f t="shared" si="29"/>
        <v>52</v>
      </c>
      <c r="AE151" s="91">
        <f t="shared" si="79"/>
        <v>57</v>
      </c>
      <c r="AF151" s="91">
        <f t="shared" si="80"/>
        <v>63</v>
      </c>
      <c r="AG151" s="91">
        <f t="shared" si="30"/>
        <v>70</v>
      </c>
      <c r="AH151" s="91">
        <f t="shared" si="31"/>
        <v>80</v>
      </c>
      <c r="AI151" s="91" t="str">
        <f t="shared" si="32"/>
        <v>xxx</v>
      </c>
      <c r="AJ151" s="91" t="str">
        <f t="shared" si="33"/>
        <v>xxx</v>
      </c>
      <c r="AK151" s="91" t="str">
        <f t="shared" si="34"/>
        <v>xxx</v>
      </c>
      <c r="AL151" s="91" t="str">
        <f t="shared" si="35"/>
        <v>xxx</v>
      </c>
      <c r="AM151" s="91" t="str">
        <f t="shared" si="36"/>
        <v>xxx</v>
      </c>
      <c r="AN151" s="91" t="str">
        <f t="shared" si="37"/>
        <v>xxx</v>
      </c>
      <c r="AO151" s="91" t="str">
        <f t="shared" si="38"/>
        <v>xxx</v>
      </c>
      <c r="AR151" s="94">
        <f t="shared" si="112"/>
        <v>63</v>
      </c>
      <c r="AS151" s="91" t="str">
        <f t="shared" si="111"/>
        <v/>
      </c>
      <c r="AT151" s="91">
        <f t="shared" si="41"/>
        <v>63</v>
      </c>
      <c r="AU151" s="81" t="str">
        <f t="shared" si="42"/>
        <v/>
      </c>
      <c r="AV151" s="90" t="str">
        <f t="shared" si="43"/>
        <v>63</v>
      </c>
      <c r="AW151" s="90" t="str">
        <f t="shared" si="44"/>
        <v>OK</v>
      </c>
      <c r="AZ151" s="90">
        <f t="shared" si="45"/>
        <v>0</v>
      </c>
      <c r="BA151" s="95">
        <f t="shared" si="113"/>
        <v>58.6</v>
      </c>
      <c r="BB151" s="90" t="str">
        <f t="shared" si="81"/>
        <v>OK</v>
      </c>
      <c r="BC151" s="90" t="str">
        <f t="shared" si="48"/>
        <v>OK</v>
      </c>
      <c r="BF151" s="90" t="str">
        <f t="shared" si="69"/>
        <v/>
      </c>
      <c r="BG151" s="90" t="str">
        <f t="shared" si="49"/>
        <v>OK</v>
      </c>
      <c r="BH151" s="90" t="str">
        <f t="shared" si="50"/>
        <v/>
      </c>
      <c r="BI151" s="90" t="str">
        <f t="shared" si="51"/>
        <v/>
      </c>
      <c r="BJ151" s="90" t="str">
        <f t="shared" si="52"/>
        <v/>
      </c>
      <c r="BK151" s="90" t="str">
        <f t="shared" si="70"/>
        <v/>
      </c>
      <c r="BL151" s="90" t="str">
        <f t="shared" si="53"/>
        <v/>
      </c>
      <c r="BM151" s="90" t="str">
        <f t="shared" si="54"/>
        <v/>
      </c>
      <c r="BN151" s="90" t="str">
        <f t="shared" si="55"/>
        <v/>
      </c>
      <c r="BO151" s="90" t="str">
        <f t="shared" si="56"/>
        <v/>
      </c>
      <c r="BP151" s="90" t="str">
        <f t="shared" si="57"/>
        <v/>
      </c>
      <c r="BQ151" s="90" t="str">
        <f t="shared" si="58"/>
        <v/>
      </c>
      <c r="BR151" s="90" t="str">
        <f t="shared" si="59"/>
        <v/>
      </c>
      <c r="BS151" s="90" t="str">
        <f t="shared" si="60"/>
        <v/>
      </c>
      <c r="BT151" s="90" t="str">
        <f t="shared" si="61"/>
        <v/>
      </c>
      <c r="BU151" s="90" t="str">
        <f t="shared" si="62"/>
        <v/>
      </c>
      <c r="BV151" s="90" t="str">
        <f t="shared" si="63"/>
        <v>OK</v>
      </c>
      <c r="BW151" s="90" t="str">
        <f t="shared" si="64"/>
        <v/>
      </c>
      <c r="BX151" s="90" t="str">
        <f t="shared" si="65"/>
        <v/>
      </c>
      <c r="BY151" s="90" t="str">
        <f t="shared" si="66"/>
        <v>OK</v>
      </c>
      <c r="BZ151" s="206">
        <f t="shared" si="82"/>
        <v>3</v>
      </c>
      <c r="CA151" s="90">
        <f t="shared" si="71"/>
        <v>1</v>
      </c>
      <c r="CB151" s="90">
        <f t="shared" si="72"/>
        <v>1</v>
      </c>
      <c r="CD151" s="90">
        <f t="shared" si="73"/>
        <v>1</v>
      </c>
      <c r="CE151" s="90">
        <f t="shared" si="74"/>
        <v>1</v>
      </c>
      <c r="CF151" s="90">
        <f t="shared" si="114"/>
        <v>1</v>
      </c>
      <c r="CH151" s="165" t="str">
        <f t="shared" si="76"/>
        <v/>
      </c>
    </row>
    <row r="152" spans="1:86" ht="15.6" x14ac:dyDescent="0.25">
      <c r="A152" s="151">
        <f t="shared" si="143"/>
        <v>63</v>
      </c>
      <c r="B152" s="170" t="s">
        <v>141</v>
      </c>
      <c r="C152" s="171">
        <v>80</v>
      </c>
      <c r="D152" s="171" t="s">
        <v>138</v>
      </c>
      <c r="E152" s="179" t="s">
        <v>209</v>
      </c>
      <c r="F152" s="96" t="s">
        <v>134</v>
      </c>
      <c r="G152" s="96">
        <v>2011</v>
      </c>
      <c r="H152" s="171">
        <v>103</v>
      </c>
      <c r="I152" s="93">
        <v>73.099999999999994</v>
      </c>
      <c r="J152" s="180" t="s">
        <v>113</v>
      </c>
      <c r="K152" s="80" t="str">
        <f t="shared" si="15"/>
        <v/>
      </c>
      <c r="L152" s="80" t="str">
        <f t="shared" si="67"/>
        <v>OK</v>
      </c>
      <c r="M152" s="91" t="str">
        <f t="shared" si="16"/>
        <v/>
      </c>
      <c r="N152" s="91" t="str">
        <f t="shared" si="68"/>
        <v>OK</v>
      </c>
      <c r="O152" s="91">
        <f t="shared" si="17"/>
        <v>2</v>
      </c>
      <c r="P152" s="91" t="str">
        <f t="shared" si="18"/>
        <v/>
      </c>
      <c r="Q152" s="91" t="str">
        <f t="shared" si="19"/>
        <v>OK</v>
      </c>
      <c r="R152" s="91"/>
      <c r="S152" s="91"/>
      <c r="T152" s="91">
        <f t="shared" si="20"/>
        <v>2</v>
      </c>
      <c r="U152" s="91">
        <f t="shared" si="21"/>
        <v>2</v>
      </c>
      <c r="V152" s="91" t="str">
        <f t="shared" si="78"/>
        <v>A příp</v>
      </c>
      <c r="W152" s="91">
        <f t="shared" si="22"/>
        <v>25</v>
      </c>
      <c r="X152" s="91">
        <f t="shared" si="23"/>
        <v>28</v>
      </c>
      <c r="Y152" s="91">
        <f t="shared" si="24"/>
        <v>31</v>
      </c>
      <c r="Z152" s="91">
        <f t="shared" si="25"/>
        <v>35</v>
      </c>
      <c r="AA152" s="91">
        <f t="shared" si="26"/>
        <v>39</v>
      </c>
      <c r="AB152" s="91">
        <f t="shared" si="27"/>
        <v>43</v>
      </c>
      <c r="AC152" s="91">
        <f t="shared" si="28"/>
        <v>47</v>
      </c>
      <c r="AD152" s="91">
        <f t="shared" si="29"/>
        <v>52</v>
      </c>
      <c r="AE152" s="91">
        <f t="shared" si="79"/>
        <v>57</v>
      </c>
      <c r="AF152" s="91">
        <f t="shared" si="80"/>
        <v>63</v>
      </c>
      <c r="AG152" s="91">
        <f t="shared" si="30"/>
        <v>70</v>
      </c>
      <c r="AH152" s="91">
        <f t="shared" si="31"/>
        <v>80</v>
      </c>
      <c r="AI152" s="91" t="str">
        <f t="shared" si="32"/>
        <v>xxx</v>
      </c>
      <c r="AJ152" s="91" t="str">
        <f t="shared" si="33"/>
        <v>xxx</v>
      </c>
      <c r="AK152" s="91" t="str">
        <f t="shared" si="34"/>
        <v>xxx</v>
      </c>
      <c r="AL152" s="91" t="str">
        <f t="shared" si="35"/>
        <v>xxx</v>
      </c>
      <c r="AM152" s="91" t="str">
        <f t="shared" si="36"/>
        <v>xxx</v>
      </c>
      <c r="AN152" s="91" t="str">
        <f t="shared" si="37"/>
        <v>xxx</v>
      </c>
      <c r="AO152" s="91" t="str">
        <f t="shared" si="38"/>
        <v>xxx</v>
      </c>
      <c r="AR152" s="94">
        <f t="shared" si="112"/>
        <v>80</v>
      </c>
      <c r="AS152" s="91" t="str">
        <f t="shared" si="111"/>
        <v/>
      </c>
      <c r="AT152" s="91">
        <f t="shared" si="41"/>
        <v>80</v>
      </c>
      <c r="AU152" s="81" t="str">
        <f t="shared" si="42"/>
        <v/>
      </c>
      <c r="AV152" s="90" t="str">
        <f t="shared" si="43"/>
        <v>80</v>
      </c>
      <c r="AW152" s="90" t="str">
        <f t="shared" si="44"/>
        <v>OK</v>
      </c>
      <c r="AZ152" s="90">
        <f t="shared" si="45"/>
        <v>0</v>
      </c>
      <c r="BA152" s="95">
        <f t="shared" si="113"/>
        <v>73.099999999999994</v>
      </c>
      <c r="BB152" s="90" t="str">
        <f t="shared" si="81"/>
        <v>OK</v>
      </c>
      <c r="BC152" s="90" t="str">
        <f t="shared" si="48"/>
        <v>OK</v>
      </c>
      <c r="BF152" s="90" t="str">
        <f t="shared" si="69"/>
        <v/>
      </c>
      <c r="BG152" s="90" t="str">
        <f t="shared" si="49"/>
        <v>OK</v>
      </c>
      <c r="BH152" s="90" t="str">
        <f t="shared" si="50"/>
        <v/>
      </c>
      <c r="BI152" s="90" t="str">
        <f t="shared" si="51"/>
        <v/>
      </c>
      <c r="BJ152" s="90" t="str">
        <f t="shared" si="52"/>
        <v/>
      </c>
      <c r="BK152" s="90" t="str">
        <f t="shared" si="70"/>
        <v/>
      </c>
      <c r="BL152" s="90" t="str">
        <f t="shared" si="53"/>
        <v/>
      </c>
      <c r="BM152" s="90" t="str">
        <f t="shared" si="54"/>
        <v/>
      </c>
      <c r="BN152" s="90" t="str">
        <f t="shared" si="55"/>
        <v/>
      </c>
      <c r="BO152" s="90" t="str">
        <f t="shared" si="56"/>
        <v/>
      </c>
      <c r="BP152" s="90" t="str">
        <f t="shared" si="57"/>
        <v/>
      </c>
      <c r="BQ152" s="90" t="str">
        <f t="shared" si="58"/>
        <v/>
      </c>
      <c r="BR152" s="90" t="str">
        <f t="shared" si="59"/>
        <v/>
      </c>
      <c r="BS152" s="90" t="str">
        <f t="shared" si="60"/>
        <v/>
      </c>
      <c r="BT152" s="90" t="str">
        <f t="shared" si="61"/>
        <v/>
      </c>
      <c r="BU152" s="90" t="str">
        <f t="shared" si="62"/>
        <v/>
      </c>
      <c r="BV152" s="90" t="str">
        <f t="shared" si="63"/>
        <v>OK</v>
      </c>
      <c r="BW152" s="90" t="str">
        <f t="shared" si="64"/>
        <v/>
      </c>
      <c r="BX152" s="90" t="str">
        <f t="shared" si="65"/>
        <v/>
      </c>
      <c r="BY152" s="90" t="str">
        <f t="shared" si="66"/>
        <v>OK</v>
      </c>
      <c r="BZ152" s="206">
        <f t="shared" si="82"/>
        <v>4</v>
      </c>
      <c r="CA152" s="90">
        <f t="shared" si="71"/>
        <v>1</v>
      </c>
      <c r="CB152" s="90">
        <f t="shared" si="72"/>
        <v>1</v>
      </c>
      <c r="CD152" s="90">
        <f t="shared" si="73"/>
        <v>1</v>
      </c>
      <c r="CE152" s="90">
        <f t="shared" si="74"/>
        <v>1</v>
      </c>
      <c r="CF152" s="90">
        <f t="shared" si="114"/>
        <v>1</v>
      </c>
      <c r="CH152" s="165" t="str">
        <f t="shared" si="76"/>
        <v/>
      </c>
    </row>
    <row r="153" spans="1:86" ht="15.6" x14ac:dyDescent="0.25">
      <c r="A153" s="151">
        <f t="shared" si="143"/>
        <v>64</v>
      </c>
      <c r="B153" s="170" t="s">
        <v>144</v>
      </c>
      <c r="C153" s="171">
        <v>43</v>
      </c>
      <c r="D153" s="171" t="s">
        <v>138</v>
      </c>
      <c r="E153" s="179" t="s">
        <v>210</v>
      </c>
      <c r="F153" s="96" t="s">
        <v>134</v>
      </c>
      <c r="G153" s="96">
        <v>2010</v>
      </c>
      <c r="H153" s="171">
        <v>27</v>
      </c>
      <c r="I153" s="93">
        <v>40.9</v>
      </c>
      <c r="J153" s="180" t="s">
        <v>113</v>
      </c>
      <c r="K153" s="80" t="str">
        <f t="shared" si="15"/>
        <v/>
      </c>
      <c r="L153" s="80" t="str">
        <f t="shared" si="67"/>
        <v>OK</v>
      </c>
      <c r="M153" s="91" t="str">
        <f t="shared" si="16"/>
        <v/>
      </c>
      <c r="N153" s="91" t="str">
        <f t="shared" si="68"/>
        <v>OK</v>
      </c>
      <c r="O153" s="91">
        <f t="shared" si="17"/>
        <v>3</v>
      </c>
      <c r="P153" s="91" t="str">
        <f t="shared" si="18"/>
        <v/>
      </c>
      <c r="Q153" s="91" t="str">
        <f t="shared" si="19"/>
        <v>OK</v>
      </c>
      <c r="R153" s="91"/>
      <c r="S153" s="91"/>
      <c r="T153" s="91">
        <f t="shared" si="20"/>
        <v>3</v>
      </c>
      <c r="U153" s="91">
        <f t="shared" si="21"/>
        <v>3</v>
      </c>
      <c r="V153" s="91" t="str">
        <f t="shared" si="78"/>
        <v>ml.ž</v>
      </c>
      <c r="W153" s="91">
        <f t="shared" si="22"/>
        <v>28</v>
      </c>
      <c r="X153" s="91">
        <f t="shared" si="23"/>
        <v>31</v>
      </c>
      <c r="Y153" s="91">
        <f t="shared" si="24"/>
        <v>35</v>
      </c>
      <c r="Z153" s="91">
        <f t="shared" si="25"/>
        <v>39</v>
      </c>
      <c r="AA153" s="91">
        <f t="shared" si="26"/>
        <v>43</v>
      </c>
      <c r="AB153" s="91">
        <f t="shared" si="27"/>
        <v>47</v>
      </c>
      <c r="AC153" s="91">
        <f t="shared" si="28"/>
        <v>52</v>
      </c>
      <c r="AD153" s="91">
        <f t="shared" si="29"/>
        <v>57</v>
      </c>
      <c r="AE153" s="91">
        <f t="shared" si="79"/>
        <v>63</v>
      </c>
      <c r="AF153" s="91">
        <f t="shared" si="80"/>
        <v>70</v>
      </c>
      <c r="AG153" s="91">
        <f t="shared" si="30"/>
        <v>80</v>
      </c>
      <c r="AH153" s="91">
        <f t="shared" si="31"/>
        <v>90</v>
      </c>
      <c r="AI153" s="91" t="str">
        <f t="shared" si="32"/>
        <v>xxx</v>
      </c>
      <c r="AJ153" s="91" t="str">
        <f t="shared" si="33"/>
        <v>xxx</v>
      </c>
      <c r="AK153" s="91" t="str">
        <f t="shared" si="34"/>
        <v>xxx</v>
      </c>
      <c r="AL153" s="91" t="str">
        <f t="shared" si="35"/>
        <v>xxx</v>
      </c>
      <c r="AM153" s="91" t="str">
        <f t="shared" si="36"/>
        <v>xxx</v>
      </c>
      <c r="AN153" s="91" t="str">
        <f t="shared" si="37"/>
        <v>xxx</v>
      </c>
      <c r="AO153" s="91" t="str">
        <f t="shared" si="38"/>
        <v>xxx</v>
      </c>
      <c r="AR153" s="94">
        <f t="shared" si="112"/>
        <v>43</v>
      </c>
      <c r="AS153" s="91">
        <f t="shared" si="111"/>
        <v>43</v>
      </c>
      <c r="AT153" s="91" t="str">
        <f t="shared" si="41"/>
        <v/>
      </c>
      <c r="AU153" s="81" t="str">
        <f t="shared" si="42"/>
        <v/>
      </c>
      <c r="AV153" s="90" t="str">
        <f t="shared" si="43"/>
        <v>43</v>
      </c>
      <c r="AW153" s="90" t="str">
        <f t="shared" si="44"/>
        <v>OK</v>
      </c>
      <c r="AZ153" s="90">
        <f t="shared" si="45"/>
        <v>0</v>
      </c>
      <c r="BA153" s="95">
        <f t="shared" si="113"/>
        <v>40.9</v>
      </c>
      <c r="BB153" s="90" t="str">
        <f t="shared" si="81"/>
        <v>OK</v>
      </c>
      <c r="BC153" s="90" t="str">
        <f t="shared" si="48"/>
        <v>OK</v>
      </c>
      <c r="BF153" s="90" t="str">
        <f t="shared" si="69"/>
        <v/>
      </c>
      <c r="BG153" s="90" t="str">
        <f t="shared" si="49"/>
        <v/>
      </c>
      <c r="BH153" s="90" t="str">
        <f t="shared" si="50"/>
        <v>OK</v>
      </c>
      <c r="BI153" s="90" t="str">
        <f t="shared" si="51"/>
        <v/>
      </c>
      <c r="BJ153" s="90" t="str">
        <f t="shared" si="52"/>
        <v/>
      </c>
      <c r="BK153" s="90" t="str">
        <f t="shared" si="70"/>
        <v/>
      </c>
      <c r="BL153" s="90" t="str">
        <f t="shared" si="53"/>
        <v/>
      </c>
      <c r="BM153" s="90" t="str">
        <f t="shared" si="54"/>
        <v/>
      </c>
      <c r="BN153" s="90" t="str">
        <f t="shared" si="55"/>
        <v/>
      </c>
      <c r="BO153" s="90" t="str">
        <f t="shared" si="56"/>
        <v/>
      </c>
      <c r="BP153" s="90" t="str">
        <f t="shared" si="57"/>
        <v/>
      </c>
      <c r="BQ153" s="90" t="str">
        <f t="shared" si="58"/>
        <v/>
      </c>
      <c r="BR153" s="90" t="str">
        <f t="shared" si="59"/>
        <v/>
      </c>
      <c r="BS153" s="90" t="str">
        <f t="shared" si="60"/>
        <v/>
      </c>
      <c r="BT153" s="90" t="str">
        <f t="shared" si="61"/>
        <v/>
      </c>
      <c r="BU153" s="90" t="str">
        <f t="shared" si="62"/>
        <v/>
      </c>
      <c r="BV153" s="90" t="str">
        <f t="shared" si="63"/>
        <v>OK</v>
      </c>
      <c r="BW153" s="90" t="str">
        <f t="shared" si="64"/>
        <v/>
      </c>
      <c r="BX153" s="90" t="str">
        <f t="shared" si="65"/>
        <v/>
      </c>
      <c r="BY153" s="90" t="str">
        <f t="shared" si="66"/>
        <v>OK</v>
      </c>
      <c r="BZ153" s="206">
        <f t="shared" si="82"/>
        <v>5</v>
      </c>
      <c r="CA153" s="90">
        <f t="shared" si="71"/>
        <v>1</v>
      </c>
      <c r="CB153" s="90">
        <f t="shared" si="72"/>
        <v>1</v>
      </c>
      <c r="CD153" s="90">
        <f t="shared" si="73"/>
        <v>1</v>
      </c>
      <c r="CE153" s="90">
        <f t="shared" si="74"/>
        <v>1</v>
      </c>
      <c r="CF153" s="90">
        <f t="shared" si="114"/>
        <v>1</v>
      </c>
      <c r="CH153" s="165" t="str">
        <f t="shared" si="76"/>
        <v/>
      </c>
    </row>
    <row r="154" spans="1:86" ht="15.6" x14ac:dyDescent="0.25">
      <c r="A154" s="151">
        <f t="shared" si="143"/>
        <v>65</v>
      </c>
      <c r="B154" s="170" t="s">
        <v>144</v>
      </c>
      <c r="C154" s="171">
        <v>80</v>
      </c>
      <c r="D154" s="171" t="s">
        <v>138</v>
      </c>
      <c r="E154" s="179" t="s">
        <v>211</v>
      </c>
      <c r="F154" s="96" t="s">
        <v>134</v>
      </c>
      <c r="G154" s="96">
        <v>2009</v>
      </c>
      <c r="H154" s="171">
        <v>108</v>
      </c>
      <c r="I154" s="93">
        <v>71.8</v>
      </c>
      <c r="J154" s="180" t="s">
        <v>113</v>
      </c>
      <c r="K154" s="80" t="str">
        <f t="shared" ref="K154:K174" si="144">IF($B154=$T$7,IF((C154+$T$8)&gt;($I154-0.1),"",$L$7),IF($B154=$AC$7,IF((C154+$AC$8)&gt;($I154-0.1),"",$L$7),""))</f>
        <v/>
      </c>
      <c r="L154" s="80" t="str">
        <f t="shared" ref="L154:L174" si="145">IF(B154="xxx",$L$37,(IF(I154="",(IF(N154="",(IF(M154="",(IF(Q154="","",Q154)),M154)),N154)),BC154)))</f>
        <v>OK</v>
      </c>
      <c r="M154" s="91" t="str">
        <f t="shared" ref="M154:M174" si="146">IF(E154="",(IF(B154="","",IF(AV154="",IF(C154="",Q154,(AW154)),(Q154)))),IF(E154="",(BC154),""))</f>
        <v/>
      </c>
      <c r="N154" s="91" t="str">
        <f t="shared" ref="N154:N174" si="147">IF(D154="","",(BY154))</f>
        <v>OK</v>
      </c>
      <c r="O154" s="91">
        <f t="shared" ref="O154:O174" si="148">IF(B154=$B$88,1,IF(B154=$B$87,2,IF(B154=$B$86,3,IF(B154=$B$85,4,IF(B154=$B$84,5,IF(B154=$B$83,6,IF(B154=$B$82,7,IF(B154=$B$81,8,""))))))))</f>
        <v>3</v>
      </c>
      <c r="P154" s="91" t="str">
        <f t="shared" ref="P154:P174" si="149">IF(B154=$B$80,9,IF(B154=$B$79,10,IF(B154=$B$78,11,IF(B154=$B$77,12,IF(B154=$B$76,13,IF(B154=$B$75,14,IF(B154=$B$74,15,IF(B154=$B$73,16,""))))))))</f>
        <v/>
      </c>
      <c r="Q154" s="91" t="str">
        <f t="shared" ref="Q154:Q174" si="150">IF(B154="","",IF(T154=0,$L$37,$L$36))</f>
        <v>OK</v>
      </c>
      <c r="R154" s="91"/>
      <c r="S154" s="91"/>
      <c r="T154" s="91">
        <f t="shared" ref="T154:T174" si="151">(IF(O154="",0,O154))+(IF(P154="",0,P154))</f>
        <v>3</v>
      </c>
      <c r="U154" s="91">
        <f t="shared" ref="U154:U174" si="152">IF(T154=0,17,(T154))</f>
        <v>3</v>
      </c>
      <c r="V154" s="91" t="str">
        <f t="shared" si="78"/>
        <v>ml.ž</v>
      </c>
      <c r="W154" s="91">
        <f t="shared" ref="W154:W174" si="153">INDEX($O$40:$AE$59,$W$89,$U154)</f>
        <v>28</v>
      </c>
      <c r="X154" s="91">
        <f t="shared" ref="X154:X174" si="154">INDEX($O$40:$AE$59,$X$89,$U154)</f>
        <v>31</v>
      </c>
      <c r="Y154" s="91">
        <f t="shared" ref="Y154:Y174" si="155">INDEX($O$40:$AE$59,$Y$89,$U154)</f>
        <v>35</v>
      </c>
      <c r="Z154" s="91">
        <f t="shared" ref="Z154:Z174" si="156">INDEX($O$40:$AE$59,$Z$89,$U154)</f>
        <v>39</v>
      </c>
      <c r="AA154" s="91">
        <f t="shared" ref="AA154:AA174" si="157">INDEX($O$40:$AE$59,$AA$89,$U154)</f>
        <v>43</v>
      </c>
      <c r="AB154" s="91">
        <f t="shared" ref="AB154:AB174" si="158">INDEX($O$40:$AE$59,$AB$89,$U154)</f>
        <v>47</v>
      </c>
      <c r="AC154" s="91">
        <f t="shared" ref="AC154:AC174" si="159">INDEX($O$40:$AE$59,$AC$89,$U154)</f>
        <v>52</v>
      </c>
      <c r="AD154" s="91">
        <f t="shared" ref="AD154:AD174" si="160">INDEX($O$40:$AE$59,$AD$89,$U154)</f>
        <v>57</v>
      </c>
      <c r="AE154" s="91">
        <f t="shared" si="79"/>
        <v>63</v>
      </c>
      <c r="AF154" s="91">
        <f t="shared" si="80"/>
        <v>70</v>
      </c>
      <c r="AG154" s="91">
        <f t="shared" ref="AG154:AG174" si="161">INDEX($O$40:$AE$59,$AG$89,$U154)</f>
        <v>80</v>
      </c>
      <c r="AH154" s="91">
        <f t="shared" ref="AH154:AH174" si="162">INDEX($O$40:$AE$59,$AH$89,$U154)</f>
        <v>90</v>
      </c>
      <c r="AI154" s="91" t="str">
        <f t="shared" ref="AI154:AI174" si="163">INDEX($O$40:$AE$59,$AI$89,$U154)</f>
        <v>xxx</v>
      </c>
      <c r="AJ154" s="91" t="str">
        <f t="shared" ref="AJ154:AJ174" si="164">INDEX($O$40:$AE$59,$AJ$89,$U154)</f>
        <v>xxx</v>
      </c>
      <c r="AK154" s="91" t="str">
        <f t="shared" ref="AK154:AK174" si="165">INDEX($O$40:$AE$59,$AK$89,$U154)</f>
        <v>xxx</v>
      </c>
      <c r="AL154" s="91" t="str">
        <f t="shared" ref="AL154:AL174" si="166">INDEX($O$40:$AE$59,$AL$89,$U154)</f>
        <v>xxx</v>
      </c>
      <c r="AM154" s="91" t="str">
        <f t="shared" ref="AM154:AM174" si="167">INDEX($O$40:$AE$59,$AM$89,$U154)</f>
        <v>xxx</v>
      </c>
      <c r="AN154" s="91" t="str">
        <f t="shared" ref="AN154:AN174" si="168">INDEX($O$40:$AE$59,$AN$89,$U154)</f>
        <v>xxx</v>
      </c>
      <c r="AO154" s="91" t="str">
        <f t="shared" ref="AO154:AO174" si="169">INDEX($O$40:$AE$59,$AO$89,$U154)</f>
        <v>xxx</v>
      </c>
      <c r="AR154" s="94">
        <f t="shared" si="112"/>
        <v>80</v>
      </c>
      <c r="AS154" s="91" t="str">
        <f t="shared" si="111"/>
        <v/>
      </c>
      <c r="AT154" s="91">
        <f t="shared" ref="AT154:AT174" si="170">IF(AR154=AC154,AC154,IF(AR154=AD154,AD154,IF(AR154=AE154,AE154,IF(AR154=AF154,AF154,IF(AR154=AG154,AG154,IF(AR154=AH154,AH154,IF(AR154=AI154,AI154,"")))))))</f>
        <v>80</v>
      </c>
      <c r="AU154" s="81" t="str">
        <f t="shared" ref="AU154:AU174" si="171">IF(AR154=AJ154,AJ154,IF(AR154=AK154,AK154,IF(AR154=AL154,AL154,IF(AR154=AM154,AM154,IF(AR154=AN154,AN154,IF(AR154=AO154,AO154,""))))))</f>
        <v/>
      </c>
      <c r="AV154" s="90" t="str">
        <f t="shared" ref="AV154:AV174" si="172">CONCATENATE(AS154,AT154,AU154)</f>
        <v>80</v>
      </c>
      <c r="AW154" s="90" t="str">
        <f t="shared" ref="AW154:AW174" si="173">IF(AR154=0,"",(IF(AR154="","",IF(AV154="",$L$39,$L$36))))</f>
        <v>OK</v>
      </c>
      <c r="AZ154" s="90">
        <f t="shared" ref="AZ154:AZ174" si="174">INDEX($O$35:$AD$35,1,U154)</f>
        <v>0</v>
      </c>
      <c r="BA154" s="95">
        <f t="shared" si="113"/>
        <v>71.8</v>
      </c>
      <c r="BB154" s="90" t="str">
        <f t="shared" si="81"/>
        <v>OK</v>
      </c>
      <c r="BC154" s="90" t="str">
        <f t="shared" ref="BC154:BC174" si="175">IF(AV154="","",BB154)</f>
        <v>OK</v>
      </c>
      <c r="BF154" s="90" t="str">
        <f t="shared" ref="BF154:BF174" si="176">IF($B154=$BF$89,IF($D154=$BF$88,$BE$75,IF($D154=$BF$87,$BE$75,$BE$74)),"")</f>
        <v/>
      </c>
      <c r="BG154" s="90" t="str">
        <f t="shared" ref="BG154:BG174" si="177">IF($B154=$BG$89,IF($D154=$BG$88,$BE$75,IF($D154=$BG$87,$BE$75,$BE$74)),"")</f>
        <v/>
      </c>
      <c r="BH154" s="90" t="str">
        <f t="shared" ref="BH154:BH174" si="178">IF($B154=$BH$89,IF($D154=$BH$88,$BE$75,IF($D154=$BH$87,$BE$75,$BE$74)),"")</f>
        <v>OK</v>
      </c>
      <c r="BI154" s="90" t="str">
        <f t="shared" ref="BI154:BI174" si="179">IF($B154=$BI$89,IF($D154=$BI$88,$BE$75,IF($D154=$BI$87,$BE$75,$BE$74)),"")</f>
        <v/>
      </c>
      <c r="BJ154" s="90" t="str">
        <f t="shared" ref="BJ154:BJ174" si="180">IF($B154=$BJ$89,IF($D154=$BJ$88,$BE$75,IF($D154=$BJ$87,$BE$75,$BE$74)),"")</f>
        <v/>
      </c>
      <c r="BK154" s="90" t="str">
        <f t="shared" ref="BK154:BK174" si="181">IF($B154=$BK$89,IF($D154=$BK$88,$BE$75,IF($D154=$BK$87,$BE$75,$BE$74)),"")</f>
        <v/>
      </c>
      <c r="BL154" s="90" t="str">
        <f t="shared" ref="BL154:BL174" si="182">IF($B154=$BL$89,IF($D154=$BL$88,$BE$75,IF($D154=$BL$87,$BE$75,$BE$74)),"")</f>
        <v/>
      </c>
      <c r="BM154" s="90" t="str">
        <f t="shared" ref="BM154:BM174" si="183">IF($B154=$BM$89,IF($D154=$BM$88,$BE$75,IF($D154=$BM$87,$BE$75,$BE$74)),"")</f>
        <v/>
      </c>
      <c r="BN154" s="90" t="str">
        <f t="shared" ref="BN154:BN174" si="184">IF($B154=$BN$89,IF($D154=$BN$88,$BE$75,IF($D154=$BN$87,$BE$75,$BE$74)),"")</f>
        <v/>
      </c>
      <c r="BO154" s="90" t="str">
        <f t="shared" ref="BO154:BO174" si="185">IF($B154=$BO$89,IF($D154=$BO$88,$BE$75,IF($D154=$BO$87,$BE$75,$BE$74)),"")</f>
        <v/>
      </c>
      <c r="BP154" s="90" t="str">
        <f t="shared" ref="BP154:BP174" si="186">IF($B154=$BP$89,IF($D154=$BP$88,$BE$75,IF($D154=$BP$87,$BE$75,$BE$74)),"")</f>
        <v/>
      </c>
      <c r="BQ154" s="90" t="str">
        <f t="shared" ref="BQ154:BQ174" si="187">IF($B154=$BQ$89,IF($D154=$BQ$88,$BE$75,IF($D154=$BQ$87,$BE$75,$BE$74)),"")</f>
        <v/>
      </c>
      <c r="BR154" s="90" t="str">
        <f t="shared" ref="BR154:BR174" si="188">IF($B154=$BR$89,IF($D154=$BR$88,$BE$75,IF($D154=$BR$87,$BE$75,$BE$74)),"")</f>
        <v/>
      </c>
      <c r="BS154" s="90" t="str">
        <f t="shared" ref="BS154:BS174" si="189">IF($B154=$BS$89,IF($D154=$BS$88,$BE$75,IF($D154=$BS$87,$BE$75,$BE$74)),"")</f>
        <v/>
      </c>
      <c r="BT154" s="90" t="str">
        <f t="shared" ref="BT154:BT174" si="190">IF($B154=$BT$89,IF($D154=$BT$88,$BE$75,IF($D154=$BT$87,$BE$75,$BE$74)),"")</f>
        <v/>
      </c>
      <c r="BU154" s="90" t="str">
        <f t="shared" ref="BU154:BU174" si="191">IF($B154=$BU$89,IF($D154=$BU$88,$BE$75,IF($D154=$BU$87,$BE$75,$BE$74)),"")</f>
        <v/>
      </c>
      <c r="BV154" s="90" t="str">
        <f t="shared" ref="BV154:BV174" si="192">CONCATENATE(BF154,BG154,BH154,BI154,BJ154)</f>
        <v>OK</v>
      </c>
      <c r="BW154" s="90" t="str">
        <f t="shared" ref="BW154:BW174" si="193">CONCATENATE(BK154,BL154,BM154,BN154,BO154)</f>
        <v/>
      </c>
      <c r="BX154" s="90" t="str">
        <f t="shared" ref="BX154:BX174" si="194">CONCATENATE(BP154,BQ154,BR154,BS154,BT154)</f>
        <v/>
      </c>
      <c r="BY154" s="90" t="str">
        <f t="shared" ref="BY154:BY174" si="195">CONCATENATE(BV154,BW154,BX154,BU154)</f>
        <v>OK</v>
      </c>
      <c r="BZ154" s="206">
        <f t="shared" si="82"/>
        <v>6</v>
      </c>
      <c r="CA154" s="90">
        <f t="shared" si="71"/>
        <v>1</v>
      </c>
      <c r="CB154" s="90">
        <f t="shared" si="72"/>
        <v>1</v>
      </c>
      <c r="CD154" s="90">
        <f t="shared" si="73"/>
        <v>1</v>
      </c>
      <c r="CE154" s="90">
        <f t="shared" si="74"/>
        <v>1</v>
      </c>
      <c r="CF154" s="90">
        <f t="shared" si="114"/>
        <v>1</v>
      </c>
      <c r="CH154" s="165" t="str">
        <f t="shared" si="76"/>
        <v/>
      </c>
    </row>
    <row r="155" spans="1:86" ht="15.6" x14ac:dyDescent="0.25">
      <c r="A155" s="151">
        <f t="shared" si="143"/>
        <v>66</v>
      </c>
      <c r="B155" s="170" t="s">
        <v>141</v>
      </c>
      <c r="C155" s="171">
        <v>28</v>
      </c>
      <c r="D155" s="171" t="s">
        <v>138</v>
      </c>
      <c r="E155" s="179" t="s">
        <v>213</v>
      </c>
      <c r="F155" s="96" t="s">
        <v>212</v>
      </c>
      <c r="G155" s="96">
        <v>2012</v>
      </c>
      <c r="H155" s="171">
        <v>171</v>
      </c>
      <c r="I155" s="93">
        <v>27.4</v>
      </c>
      <c r="J155" s="180" t="s">
        <v>113</v>
      </c>
      <c r="K155" s="80" t="str">
        <f t="shared" si="144"/>
        <v/>
      </c>
      <c r="L155" s="80" t="str">
        <f t="shared" si="145"/>
        <v>OK</v>
      </c>
      <c r="M155" s="91" t="str">
        <f t="shared" si="146"/>
        <v/>
      </c>
      <c r="N155" s="91" t="str">
        <f t="shared" si="147"/>
        <v>OK</v>
      </c>
      <c r="O155" s="91">
        <f t="shared" si="148"/>
        <v>2</v>
      </c>
      <c r="P155" s="91" t="str">
        <f t="shared" si="149"/>
        <v/>
      </c>
      <c r="Q155" s="91" t="str">
        <f t="shared" si="150"/>
        <v>OK</v>
      </c>
      <c r="R155" s="91"/>
      <c r="S155" s="91"/>
      <c r="T155" s="91">
        <f t="shared" si="151"/>
        <v>2</v>
      </c>
      <c r="U155" s="91">
        <f t="shared" si="152"/>
        <v>2</v>
      </c>
      <c r="V155" s="91" t="str">
        <f t="shared" si="78"/>
        <v>A příp</v>
      </c>
      <c r="W155" s="91">
        <f t="shared" si="153"/>
        <v>25</v>
      </c>
      <c r="X155" s="91">
        <f t="shared" si="154"/>
        <v>28</v>
      </c>
      <c r="Y155" s="91">
        <f t="shared" si="155"/>
        <v>31</v>
      </c>
      <c r="Z155" s="91">
        <f t="shared" si="156"/>
        <v>35</v>
      </c>
      <c r="AA155" s="91">
        <f t="shared" si="157"/>
        <v>39</v>
      </c>
      <c r="AB155" s="91">
        <f t="shared" si="158"/>
        <v>43</v>
      </c>
      <c r="AC155" s="91">
        <f t="shared" si="159"/>
        <v>47</v>
      </c>
      <c r="AD155" s="91">
        <f t="shared" si="160"/>
        <v>52</v>
      </c>
      <c r="AE155" s="91">
        <f t="shared" si="79"/>
        <v>57</v>
      </c>
      <c r="AF155" s="91">
        <f t="shared" si="80"/>
        <v>63</v>
      </c>
      <c r="AG155" s="91">
        <f t="shared" si="161"/>
        <v>70</v>
      </c>
      <c r="AH155" s="91">
        <f t="shared" si="162"/>
        <v>80</v>
      </c>
      <c r="AI155" s="91" t="str">
        <f t="shared" si="163"/>
        <v>xxx</v>
      </c>
      <c r="AJ155" s="91" t="str">
        <f t="shared" si="164"/>
        <v>xxx</v>
      </c>
      <c r="AK155" s="91" t="str">
        <f t="shared" si="165"/>
        <v>xxx</v>
      </c>
      <c r="AL155" s="91" t="str">
        <f t="shared" si="166"/>
        <v>xxx</v>
      </c>
      <c r="AM155" s="91" t="str">
        <f t="shared" si="167"/>
        <v>xxx</v>
      </c>
      <c r="AN155" s="91" t="str">
        <f t="shared" si="168"/>
        <v>xxx</v>
      </c>
      <c r="AO155" s="91" t="str">
        <f t="shared" si="169"/>
        <v>xxx</v>
      </c>
      <c r="AR155" s="94">
        <f t="shared" si="112"/>
        <v>28</v>
      </c>
      <c r="AS155" s="91">
        <f t="shared" si="111"/>
        <v>28</v>
      </c>
      <c r="AT155" s="91" t="str">
        <f t="shared" si="170"/>
        <v/>
      </c>
      <c r="AU155" s="81" t="str">
        <f t="shared" si="171"/>
        <v/>
      </c>
      <c r="AV155" s="90" t="str">
        <f t="shared" si="172"/>
        <v>28</v>
      </c>
      <c r="AW155" s="90" t="str">
        <f t="shared" si="173"/>
        <v>OK</v>
      </c>
      <c r="AZ155" s="90">
        <f t="shared" si="174"/>
        <v>0</v>
      </c>
      <c r="BA155" s="95">
        <f t="shared" si="113"/>
        <v>27.4</v>
      </c>
      <c r="BB155" s="90" t="str">
        <f t="shared" si="81"/>
        <v>OK</v>
      </c>
      <c r="BC155" s="90" t="str">
        <f t="shared" si="175"/>
        <v>OK</v>
      </c>
      <c r="BF155" s="90" t="str">
        <f t="shared" si="176"/>
        <v/>
      </c>
      <c r="BG155" s="90" t="str">
        <f t="shared" si="177"/>
        <v>OK</v>
      </c>
      <c r="BH155" s="90" t="str">
        <f t="shared" si="178"/>
        <v/>
      </c>
      <c r="BI155" s="90" t="str">
        <f t="shared" si="179"/>
        <v/>
      </c>
      <c r="BJ155" s="90" t="str">
        <f t="shared" si="180"/>
        <v/>
      </c>
      <c r="BK155" s="90" t="str">
        <f t="shared" si="181"/>
        <v/>
      </c>
      <c r="BL155" s="90" t="str">
        <f t="shared" si="182"/>
        <v/>
      </c>
      <c r="BM155" s="90" t="str">
        <f t="shared" si="183"/>
        <v/>
      </c>
      <c r="BN155" s="90" t="str">
        <f t="shared" si="184"/>
        <v/>
      </c>
      <c r="BO155" s="90" t="str">
        <f t="shared" si="185"/>
        <v/>
      </c>
      <c r="BP155" s="90" t="str">
        <f t="shared" si="186"/>
        <v/>
      </c>
      <c r="BQ155" s="90" t="str">
        <f t="shared" si="187"/>
        <v/>
      </c>
      <c r="BR155" s="90" t="str">
        <f t="shared" si="188"/>
        <v/>
      </c>
      <c r="BS155" s="90" t="str">
        <f t="shared" si="189"/>
        <v/>
      </c>
      <c r="BT155" s="90" t="str">
        <f t="shared" si="190"/>
        <v/>
      </c>
      <c r="BU155" s="90" t="str">
        <f t="shared" si="191"/>
        <v/>
      </c>
      <c r="BV155" s="90" t="str">
        <f t="shared" si="192"/>
        <v>OK</v>
      </c>
      <c r="BW155" s="90" t="str">
        <f t="shared" si="193"/>
        <v/>
      </c>
      <c r="BX155" s="90" t="str">
        <f t="shared" si="194"/>
        <v/>
      </c>
      <c r="BY155" s="90" t="str">
        <f t="shared" si="195"/>
        <v>OK</v>
      </c>
      <c r="BZ155" s="206">
        <f t="shared" si="82"/>
        <v>1</v>
      </c>
      <c r="CA155" s="90">
        <f t="shared" ref="CA155:CA174" si="196">IF(B155="",0,1)</f>
        <v>1</v>
      </c>
      <c r="CB155" s="90">
        <f t="shared" ref="CB155:CB174" si="197">IF(H155=999,1,(IF(H155="",0,1)))</f>
        <v>1</v>
      </c>
      <c r="CD155" s="90">
        <f t="shared" ref="CD155:CD174" si="198">IF(D155=$D$88,1,IF(D155=$D$87,2,0))</f>
        <v>1</v>
      </c>
      <c r="CE155" s="90">
        <f t="shared" ref="CE155:CE174" si="199">IF(B155="",0,1)</f>
        <v>1</v>
      </c>
      <c r="CF155" s="90">
        <f t="shared" ref="CF155:CF174" si="200">IF(H155=999,1,(IF(H155="",0,1)))</f>
        <v>1</v>
      </c>
      <c r="CH155" s="165" t="str">
        <f t="shared" ref="CH155:CH174" si="201">IF(H155=999,$CH$6,(IF(I155="",IF(H155="","",$CH$5),IF(H155="",($CH$4),""))))</f>
        <v/>
      </c>
    </row>
    <row r="156" spans="1:86" ht="15.6" x14ac:dyDescent="0.25">
      <c r="A156" s="151">
        <f t="shared" si="143"/>
        <v>67</v>
      </c>
      <c r="B156" s="170" t="s">
        <v>141</v>
      </c>
      <c r="C156" s="171">
        <v>47</v>
      </c>
      <c r="D156" s="171" t="s">
        <v>138</v>
      </c>
      <c r="E156" s="179" t="s">
        <v>214</v>
      </c>
      <c r="F156" s="96" t="s">
        <v>212</v>
      </c>
      <c r="G156" s="96">
        <v>2012</v>
      </c>
      <c r="H156" s="171">
        <v>163</v>
      </c>
      <c r="I156" s="93">
        <v>44.3</v>
      </c>
      <c r="J156" s="180" t="s">
        <v>113</v>
      </c>
      <c r="K156" s="80" t="str">
        <f t="shared" si="144"/>
        <v/>
      </c>
      <c r="L156" s="80" t="str">
        <f t="shared" si="145"/>
        <v>OK</v>
      </c>
      <c r="M156" s="91" t="str">
        <f t="shared" si="146"/>
        <v/>
      </c>
      <c r="N156" s="91" t="str">
        <f t="shared" si="147"/>
        <v>OK</v>
      </c>
      <c r="O156" s="91">
        <f t="shared" si="148"/>
        <v>2</v>
      </c>
      <c r="P156" s="91" t="str">
        <f t="shared" si="149"/>
        <v/>
      </c>
      <c r="Q156" s="91" t="str">
        <f t="shared" si="150"/>
        <v>OK</v>
      </c>
      <c r="R156" s="91"/>
      <c r="S156" s="91"/>
      <c r="T156" s="91">
        <f t="shared" si="151"/>
        <v>2</v>
      </c>
      <c r="U156" s="91">
        <f t="shared" si="152"/>
        <v>2</v>
      </c>
      <c r="V156" s="91" t="str">
        <f t="shared" ref="V156:V174" si="202">INDEX($O$40:$AE$59,$V$89,$U156)</f>
        <v>A příp</v>
      </c>
      <c r="W156" s="91">
        <f t="shared" si="153"/>
        <v>25</v>
      </c>
      <c r="X156" s="91">
        <f t="shared" si="154"/>
        <v>28</v>
      </c>
      <c r="Y156" s="91">
        <f t="shared" si="155"/>
        <v>31</v>
      </c>
      <c r="Z156" s="91">
        <f t="shared" si="156"/>
        <v>35</v>
      </c>
      <c r="AA156" s="91">
        <f t="shared" si="157"/>
        <v>39</v>
      </c>
      <c r="AB156" s="91">
        <f t="shared" si="158"/>
        <v>43</v>
      </c>
      <c r="AC156" s="91">
        <f t="shared" si="159"/>
        <v>47</v>
      </c>
      <c r="AD156" s="91">
        <f t="shared" si="160"/>
        <v>52</v>
      </c>
      <c r="AE156" s="91">
        <f t="shared" ref="AE156:AE174" si="203">INDEX($O$40:$AE$59,$AE$89,$U156)</f>
        <v>57</v>
      </c>
      <c r="AF156" s="91">
        <f t="shared" ref="AF156:AF174" si="204">INDEX($O$40:$AE$59,$AF$89,$U156)</f>
        <v>63</v>
      </c>
      <c r="AG156" s="91">
        <f t="shared" si="161"/>
        <v>70</v>
      </c>
      <c r="AH156" s="91">
        <f t="shared" si="162"/>
        <v>80</v>
      </c>
      <c r="AI156" s="91" t="str">
        <f t="shared" si="163"/>
        <v>xxx</v>
      </c>
      <c r="AJ156" s="91" t="str">
        <f t="shared" si="164"/>
        <v>xxx</v>
      </c>
      <c r="AK156" s="91" t="str">
        <f t="shared" si="165"/>
        <v>xxx</v>
      </c>
      <c r="AL156" s="91" t="str">
        <f t="shared" si="166"/>
        <v>xxx</v>
      </c>
      <c r="AM156" s="91" t="str">
        <f t="shared" si="167"/>
        <v>xxx</v>
      </c>
      <c r="AN156" s="91" t="str">
        <f t="shared" si="168"/>
        <v>xxx</v>
      </c>
      <c r="AO156" s="91" t="str">
        <f t="shared" si="169"/>
        <v>xxx</v>
      </c>
      <c r="AR156" s="94">
        <f t="shared" si="112"/>
        <v>47</v>
      </c>
      <c r="AS156" s="91" t="str">
        <f t="shared" si="111"/>
        <v/>
      </c>
      <c r="AT156" s="91">
        <f t="shared" si="170"/>
        <v>47</v>
      </c>
      <c r="AU156" s="81" t="str">
        <f t="shared" si="171"/>
        <v/>
      </c>
      <c r="AV156" s="90" t="str">
        <f t="shared" si="172"/>
        <v>47</v>
      </c>
      <c r="AW156" s="90" t="str">
        <f t="shared" si="173"/>
        <v>OK</v>
      </c>
      <c r="AZ156" s="90">
        <f t="shared" si="174"/>
        <v>0</v>
      </c>
      <c r="BA156" s="95">
        <f t="shared" si="113"/>
        <v>44.3</v>
      </c>
      <c r="BB156" s="90" t="str">
        <f t="shared" ref="BB156:BB174" si="205">IF(AR156="","",(IF((AV156+AZ156+0.1)&gt;BA156,$L$87,$L$38)))</f>
        <v>OK</v>
      </c>
      <c r="BC156" s="90" t="str">
        <f t="shared" si="175"/>
        <v>OK</v>
      </c>
      <c r="BF156" s="90" t="str">
        <f t="shared" si="176"/>
        <v/>
      </c>
      <c r="BG156" s="90" t="str">
        <f t="shared" si="177"/>
        <v>OK</v>
      </c>
      <c r="BH156" s="90" t="str">
        <f t="shared" si="178"/>
        <v/>
      </c>
      <c r="BI156" s="90" t="str">
        <f t="shared" si="179"/>
        <v/>
      </c>
      <c r="BJ156" s="90" t="str">
        <f t="shared" si="180"/>
        <v/>
      </c>
      <c r="BK156" s="90" t="str">
        <f t="shared" si="181"/>
        <v/>
      </c>
      <c r="BL156" s="90" t="str">
        <f t="shared" si="182"/>
        <v/>
      </c>
      <c r="BM156" s="90" t="str">
        <f t="shared" si="183"/>
        <v/>
      </c>
      <c r="BN156" s="90" t="str">
        <f t="shared" si="184"/>
        <v/>
      </c>
      <c r="BO156" s="90" t="str">
        <f t="shared" si="185"/>
        <v/>
      </c>
      <c r="BP156" s="90" t="str">
        <f t="shared" si="186"/>
        <v/>
      </c>
      <c r="BQ156" s="90" t="str">
        <f t="shared" si="187"/>
        <v/>
      </c>
      <c r="BR156" s="90" t="str">
        <f t="shared" si="188"/>
        <v/>
      </c>
      <c r="BS156" s="90" t="str">
        <f t="shared" si="189"/>
        <v/>
      </c>
      <c r="BT156" s="90" t="str">
        <f t="shared" si="190"/>
        <v/>
      </c>
      <c r="BU156" s="90" t="str">
        <f t="shared" si="191"/>
        <v/>
      </c>
      <c r="BV156" s="90" t="str">
        <f t="shared" si="192"/>
        <v>OK</v>
      </c>
      <c r="BW156" s="90" t="str">
        <f t="shared" si="193"/>
        <v/>
      </c>
      <c r="BX156" s="90" t="str">
        <f t="shared" si="194"/>
        <v/>
      </c>
      <c r="BY156" s="90" t="str">
        <f t="shared" si="195"/>
        <v>OK</v>
      </c>
      <c r="BZ156" s="206">
        <f t="shared" ref="BZ156:BZ174" si="206">IF(F156="","",(IF(F156=F155,BZ155+1,1)))</f>
        <v>2</v>
      </c>
      <c r="CA156" s="90">
        <f t="shared" si="196"/>
        <v>1</v>
      </c>
      <c r="CB156" s="90">
        <f t="shared" si="197"/>
        <v>1</v>
      </c>
      <c r="CD156" s="90">
        <f t="shared" si="198"/>
        <v>1</v>
      </c>
      <c r="CE156" s="90">
        <f t="shared" si="199"/>
        <v>1</v>
      </c>
      <c r="CF156" s="90">
        <f t="shared" si="200"/>
        <v>1</v>
      </c>
      <c r="CH156" s="165" t="str">
        <f t="shared" si="201"/>
        <v/>
      </c>
    </row>
    <row r="157" spans="1:86" ht="15.6" x14ac:dyDescent="0.25">
      <c r="A157" s="151">
        <f t="shared" si="143"/>
        <v>68</v>
      </c>
      <c r="B157" s="170" t="s">
        <v>141</v>
      </c>
      <c r="C157" s="182">
        <v>63</v>
      </c>
      <c r="D157" s="171" t="s">
        <v>138</v>
      </c>
      <c r="E157" s="179" t="s">
        <v>215</v>
      </c>
      <c r="F157" s="96" t="s">
        <v>212</v>
      </c>
      <c r="G157" s="96">
        <v>2012</v>
      </c>
      <c r="H157" s="171">
        <v>175</v>
      </c>
      <c r="I157" s="93">
        <v>59.2</v>
      </c>
      <c r="J157" s="180" t="s">
        <v>113</v>
      </c>
      <c r="K157" s="80" t="str">
        <f t="shared" ref="K157" si="207">IF($B157=$T$7,IF((C157+$T$8)&gt;($I157-0.1),"",$L$7),IF($B157=$AC$7,IF((C157+$AC$8)&gt;($I157-0.1),"",$L$7),""))</f>
        <v/>
      </c>
      <c r="L157" s="80" t="str">
        <f t="shared" ref="L157" si="208">IF(B157="xxx",$L$37,(IF(I157="",(IF(N157="",(IF(M157="",(IF(Q157="","",Q157)),M157)),N157)),BC157)))</f>
        <v>OK</v>
      </c>
      <c r="M157" s="91" t="str">
        <f t="shared" ref="M157" si="209">IF(E157="",(IF(B157="","",IF(AV157="",IF(C157="",Q157,(AW157)),(Q157)))),IF(E157="",(BC157),""))</f>
        <v/>
      </c>
      <c r="N157" s="91" t="str">
        <f t="shared" ref="N157" si="210">IF(D157="","",(BY157))</f>
        <v>OK</v>
      </c>
      <c r="O157" s="91">
        <f t="shared" si="148"/>
        <v>2</v>
      </c>
      <c r="P157" s="91" t="str">
        <f t="shared" si="149"/>
        <v/>
      </c>
      <c r="Q157" s="91" t="str">
        <f t="shared" ref="Q157" si="211">IF(B157="","",IF(T157=0,$L$37,$L$36))</f>
        <v>OK</v>
      </c>
      <c r="R157" s="91"/>
      <c r="S157" s="91"/>
      <c r="T157" s="91">
        <f t="shared" ref="T157" si="212">(IF(O157="",0,O157))+(IF(P157="",0,P157))</f>
        <v>2</v>
      </c>
      <c r="U157" s="91">
        <f t="shared" ref="U157" si="213">IF(T157=0,17,(T157))</f>
        <v>2</v>
      </c>
      <c r="V157" s="91" t="str">
        <f t="shared" si="202"/>
        <v>A příp</v>
      </c>
      <c r="W157" s="91">
        <f t="shared" si="153"/>
        <v>25</v>
      </c>
      <c r="X157" s="91">
        <f t="shared" si="154"/>
        <v>28</v>
      </c>
      <c r="Y157" s="91">
        <f t="shared" si="155"/>
        <v>31</v>
      </c>
      <c r="Z157" s="91">
        <f t="shared" si="156"/>
        <v>35</v>
      </c>
      <c r="AA157" s="91">
        <f t="shared" si="157"/>
        <v>39</v>
      </c>
      <c r="AB157" s="91">
        <f t="shared" si="158"/>
        <v>43</v>
      </c>
      <c r="AC157" s="91">
        <f t="shared" si="159"/>
        <v>47</v>
      </c>
      <c r="AD157" s="91">
        <f t="shared" si="160"/>
        <v>52</v>
      </c>
      <c r="AE157" s="91">
        <f t="shared" si="203"/>
        <v>57</v>
      </c>
      <c r="AF157" s="91">
        <f t="shared" si="204"/>
        <v>63</v>
      </c>
      <c r="AG157" s="91">
        <f t="shared" si="161"/>
        <v>70</v>
      </c>
      <c r="AH157" s="91">
        <f t="shared" si="162"/>
        <v>80</v>
      </c>
      <c r="AI157" s="91" t="str">
        <f t="shared" si="163"/>
        <v>xxx</v>
      </c>
      <c r="AJ157" s="91" t="str">
        <f t="shared" si="164"/>
        <v>xxx</v>
      </c>
      <c r="AK157" s="91" t="str">
        <f t="shared" si="165"/>
        <v>xxx</v>
      </c>
      <c r="AL157" s="91" t="str">
        <f t="shared" si="166"/>
        <v>xxx</v>
      </c>
      <c r="AM157" s="91" t="str">
        <f t="shared" si="167"/>
        <v>xxx</v>
      </c>
      <c r="AN157" s="91" t="str">
        <f t="shared" si="168"/>
        <v>xxx</v>
      </c>
      <c r="AO157" s="91" t="str">
        <f t="shared" si="169"/>
        <v>xxx</v>
      </c>
      <c r="AR157" s="94">
        <f t="shared" ref="AR157" si="214">C157</f>
        <v>63</v>
      </c>
      <c r="AS157" s="91" t="str">
        <f t="shared" ref="AS157" si="215">IF(AR157=V157,V157,IF(AR157=W157,W157,IF(AR157=X157,X157,IF(AR157=Y157,Y157,IF(AR157=Z157,Z157,IF(AR157=AA157,AA157,IF(AR157=AB157,AB157,"")))))))</f>
        <v/>
      </c>
      <c r="AT157" s="91">
        <f t="shared" ref="AT157" si="216">IF(AR157=AC157,AC157,IF(AR157=AD157,AD157,IF(AR157=AE157,AE157,IF(AR157=AF157,AF157,IF(AR157=AG157,AG157,IF(AR157=AH157,AH157,IF(AR157=AI157,AI157,"")))))))</f>
        <v>63</v>
      </c>
      <c r="AU157" s="81" t="str">
        <f t="shared" ref="AU157" si="217">IF(AR157=AJ157,AJ157,IF(AR157=AK157,AK157,IF(AR157=AL157,AL157,IF(AR157=AM157,AM157,IF(AR157=AN157,AN157,IF(AR157=AO157,AO157,""))))))</f>
        <v/>
      </c>
      <c r="AV157" s="90" t="str">
        <f t="shared" ref="AV157" si="218">CONCATENATE(AS157,AT157,AU157)</f>
        <v>63</v>
      </c>
      <c r="AW157" s="90" t="str">
        <f t="shared" ref="AW157" si="219">IF(AR157=0,"",(IF(AR157="","",IF(AV157="",$L$39,$L$36))))</f>
        <v>OK</v>
      </c>
      <c r="AZ157" s="90">
        <f t="shared" ref="AZ157" si="220">INDEX($O$35:$AD$35,1,U157)</f>
        <v>0</v>
      </c>
      <c r="BA157" s="95">
        <f t="shared" ref="BA157" si="221">I157</f>
        <v>59.2</v>
      </c>
      <c r="BB157" s="90" t="str">
        <f t="shared" ref="BB157" si="222">IF(AR157="","",(IF((AV157+AZ157+0.1)&gt;BA157,$L$87,$L$38)))</f>
        <v>OK</v>
      </c>
      <c r="BC157" s="90" t="str">
        <f t="shared" ref="BC157" si="223">IF(AV157="","",BB157)</f>
        <v>OK</v>
      </c>
      <c r="BF157" s="90" t="str">
        <f t="shared" si="176"/>
        <v/>
      </c>
      <c r="BG157" s="90" t="str">
        <f t="shared" si="177"/>
        <v>OK</v>
      </c>
      <c r="BH157" s="90" t="str">
        <f t="shared" si="178"/>
        <v/>
      </c>
      <c r="BI157" s="90" t="str">
        <f t="shared" si="179"/>
        <v/>
      </c>
      <c r="BJ157" s="90" t="str">
        <f t="shared" si="180"/>
        <v/>
      </c>
      <c r="BK157" s="90" t="str">
        <f t="shared" si="181"/>
        <v/>
      </c>
      <c r="BL157" s="90" t="str">
        <f t="shared" si="182"/>
        <v/>
      </c>
      <c r="BM157" s="90" t="str">
        <f t="shared" si="183"/>
        <v/>
      </c>
      <c r="BN157" s="90" t="str">
        <f t="shared" si="184"/>
        <v/>
      </c>
      <c r="BO157" s="90" t="str">
        <f t="shared" si="185"/>
        <v/>
      </c>
      <c r="BP157" s="90" t="str">
        <f t="shared" si="186"/>
        <v/>
      </c>
      <c r="BQ157" s="90" t="str">
        <f t="shared" si="187"/>
        <v/>
      </c>
      <c r="BR157" s="90" t="str">
        <f t="shared" si="188"/>
        <v/>
      </c>
      <c r="BS157" s="90" t="str">
        <f t="shared" si="189"/>
        <v/>
      </c>
      <c r="BT157" s="90" t="str">
        <f t="shared" si="190"/>
        <v/>
      </c>
      <c r="BU157" s="90" t="str">
        <f t="shared" si="191"/>
        <v/>
      </c>
      <c r="BV157" s="90" t="str">
        <f t="shared" ref="BV157" si="224">CONCATENATE(BF157,BG157,BH157,BI157,BJ157)</f>
        <v>OK</v>
      </c>
      <c r="BW157" s="90" t="str">
        <f t="shared" ref="BW157" si="225">CONCATENATE(BK157,BL157,BM157,BN157,BO157)</f>
        <v/>
      </c>
      <c r="BX157" s="90" t="str">
        <f t="shared" ref="BX157" si="226">CONCATENATE(BP157,BQ157,BR157,BS157,BT157)</f>
        <v/>
      </c>
      <c r="BY157" s="90" t="str">
        <f t="shared" ref="BY157" si="227">CONCATENATE(BV157,BW157,BX157,BU157)</f>
        <v>OK</v>
      </c>
      <c r="BZ157" s="206">
        <f t="shared" si="206"/>
        <v>3</v>
      </c>
      <c r="CA157" s="90">
        <f t="shared" ref="CA157" si="228">IF(B157="",0,1)</f>
        <v>1</v>
      </c>
      <c r="CB157" s="90">
        <f t="shared" ref="CB157" si="229">IF(H157=999,1,(IF(H157="",0,1)))</f>
        <v>1</v>
      </c>
      <c r="CD157" s="90">
        <f t="shared" ref="CD157" si="230">IF(D157=$D$88,1,IF(D157=$D$87,2,0))</f>
        <v>1</v>
      </c>
      <c r="CE157" s="90">
        <f t="shared" ref="CE157" si="231">IF(B157="",0,1)</f>
        <v>1</v>
      </c>
      <c r="CF157" s="90">
        <f t="shared" ref="CF157" si="232">IF(H157=999,1,(IF(H157="",0,1)))</f>
        <v>1</v>
      </c>
      <c r="CH157" s="190" t="str">
        <f t="shared" ref="CH157" si="233">IF(H157=999,$CH$6,(IF(I157="",IF(H157="","",$CH$5),IF(H157="",($CH$4),""))))</f>
        <v/>
      </c>
    </row>
    <row r="158" spans="1:86" ht="15.6" x14ac:dyDescent="0.25">
      <c r="A158" s="151">
        <f t="shared" si="143"/>
        <v>69</v>
      </c>
      <c r="B158" s="170" t="s">
        <v>144</v>
      </c>
      <c r="C158" s="182">
        <v>39</v>
      </c>
      <c r="D158" s="171" t="s">
        <v>138</v>
      </c>
      <c r="E158" s="179" t="s">
        <v>216</v>
      </c>
      <c r="F158" s="96" t="s">
        <v>212</v>
      </c>
      <c r="G158" s="96">
        <v>2010</v>
      </c>
      <c r="H158" s="171">
        <v>9</v>
      </c>
      <c r="I158" s="93">
        <v>36.1</v>
      </c>
      <c r="J158" s="180" t="s">
        <v>113</v>
      </c>
      <c r="K158" s="80" t="str">
        <f t="shared" ref="K158" si="234">IF($B158=$T$7,IF((C158+$T$8)&gt;($I158-0.1),"",$L$7),IF($B158=$AC$7,IF((C158+$AC$8)&gt;($I158-0.1),"",$L$7),""))</f>
        <v/>
      </c>
      <c r="L158" s="80" t="str">
        <f t="shared" ref="L158" si="235">IF(B158="xxx",$L$37,(IF(I158="",(IF(N158="",(IF(M158="",(IF(Q158="","",Q158)),M158)),N158)),BC158)))</f>
        <v>OK</v>
      </c>
      <c r="M158" s="91" t="str">
        <f t="shared" ref="M158" si="236">IF(E158="",(IF(B158="","",IF(AV158="",IF(C158="",Q158,(AW158)),(Q158)))),IF(E158="",(BC158),""))</f>
        <v/>
      </c>
      <c r="N158" s="91" t="str">
        <f t="shared" ref="N158" si="237">IF(D158="","",(BY158))</f>
        <v>OK</v>
      </c>
      <c r="O158" s="91">
        <f t="shared" si="148"/>
        <v>3</v>
      </c>
      <c r="P158" s="91" t="str">
        <f t="shared" si="149"/>
        <v/>
      </c>
      <c r="Q158" s="91" t="str">
        <f t="shared" ref="Q158" si="238">IF(B158="","",IF(T158=0,$L$37,$L$36))</f>
        <v>OK</v>
      </c>
      <c r="R158" s="91"/>
      <c r="S158" s="91"/>
      <c r="T158" s="91">
        <f t="shared" ref="T158" si="239">(IF(O158="",0,O158))+(IF(P158="",0,P158))</f>
        <v>3</v>
      </c>
      <c r="U158" s="91">
        <f t="shared" ref="U158" si="240">IF(T158=0,17,(T158))</f>
        <v>3</v>
      </c>
      <c r="V158" s="91" t="str">
        <f t="shared" si="202"/>
        <v>ml.ž</v>
      </c>
      <c r="W158" s="91">
        <f t="shared" si="153"/>
        <v>28</v>
      </c>
      <c r="X158" s="91">
        <f t="shared" si="154"/>
        <v>31</v>
      </c>
      <c r="Y158" s="91">
        <f t="shared" si="155"/>
        <v>35</v>
      </c>
      <c r="Z158" s="91">
        <f t="shared" si="156"/>
        <v>39</v>
      </c>
      <c r="AA158" s="91">
        <f t="shared" si="157"/>
        <v>43</v>
      </c>
      <c r="AB158" s="91">
        <f t="shared" si="158"/>
        <v>47</v>
      </c>
      <c r="AC158" s="91">
        <f t="shared" si="159"/>
        <v>52</v>
      </c>
      <c r="AD158" s="91">
        <f t="shared" si="160"/>
        <v>57</v>
      </c>
      <c r="AE158" s="91">
        <f t="shared" si="203"/>
        <v>63</v>
      </c>
      <c r="AF158" s="91">
        <f t="shared" si="204"/>
        <v>70</v>
      </c>
      <c r="AG158" s="91">
        <f t="shared" si="161"/>
        <v>80</v>
      </c>
      <c r="AH158" s="91">
        <f t="shared" si="162"/>
        <v>90</v>
      </c>
      <c r="AI158" s="91" t="str">
        <f t="shared" si="163"/>
        <v>xxx</v>
      </c>
      <c r="AJ158" s="91" t="str">
        <f t="shared" si="164"/>
        <v>xxx</v>
      </c>
      <c r="AK158" s="91" t="str">
        <f t="shared" si="165"/>
        <v>xxx</v>
      </c>
      <c r="AL158" s="91" t="str">
        <f t="shared" si="166"/>
        <v>xxx</v>
      </c>
      <c r="AM158" s="91" t="str">
        <f t="shared" si="167"/>
        <v>xxx</v>
      </c>
      <c r="AN158" s="91" t="str">
        <f t="shared" si="168"/>
        <v>xxx</v>
      </c>
      <c r="AO158" s="91" t="str">
        <f t="shared" si="169"/>
        <v>xxx</v>
      </c>
      <c r="AR158" s="94">
        <f t="shared" ref="AR158" si="241">C158</f>
        <v>39</v>
      </c>
      <c r="AS158" s="91">
        <f t="shared" ref="AS158" si="242">IF(AR158=V158,V158,IF(AR158=W158,W158,IF(AR158=X158,X158,IF(AR158=Y158,Y158,IF(AR158=Z158,Z158,IF(AR158=AA158,AA158,IF(AR158=AB158,AB158,"")))))))</f>
        <v>39</v>
      </c>
      <c r="AT158" s="91" t="str">
        <f t="shared" ref="AT158" si="243">IF(AR158=AC158,AC158,IF(AR158=AD158,AD158,IF(AR158=AE158,AE158,IF(AR158=AF158,AF158,IF(AR158=AG158,AG158,IF(AR158=AH158,AH158,IF(AR158=AI158,AI158,"")))))))</f>
        <v/>
      </c>
      <c r="AU158" s="81" t="str">
        <f t="shared" ref="AU158" si="244">IF(AR158=AJ158,AJ158,IF(AR158=AK158,AK158,IF(AR158=AL158,AL158,IF(AR158=AM158,AM158,IF(AR158=AN158,AN158,IF(AR158=AO158,AO158,""))))))</f>
        <v/>
      </c>
      <c r="AV158" s="90" t="str">
        <f t="shared" ref="AV158" si="245">CONCATENATE(AS158,AT158,AU158)</f>
        <v>39</v>
      </c>
      <c r="AW158" s="90" t="str">
        <f t="shared" ref="AW158" si="246">IF(AR158=0,"",(IF(AR158="","",IF(AV158="",$L$39,$L$36))))</f>
        <v>OK</v>
      </c>
      <c r="AZ158" s="90">
        <f t="shared" ref="AZ158" si="247">INDEX($O$35:$AD$35,1,U158)</f>
        <v>0</v>
      </c>
      <c r="BA158" s="95">
        <f t="shared" ref="BA158" si="248">I158</f>
        <v>36.1</v>
      </c>
      <c r="BB158" s="90" t="str">
        <f t="shared" ref="BB158" si="249">IF(AR158="","",(IF((AV158+AZ158+0.1)&gt;BA158,$L$87,$L$38)))</f>
        <v>OK</v>
      </c>
      <c r="BC158" s="90" t="str">
        <f t="shared" ref="BC158" si="250">IF(AV158="","",BB158)</f>
        <v>OK</v>
      </c>
      <c r="BF158" s="90" t="str">
        <f t="shared" si="176"/>
        <v/>
      </c>
      <c r="BG158" s="90" t="str">
        <f t="shared" si="177"/>
        <v/>
      </c>
      <c r="BH158" s="90" t="str">
        <f t="shared" si="178"/>
        <v>OK</v>
      </c>
      <c r="BI158" s="90" t="str">
        <f t="shared" si="179"/>
        <v/>
      </c>
      <c r="BJ158" s="90" t="str">
        <f t="shared" si="180"/>
        <v/>
      </c>
      <c r="BK158" s="90" t="str">
        <f t="shared" si="181"/>
        <v/>
      </c>
      <c r="BL158" s="90" t="str">
        <f t="shared" si="182"/>
        <v/>
      </c>
      <c r="BM158" s="90" t="str">
        <f t="shared" si="183"/>
        <v/>
      </c>
      <c r="BN158" s="90" t="str">
        <f t="shared" si="184"/>
        <v/>
      </c>
      <c r="BO158" s="90" t="str">
        <f t="shared" si="185"/>
        <v/>
      </c>
      <c r="BP158" s="90" t="str">
        <f t="shared" si="186"/>
        <v/>
      </c>
      <c r="BQ158" s="90" t="str">
        <f t="shared" si="187"/>
        <v/>
      </c>
      <c r="BR158" s="90" t="str">
        <f t="shared" si="188"/>
        <v/>
      </c>
      <c r="BS158" s="90" t="str">
        <f t="shared" si="189"/>
        <v/>
      </c>
      <c r="BT158" s="90" t="str">
        <f t="shared" si="190"/>
        <v/>
      </c>
      <c r="BU158" s="90" t="str">
        <f t="shared" si="191"/>
        <v/>
      </c>
      <c r="BV158" s="90" t="str">
        <f t="shared" ref="BV158" si="251">CONCATENATE(BF158,BG158,BH158,BI158,BJ158)</f>
        <v>OK</v>
      </c>
      <c r="BW158" s="90" t="str">
        <f t="shared" ref="BW158" si="252">CONCATENATE(BK158,BL158,BM158,BN158,BO158)</f>
        <v/>
      </c>
      <c r="BX158" s="90" t="str">
        <f t="shared" ref="BX158" si="253">CONCATENATE(BP158,BQ158,BR158,BS158,BT158)</f>
        <v/>
      </c>
      <c r="BY158" s="90" t="str">
        <f t="shared" ref="BY158" si="254">CONCATENATE(BV158,BW158,BX158,BU158)</f>
        <v>OK</v>
      </c>
      <c r="BZ158" s="206">
        <f t="shared" si="206"/>
        <v>4</v>
      </c>
      <c r="CA158" s="90">
        <f t="shared" ref="CA158" si="255">IF(B158="",0,1)</f>
        <v>1</v>
      </c>
      <c r="CB158" s="90">
        <f t="shared" ref="CB158" si="256">IF(H158=999,1,(IF(H158="",0,1)))</f>
        <v>1</v>
      </c>
      <c r="CD158" s="90">
        <f t="shared" ref="CD158" si="257">IF(D158=$D$88,1,IF(D158=$D$87,2,0))</f>
        <v>1</v>
      </c>
      <c r="CE158" s="90">
        <f t="shared" ref="CE158" si="258">IF(B158="",0,1)</f>
        <v>1</v>
      </c>
      <c r="CF158" s="90">
        <f t="shared" ref="CF158" si="259">IF(H158=999,1,(IF(H158="",0,1)))</f>
        <v>1</v>
      </c>
      <c r="CH158" s="190" t="str">
        <f t="shared" ref="CH158" si="260">IF(H158=999,$CH$6,(IF(I158="",IF(H158="","",$CH$5),IF(H158="",($CH$4),""))))</f>
        <v/>
      </c>
    </row>
    <row r="159" spans="1:86" ht="15.6" x14ac:dyDescent="0.25">
      <c r="A159" s="151">
        <f t="shared" si="143"/>
        <v>70</v>
      </c>
      <c r="B159" s="170" t="s">
        <v>144</v>
      </c>
      <c r="C159" s="171">
        <v>47</v>
      </c>
      <c r="D159" s="171" t="s">
        <v>138</v>
      </c>
      <c r="E159" s="179" t="s">
        <v>217</v>
      </c>
      <c r="F159" s="96" t="s">
        <v>212</v>
      </c>
      <c r="G159" s="96">
        <v>2010</v>
      </c>
      <c r="H159" s="171">
        <v>205</v>
      </c>
      <c r="I159" s="93">
        <v>45.4</v>
      </c>
      <c r="J159" s="180" t="s">
        <v>113</v>
      </c>
      <c r="K159" s="80" t="str">
        <f t="shared" si="144"/>
        <v/>
      </c>
      <c r="L159" s="80" t="str">
        <f t="shared" si="145"/>
        <v>OK</v>
      </c>
      <c r="M159" s="91" t="str">
        <f t="shared" si="146"/>
        <v/>
      </c>
      <c r="N159" s="91" t="str">
        <f t="shared" si="147"/>
        <v>OK</v>
      </c>
      <c r="O159" s="91">
        <f t="shared" si="148"/>
        <v>3</v>
      </c>
      <c r="P159" s="91" t="str">
        <f t="shared" si="149"/>
        <v/>
      </c>
      <c r="Q159" s="91" t="str">
        <f t="shared" si="150"/>
        <v>OK</v>
      </c>
      <c r="R159" s="91"/>
      <c r="S159" s="91"/>
      <c r="T159" s="91">
        <f t="shared" si="151"/>
        <v>3</v>
      </c>
      <c r="U159" s="91">
        <f t="shared" si="152"/>
        <v>3</v>
      </c>
      <c r="V159" s="91" t="str">
        <f t="shared" si="202"/>
        <v>ml.ž</v>
      </c>
      <c r="W159" s="91">
        <f t="shared" si="153"/>
        <v>28</v>
      </c>
      <c r="X159" s="91">
        <f t="shared" si="154"/>
        <v>31</v>
      </c>
      <c r="Y159" s="91">
        <f t="shared" si="155"/>
        <v>35</v>
      </c>
      <c r="Z159" s="91">
        <f t="shared" si="156"/>
        <v>39</v>
      </c>
      <c r="AA159" s="91">
        <f t="shared" si="157"/>
        <v>43</v>
      </c>
      <c r="AB159" s="91">
        <f t="shared" si="158"/>
        <v>47</v>
      </c>
      <c r="AC159" s="91">
        <f t="shared" si="159"/>
        <v>52</v>
      </c>
      <c r="AD159" s="91">
        <f t="shared" si="160"/>
        <v>57</v>
      </c>
      <c r="AE159" s="91">
        <f t="shared" si="203"/>
        <v>63</v>
      </c>
      <c r="AF159" s="91">
        <f t="shared" si="204"/>
        <v>70</v>
      </c>
      <c r="AG159" s="91">
        <f t="shared" si="161"/>
        <v>80</v>
      </c>
      <c r="AH159" s="91">
        <f t="shared" si="162"/>
        <v>90</v>
      </c>
      <c r="AI159" s="91" t="str">
        <f t="shared" si="163"/>
        <v>xxx</v>
      </c>
      <c r="AJ159" s="91" t="str">
        <f t="shared" si="164"/>
        <v>xxx</v>
      </c>
      <c r="AK159" s="91" t="str">
        <f t="shared" si="165"/>
        <v>xxx</v>
      </c>
      <c r="AL159" s="91" t="str">
        <f t="shared" si="166"/>
        <v>xxx</v>
      </c>
      <c r="AM159" s="91" t="str">
        <f t="shared" si="167"/>
        <v>xxx</v>
      </c>
      <c r="AN159" s="91" t="str">
        <f t="shared" si="168"/>
        <v>xxx</v>
      </c>
      <c r="AO159" s="91" t="str">
        <f t="shared" si="169"/>
        <v>xxx</v>
      </c>
      <c r="AR159" s="94">
        <f t="shared" si="112"/>
        <v>47</v>
      </c>
      <c r="AS159" s="91">
        <f t="shared" si="111"/>
        <v>47</v>
      </c>
      <c r="AT159" s="91" t="str">
        <f t="shared" si="170"/>
        <v/>
      </c>
      <c r="AU159" s="81" t="str">
        <f t="shared" si="171"/>
        <v/>
      </c>
      <c r="AV159" s="90" t="str">
        <f t="shared" si="172"/>
        <v>47</v>
      </c>
      <c r="AW159" s="90" t="str">
        <f t="shared" si="173"/>
        <v>OK</v>
      </c>
      <c r="AZ159" s="90">
        <f t="shared" si="174"/>
        <v>0</v>
      </c>
      <c r="BA159" s="95">
        <f t="shared" si="113"/>
        <v>45.4</v>
      </c>
      <c r="BB159" s="90" t="str">
        <f t="shared" si="205"/>
        <v>OK</v>
      </c>
      <c r="BC159" s="90" t="str">
        <f t="shared" si="175"/>
        <v>OK</v>
      </c>
      <c r="BF159" s="90" t="str">
        <f t="shared" si="176"/>
        <v/>
      </c>
      <c r="BG159" s="90" t="str">
        <f t="shared" si="177"/>
        <v/>
      </c>
      <c r="BH159" s="90" t="str">
        <f t="shared" si="178"/>
        <v>OK</v>
      </c>
      <c r="BI159" s="90" t="str">
        <f t="shared" si="179"/>
        <v/>
      </c>
      <c r="BJ159" s="90" t="str">
        <f t="shared" si="180"/>
        <v/>
      </c>
      <c r="BK159" s="90" t="str">
        <f t="shared" si="181"/>
        <v/>
      </c>
      <c r="BL159" s="90" t="str">
        <f t="shared" si="182"/>
        <v/>
      </c>
      <c r="BM159" s="90" t="str">
        <f t="shared" si="183"/>
        <v/>
      </c>
      <c r="BN159" s="90" t="str">
        <f t="shared" si="184"/>
        <v/>
      </c>
      <c r="BO159" s="90" t="str">
        <f t="shared" si="185"/>
        <v/>
      </c>
      <c r="BP159" s="90" t="str">
        <f t="shared" si="186"/>
        <v/>
      </c>
      <c r="BQ159" s="90" t="str">
        <f t="shared" si="187"/>
        <v/>
      </c>
      <c r="BR159" s="90" t="str">
        <f t="shared" si="188"/>
        <v/>
      </c>
      <c r="BS159" s="90" t="str">
        <f t="shared" si="189"/>
        <v/>
      </c>
      <c r="BT159" s="90" t="str">
        <f t="shared" si="190"/>
        <v/>
      </c>
      <c r="BU159" s="90" t="str">
        <f t="shared" si="191"/>
        <v/>
      </c>
      <c r="BV159" s="90" t="str">
        <f t="shared" si="192"/>
        <v>OK</v>
      </c>
      <c r="BW159" s="90" t="str">
        <f t="shared" si="193"/>
        <v/>
      </c>
      <c r="BX159" s="90" t="str">
        <f t="shared" si="194"/>
        <v/>
      </c>
      <c r="BY159" s="90" t="str">
        <f t="shared" si="195"/>
        <v>OK</v>
      </c>
      <c r="BZ159" s="206">
        <f t="shared" si="206"/>
        <v>5</v>
      </c>
      <c r="CA159" s="90">
        <f t="shared" si="196"/>
        <v>1</v>
      </c>
      <c r="CB159" s="90">
        <f t="shared" si="197"/>
        <v>1</v>
      </c>
      <c r="CD159" s="90">
        <f t="shared" si="198"/>
        <v>1</v>
      </c>
      <c r="CE159" s="90">
        <f t="shared" si="199"/>
        <v>1</v>
      </c>
      <c r="CF159" s="90">
        <f t="shared" si="200"/>
        <v>1</v>
      </c>
      <c r="CH159" s="165" t="str">
        <f t="shared" si="201"/>
        <v/>
      </c>
    </row>
    <row r="160" spans="1:86" ht="15.6" x14ac:dyDescent="0.25">
      <c r="A160" s="151">
        <f t="shared" si="143"/>
        <v>71</v>
      </c>
      <c r="B160" s="170" t="s">
        <v>144</v>
      </c>
      <c r="C160" s="182">
        <v>52</v>
      </c>
      <c r="D160" s="171" t="s">
        <v>138</v>
      </c>
      <c r="E160" s="179" t="s">
        <v>218</v>
      </c>
      <c r="F160" s="96" t="s">
        <v>212</v>
      </c>
      <c r="G160" s="96">
        <v>2010</v>
      </c>
      <c r="H160" s="171">
        <v>214</v>
      </c>
      <c r="I160" s="93">
        <v>49.1</v>
      </c>
      <c r="J160" s="180" t="s">
        <v>113</v>
      </c>
      <c r="K160" s="80" t="str">
        <f t="shared" si="144"/>
        <v/>
      </c>
      <c r="L160" s="80" t="str">
        <f t="shared" si="145"/>
        <v>OK</v>
      </c>
      <c r="M160" s="91" t="str">
        <f t="shared" si="146"/>
        <v/>
      </c>
      <c r="N160" s="91" t="str">
        <f t="shared" si="147"/>
        <v>OK</v>
      </c>
      <c r="O160" s="91">
        <f t="shared" si="148"/>
        <v>3</v>
      </c>
      <c r="P160" s="91" t="str">
        <f t="shared" si="149"/>
        <v/>
      </c>
      <c r="Q160" s="91" t="str">
        <f t="shared" si="150"/>
        <v>OK</v>
      </c>
      <c r="R160" s="91"/>
      <c r="S160" s="91"/>
      <c r="T160" s="91">
        <f t="shared" si="151"/>
        <v>3</v>
      </c>
      <c r="U160" s="91">
        <f t="shared" si="152"/>
        <v>3</v>
      </c>
      <c r="V160" s="91" t="str">
        <f t="shared" si="202"/>
        <v>ml.ž</v>
      </c>
      <c r="W160" s="91">
        <f t="shared" si="153"/>
        <v>28</v>
      </c>
      <c r="X160" s="91">
        <f t="shared" si="154"/>
        <v>31</v>
      </c>
      <c r="Y160" s="91">
        <f t="shared" si="155"/>
        <v>35</v>
      </c>
      <c r="Z160" s="91">
        <f t="shared" si="156"/>
        <v>39</v>
      </c>
      <c r="AA160" s="91">
        <f t="shared" si="157"/>
        <v>43</v>
      </c>
      <c r="AB160" s="91">
        <f t="shared" si="158"/>
        <v>47</v>
      </c>
      <c r="AC160" s="91">
        <f t="shared" si="159"/>
        <v>52</v>
      </c>
      <c r="AD160" s="91">
        <f t="shared" si="160"/>
        <v>57</v>
      </c>
      <c r="AE160" s="91">
        <f t="shared" si="203"/>
        <v>63</v>
      </c>
      <c r="AF160" s="91">
        <f t="shared" si="204"/>
        <v>70</v>
      </c>
      <c r="AG160" s="91">
        <f t="shared" si="161"/>
        <v>80</v>
      </c>
      <c r="AH160" s="91">
        <f t="shared" si="162"/>
        <v>90</v>
      </c>
      <c r="AI160" s="91" t="str">
        <f t="shared" si="163"/>
        <v>xxx</v>
      </c>
      <c r="AJ160" s="91" t="str">
        <f t="shared" si="164"/>
        <v>xxx</v>
      </c>
      <c r="AK160" s="91" t="str">
        <f t="shared" si="165"/>
        <v>xxx</v>
      </c>
      <c r="AL160" s="91" t="str">
        <f t="shared" si="166"/>
        <v>xxx</v>
      </c>
      <c r="AM160" s="91" t="str">
        <f t="shared" si="167"/>
        <v>xxx</v>
      </c>
      <c r="AN160" s="91" t="str">
        <f t="shared" si="168"/>
        <v>xxx</v>
      </c>
      <c r="AO160" s="91" t="str">
        <f t="shared" si="169"/>
        <v>xxx</v>
      </c>
      <c r="AR160" s="94">
        <f t="shared" si="112"/>
        <v>52</v>
      </c>
      <c r="AS160" s="91" t="str">
        <f t="shared" ref="AS160:AS174" si="261">IF(AR160=V160,V160,IF(AR160=W160,W160,IF(AR160=X160,X160,IF(AR160=Y160,Y160,IF(AR160=Z160,Z160,IF(AR160=AA160,AA160,IF(AR160=AB160,AB160,"")))))))</f>
        <v/>
      </c>
      <c r="AT160" s="91">
        <f t="shared" si="170"/>
        <v>52</v>
      </c>
      <c r="AU160" s="81" t="str">
        <f t="shared" si="171"/>
        <v/>
      </c>
      <c r="AV160" s="90" t="str">
        <f t="shared" si="172"/>
        <v>52</v>
      </c>
      <c r="AW160" s="90" t="str">
        <f t="shared" si="173"/>
        <v>OK</v>
      </c>
      <c r="AZ160" s="90">
        <f t="shared" si="174"/>
        <v>0</v>
      </c>
      <c r="BA160" s="95">
        <f t="shared" si="113"/>
        <v>49.1</v>
      </c>
      <c r="BB160" s="90" t="str">
        <f t="shared" si="205"/>
        <v>OK</v>
      </c>
      <c r="BC160" s="90" t="str">
        <f t="shared" si="175"/>
        <v>OK</v>
      </c>
      <c r="BF160" s="90" t="str">
        <f t="shared" si="176"/>
        <v/>
      </c>
      <c r="BG160" s="90" t="str">
        <f t="shared" si="177"/>
        <v/>
      </c>
      <c r="BH160" s="90" t="str">
        <f t="shared" si="178"/>
        <v>OK</v>
      </c>
      <c r="BI160" s="90" t="str">
        <f t="shared" si="179"/>
        <v/>
      </c>
      <c r="BJ160" s="90" t="str">
        <f t="shared" si="180"/>
        <v/>
      </c>
      <c r="BK160" s="90" t="str">
        <f t="shared" si="181"/>
        <v/>
      </c>
      <c r="BL160" s="90" t="str">
        <f t="shared" si="182"/>
        <v/>
      </c>
      <c r="BM160" s="90" t="str">
        <f t="shared" si="183"/>
        <v/>
      </c>
      <c r="BN160" s="90" t="str">
        <f t="shared" si="184"/>
        <v/>
      </c>
      <c r="BO160" s="90" t="str">
        <f t="shared" si="185"/>
        <v/>
      </c>
      <c r="BP160" s="90" t="str">
        <f t="shared" si="186"/>
        <v/>
      </c>
      <c r="BQ160" s="90" t="str">
        <f t="shared" si="187"/>
        <v/>
      </c>
      <c r="BR160" s="90" t="str">
        <f t="shared" si="188"/>
        <v/>
      </c>
      <c r="BS160" s="90" t="str">
        <f t="shared" si="189"/>
        <v/>
      </c>
      <c r="BT160" s="90" t="str">
        <f t="shared" si="190"/>
        <v/>
      </c>
      <c r="BU160" s="90" t="str">
        <f t="shared" si="191"/>
        <v/>
      </c>
      <c r="BV160" s="90" t="str">
        <f t="shared" si="192"/>
        <v>OK</v>
      </c>
      <c r="BW160" s="90" t="str">
        <f t="shared" si="193"/>
        <v/>
      </c>
      <c r="BX160" s="90" t="str">
        <f t="shared" si="194"/>
        <v/>
      </c>
      <c r="BY160" s="90" t="str">
        <f t="shared" si="195"/>
        <v>OK</v>
      </c>
      <c r="BZ160" s="206">
        <f t="shared" si="206"/>
        <v>6</v>
      </c>
      <c r="CA160" s="90">
        <f t="shared" si="196"/>
        <v>1</v>
      </c>
      <c r="CB160" s="90">
        <f t="shared" si="197"/>
        <v>1</v>
      </c>
      <c r="CD160" s="90">
        <f t="shared" si="198"/>
        <v>1</v>
      </c>
      <c r="CE160" s="90">
        <f t="shared" si="199"/>
        <v>1</v>
      </c>
      <c r="CF160" s="90">
        <f t="shared" si="200"/>
        <v>1</v>
      </c>
      <c r="CH160" s="165" t="str">
        <f t="shared" si="201"/>
        <v/>
      </c>
    </row>
    <row r="161" spans="1:86" ht="15.75" customHeight="1" x14ac:dyDescent="0.25">
      <c r="A161" s="151">
        <f t="shared" si="143"/>
        <v>72</v>
      </c>
      <c r="B161" s="183" t="s">
        <v>141</v>
      </c>
      <c r="C161" s="171">
        <v>28</v>
      </c>
      <c r="D161" s="171" t="s">
        <v>138</v>
      </c>
      <c r="E161" s="179" t="s">
        <v>219</v>
      </c>
      <c r="F161" s="96" t="s">
        <v>136</v>
      </c>
      <c r="G161" s="96">
        <v>2012</v>
      </c>
      <c r="H161" s="171">
        <v>245</v>
      </c>
      <c r="I161" s="93">
        <v>25.4</v>
      </c>
      <c r="J161" s="180" t="s">
        <v>113</v>
      </c>
      <c r="K161" s="80" t="str">
        <f t="shared" si="144"/>
        <v/>
      </c>
      <c r="L161" s="80" t="str">
        <f t="shared" si="145"/>
        <v>OK</v>
      </c>
      <c r="M161" s="91" t="str">
        <f t="shared" si="146"/>
        <v/>
      </c>
      <c r="N161" s="91" t="str">
        <f t="shared" si="147"/>
        <v>OK</v>
      </c>
      <c r="O161" s="91">
        <f t="shared" si="148"/>
        <v>2</v>
      </c>
      <c r="P161" s="91" t="str">
        <f t="shared" si="149"/>
        <v/>
      </c>
      <c r="Q161" s="91" t="str">
        <f t="shared" si="150"/>
        <v>OK</v>
      </c>
      <c r="R161" s="91"/>
      <c r="S161" s="91"/>
      <c r="T161" s="91">
        <f t="shared" si="151"/>
        <v>2</v>
      </c>
      <c r="U161" s="91">
        <f t="shared" si="152"/>
        <v>2</v>
      </c>
      <c r="V161" s="91" t="str">
        <f t="shared" si="202"/>
        <v>A příp</v>
      </c>
      <c r="W161" s="91">
        <f t="shared" si="153"/>
        <v>25</v>
      </c>
      <c r="X161" s="91">
        <f t="shared" si="154"/>
        <v>28</v>
      </c>
      <c r="Y161" s="91">
        <f t="shared" si="155"/>
        <v>31</v>
      </c>
      <c r="Z161" s="91">
        <f t="shared" si="156"/>
        <v>35</v>
      </c>
      <c r="AA161" s="91">
        <f t="shared" si="157"/>
        <v>39</v>
      </c>
      <c r="AB161" s="91">
        <f t="shared" si="158"/>
        <v>43</v>
      </c>
      <c r="AC161" s="91">
        <f t="shared" si="159"/>
        <v>47</v>
      </c>
      <c r="AD161" s="91">
        <f t="shared" si="160"/>
        <v>52</v>
      </c>
      <c r="AE161" s="91">
        <f t="shared" si="203"/>
        <v>57</v>
      </c>
      <c r="AF161" s="91">
        <f t="shared" si="204"/>
        <v>63</v>
      </c>
      <c r="AG161" s="91">
        <f t="shared" si="161"/>
        <v>70</v>
      </c>
      <c r="AH161" s="91">
        <f t="shared" si="162"/>
        <v>80</v>
      </c>
      <c r="AI161" s="91" t="str">
        <f t="shared" si="163"/>
        <v>xxx</v>
      </c>
      <c r="AJ161" s="91" t="str">
        <f t="shared" si="164"/>
        <v>xxx</v>
      </c>
      <c r="AK161" s="91" t="str">
        <f t="shared" si="165"/>
        <v>xxx</v>
      </c>
      <c r="AL161" s="91" t="str">
        <f t="shared" si="166"/>
        <v>xxx</v>
      </c>
      <c r="AM161" s="91" t="str">
        <f t="shared" si="167"/>
        <v>xxx</v>
      </c>
      <c r="AN161" s="91" t="str">
        <f t="shared" si="168"/>
        <v>xxx</v>
      </c>
      <c r="AO161" s="91" t="str">
        <f t="shared" si="169"/>
        <v>xxx</v>
      </c>
      <c r="AR161" s="94">
        <f t="shared" si="112"/>
        <v>28</v>
      </c>
      <c r="AS161" s="91">
        <f t="shared" si="261"/>
        <v>28</v>
      </c>
      <c r="AT161" s="91" t="str">
        <f t="shared" si="170"/>
        <v/>
      </c>
      <c r="AU161" s="81" t="str">
        <f t="shared" si="171"/>
        <v/>
      </c>
      <c r="AV161" s="90" t="str">
        <f t="shared" si="172"/>
        <v>28</v>
      </c>
      <c r="AW161" s="90" t="str">
        <f t="shared" si="173"/>
        <v>OK</v>
      </c>
      <c r="AZ161" s="90">
        <f t="shared" si="174"/>
        <v>0</v>
      </c>
      <c r="BA161" s="95">
        <f t="shared" si="113"/>
        <v>25.4</v>
      </c>
      <c r="BB161" s="90" t="str">
        <f t="shared" si="205"/>
        <v>OK</v>
      </c>
      <c r="BC161" s="90" t="str">
        <f t="shared" si="175"/>
        <v>OK</v>
      </c>
      <c r="BF161" s="90" t="str">
        <f t="shared" si="176"/>
        <v/>
      </c>
      <c r="BG161" s="90" t="str">
        <f t="shared" si="177"/>
        <v>OK</v>
      </c>
      <c r="BH161" s="90" t="str">
        <f t="shared" si="178"/>
        <v/>
      </c>
      <c r="BI161" s="90" t="str">
        <f t="shared" si="179"/>
        <v/>
      </c>
      <c r="BJ161" s="90" t="str">
        <f t="shared" si="180"/>
        <v/>
      </c>
      <c r="BK161" s="90" t="str">
        <f t="shared" si="181"/>
        <v/>
      </c>
      <c r="BL161" s="90" t="str">
        <f t="shared" si="182"/>
        <v/>
      </c>
      <c r="BM161" s="90" t="str">
        <f t="shared" si="183"/>
        <v/>
      </c>
      <c r="BN161" s="90" t="str">
        <f t="shared" si="184"/>
        <v/>
      </c>
      <c r="BO161" s="90" t="str">
        <f t="shared" si="185"/>
        <v/>
      </c>
      <c r="BP161" s="90" t="str">
        <f t="shared" si="186"/>
        <v/>
      </c>
      <c r="BQ161" s="90" t="str">
        <f t="shared" si="187"/>
        <v/>
      </c>
      <c r="BR161" s="90" t="str">
        <f t="shared" si="188"/>
        <v/>
      </c>
      <c r="BS161" s="90" t="str">
        <f t="shared" si="189"/>
        <v/>
      </c>
      <c r="BT161" s="90" t="str">
        <f t="shared" si="190"/>
        <v/>
      </c>
      <c r="BU161" s="90" t="str">
        <f t="shared" si="191"/>
        <v/>
      </c>
      <c r="BV161" s="90" t="str">
        <f t="shared" si="192"/>
        <v>OK</v>
      </c>
      <c r="BW161" s="90" t="str">
        <f t="shared" si="193"/>
        <v/>
      </c>
      <c r="BX161" s="90" t="str">
        <f t="shared" si="194"/>
        <v/>
      </c>
      <c r="BY161" s="90" t="str">
        <f t="shared" si="195"/>
        <v>OK</v>
      </c>
      <c r="BZ161" s="206">
        <f t="shared" si="206"/>
        <v>1</v>
      </c>
      <c r="CA161" s="90">
        <f t="shared" si="196"/>
        <v>1</v>
      </c>
      <c r="CB161" s="90">
        <f t="shared" si="197"/>
        <v>1</v>
      </c>
      <c r="CD161" s="90">
        <f t="shared" si="198"/>
        <v>1</v>
      </c>
      <c r="CE161" s="90">
        <f t="shared" si="199"/>
        <v>1</v>
      </c>
      <c r="CF161" s="90">
        <f t="shared" si="200"/>
        <v>1</v>
      </c>
      <c r="CH161" s="165" t="str">
        <f t="shared" si="201"/>
        <v/>
      </c>
    </row>
    <row r="162" spans="1:86" ht="15.75" customHeight="1" x14ac:dyDescent="0.25">
      <c r="A162" s="151">
        <f t="shared" si="143"/>
        <v>73</v>
      </c>
      <c r="B162" s="170" t="s">
        <v>144</v>
      </c>
      <c r="C162" s="171">
        <v>43</v>
      </c>
      <c r="D162" s="171" t="s">
        <v>138</v>
      </c>
      <c r="E162" s="179" t="s">
        <v>220</v>
      </c>
      <c r="F162" s="96" t="s">
        <v>136</v>
      </c>
      <c r="G162" s="96">
        <v>2010</v>
      </c>
      <c r="H162" s="171">
        <v>88</v>
      </c>
      <c r="I162" s="93">
        <v>42.5</v>
      </c>
      <c r="J162" s="180" t="s">
        <v>113</v>
      </c>
      <c r="K162" s="80" t="str">
        <f t="shared" si="144"/>
        <v/>
      </c>
      <c r="L162" s="80" t="str">
        <f t="shared" si="145"/>
        <v>OK</v>
      </c>
      <c r="M162" s="91" t="str">
        <f t="shared" si="146"/>
        <v/>
      </c>
      <c r="N162" s="91" t="str">
        <f t="shared" si="147"/>
        <v>OK</v>
      </c>
      <c r="O162" s="91">
        <f t="shared" si="148"/>
        <v>3</v>
      </c>
      <c r="P162" s="91" t="str">
        <f t="shared" si="149"/>
        <v/>
      </c>
      <c r="Q162" s="91" t="str">
        <f t="shared" si="150"/>
        <v>OK</v>
      </c>
      <c r="R162" s="91"/>
      <c r="S162" s="91"/>
      <c r="T162" s="91">
        <f t="shared" si="151"/>
        <v>3</v>
      </c>
      <c r="U162" s="91">
        <f t="shared" si="152"/>
        <v>3</v>
      </c>
      <c r="V162" s="91" t="str">
        <f t="shared" si="202"/>
        <v>ml.ž</v>
      </c>
      <c r="W162" s="91">
        <f t="shared" si="153"/>
        <v>28</v>
      </c>
      <c r="X162" s="91">
        <f t="shared" si="154"/>
        <v>31</v>
      </c>
      <c r="Y162" s="91">
        <f t="shared" si="155"/>
        <v>35</v>
      </c>
      <c r="Z162" s="91">
        <f t="shared" si="156"/>
        <v>39</v>
      </c>
      <c r="AA162" s="91">
        <f t="shared" si="157"/>
        <v>43</v>
      </c>
      <c r="AB162" s="91">
        <f t="shared" si="158"/>
        <v>47</v>
      </c>
      <c r="AC162" s="91">
        <f t="shared" si="159"/>
        <v>52</v>
      </c>
      <c r="AD162" s="91">
        <f t="shared" si="160"/>
        <v>57</v>
      </c>
      <c r="AE162" s="91">
        <f t="shared" si="203"/>
        <v>63</v>
      </c>
      <c r="AF162" s="91">
        <f t="shared" si="204"/>
        <v>70</v>
      </c>
      <c r="AG162" s="91">
        <f t="shared" si="161"/>
        <v>80</v>
      </c>
      <c r="AH162" s="91">
        <f t="shared" si="162"/>
        <v>90</v>
      </c>
      <c r="AI162" s="91" t="str">
        <f t="shared" si="163"/>
        <v>xxx</v>
      </c>
      <c r="AJ162" s="91" t="str">
        <f t="shared" si="164"/>
        <v>xxx</v>
      </c>
      <c r="AK162" s="91" t="str">
        <f t="shared" si="165"/>
        <v>xxx</v>
      </c>
      <c r="AL162" s="91" t="str">
        <f t="shared" si="166"/>
        <v>xxx</v>
      </c>
      <c r="AM162" s="91" t="str">
        <f t="shared" si="167"/>
        <v>xxx</v>
      </c>
      <c r="AN162" s="91" t="str">
        <f t="shared" si="168"/>
        <v>xxx</v>
      </c>
      <c r="AO162" s="91" t="str">
        <f t="shared" si="169"/>
        <v>xxx</v>
      </c>
      <c r="AR162" s="94">
        <f t="shared" ref="AR162:AR174" si="262">C162</f>
        <v>43</v>
      </c>
      <c r="AS162" s="91">
        <f t="shared" si="261"/>
        <v>43</v>
      </c>
      <c r="AT162" s="91" t="str">
        <f t="shared" si="170"/>
        <v/>
      </c>
      <c r="AU162" s="81" t="str">
        <f t="shared" si="171"/>
        <v/>
      </c>
      <c r="AV162" s="90" t="str">
        <f t="shared" si="172"/>
        <v>43</v>
      </c>
      <c r="AW162" s="90" t="str">
        <f t="shared" si="173"/>
        <v>OK</v>
      </c>
      <c r="AZ162" s="90">
        <f t="shared" si="174"/>
        <v>0</v>
      </c>
      <c r="BA162" s="95">
        <f t="shared" ref="BA162:BA174" si="263">I162</f>
        <v>42.5</v>
      </c>
      <c r="BB162" s="90" t="str">
        <f t="shared" si="205"/>
        <v>OK</v>
      </c>
      <c r="BC162" s="90" t="str">
        <f t="shared" si="175"/>
        <v>OK</v>
      </c>
      <c r="BF162" s="90" t="str">
        <f t="shared" si="176"/>
        <v/>
      </c>
      <c r="BG162" s="90" t="str">
        <f t="shared" si="177"/>
        <v/>
      </c>
      <c r="BH162" s="90" t="str">
        <f t="shared" si="178"/>
        <v>OK</v>
      </c>
      <c r="BI162" s="90" t="str">
        <f t="shared" si="179"/>
        <v/>
      </c>
      <c r="BJ162" s="90" t="str">
        <f t="shared" si="180"/>
        <v/>
      </c>
      <c r="BK162" s="90" t="str">
        <f t="shared" si="181"/>
        <v/>
      </c>
      <c r="BL162" s="90" t="str">
        <f t="shared" si="182"/>
        <v/>
      </c>
      <c r="BM162" s="90" t="str">
        <f t="shared" si="183"/>
        <v/>
      </c>
      <c r="BN162" s="90" t="str">
        <f t="shared" si="184"/>
        <v/>
      </c>
      <c r="BO162" s="90" t="str">
        <f t="shared" si="185"/>
        <v/>
      </c>
      <c r="BP162" s="90" t="str">
        <f t="shared" si="186"/>
        <v/>
      </c>
      <c r="BQ162" s="90" t="str">
        <f t="shared" si="187"/>
        <v/>
      </c>
      <c r="BR162" s="90" t="str">
        <f t="shared" si="188"/>
        <v/>
      </c>
      <c r="BS162" s="90" t="str">
        <f t="shared" si="189"/>
        <v/>
      </c>
      <c r="BT162" s="90" t="str">
        <f t="shared" si="190"/>
        <v/>
      </c>
      <c r="BU162" s="90" t="str">
        <f t="shared" si="191"/>
        <v/>
      </c>
      <c r="BV162" s="90" t="str">
        <f t="shared" si="192"/>
        <v>OK</v>
      </c>
      <c r="BW162" s="90" t="str">
        <f t="shared" si="193"/>
        <v/>
      </c>
      <c r="BX162" s="90" t="str">
        <f t="shared" si="194"/>
        <v/>
      </c>
      <c r="BY162" s="90" t="str">
        <f t="shared" si="195"/>
        <v>OK</v>
      </c>
      <c r="BZ162" s="206">
        <f t="shared" si="206"/>
        <v>2</v>
      </c>
      <c r="CA162" s="90">
        <f t="shared" si="196"/>
        <v>1</v>
      </c>
      <c r="CB162" s="90">
        <f t="shared" si="197"/>
        <v>1</v>
      </c>
      <c r="CD162" s="90">
        <f t="shared" si="198"/>
        <v>1</v>
      </c>
      <c r="CE162" s="90">
        <f t="shared" si="199"/>
        <v>1</v>
      </c>
      <c r="CF162" s="90">
        <f t="shared" si="200"/>
        <v>1</v>
      </c>
      <c r="CH162" s="165" t="str">
        <f t="shared" si="201"/>
        <v/>
      </c>
    </row>
    <row r="163" spans="1:86" ht="15.6" x14ac:dyDescent="0.25">
      <c r="A163" s="151">
        <f t="shared" si="143"/>
        <v>74</v>
      </c>
      <c r="B163" s="170" t="s">
        <v>144</v>
      </c>
      <c r="C163" s="171">
        <v>47</v>
      </c>
      <c r="D163" s="171" t="s">
        <v>138</v>
      </c>
      <c r="E163" s="179" t="s">
        <v>221</v>
      </c>
      <c r="F163" s="96" t="s">
        <v>136</v>
      </c>
      <c r="G163" s="96">
        <v>2009</v>
      </c>
      <c r="H163" s="171">
        <v>59</v>
      </c>
      <c r="I163" s="93">
        <v>43.7</v>
      </c>
      <c r="J163" s="180" t="s">
        <v>113</v>
      </c>
      <c r="K163" s="80" t="str">
        <f t="shared" si="144"/>
        <v/>
      </c>
      <c r="L163" s="80" t="str">
        <f t="shared" si="145"/>
        <v>OK</v>
      </c>
      <c r="M163" s="91" t="str">
        <f t="shared" si="146"/>
        <v/>
      </c>
      <c r="N163" s="91" t="str">
        <f t="shared" si="147"/>
        <v>OK</v>
      </c>
      <c r="O163" s="91">
        <f t="shared" si="148"/>
        <v>3</v>
      </c>
      <c r="P163" s="91" t="str">
        <f t="shared" si="149"/>
        <v/>
      </c>
      <c r="Q163" s="91" t="str">
        <f t="shared" si="150"/>
        <v>OK</v>
      </c>
      <c r="R163" s="91"/>
      <c r="S163" s="91"/>
      <c r="T163" s="91">
        <f t="shared" si="151"/>
        <v>3</v>
      </c>
      <c r="U163" s="91">
        <f t="shared" si="152"/>
        <v>3</v>
      </c>
      <c r="V163" s="91" t="str">
        <f t="shared" si="202"/>
        <v>ml.ž</v>
      </c>
      <c r="W163" s="91">
        <f t="shared" si="153"/>
        <v>28</v>
      </c>
      <c r="X163" s="91">
        <f t="shared" si="154"/>
        <v>31</v>
      </c>
      <c r="Y163" s="91">
        <f t="shared" si="155"/>
        <v>35</v>
      </c>
      <c r="Z163" s="91">
        <f t="shared" si="156"/>
        <v>39</v>
      </c>
      <c r="AA163" s="91">
        <f t="shared" si="157"/>
        <v>43</v>
      </c>
      <c r="AB163" s="91">
        <f t="shared" si="158"/>
        <v>47</v>
      </c>
      <c r="AC163" s="91">
        <f t="shared" si="159"/>
        <v>52</v>
      </c>
      <c r="AD163" s="91">
        <f t="shared" si="160"/>
        <v>57</v>
      </c>
      <c r="AE163" s="91">
        <f t="shared" si="203"/>
        <v>63</v>
      </c>
      <c r="AF163" s="91">
        <f t="shared" si="204"/>
        <v>70</v>
      </c>
      <c r="AG163" s="91">
        <f t="shared" si="161"/>
        <v>80</v>
      </c>
      <c r="AH163" s="91">
        <f t="shared" si="162"/>
        <v>90</v>
      </c>
      <c r="AI163" s="91" t="str">
        <f t="shared" si="163"/>
        <v>xxx</v>
      </c>
      <c r="AJ163" s="91" t="str">
        <f t="shared" si="164"/>
        <v>xxx</v>
      </c>
      <c r="AK163" s="91" t="str">
        <f t="shared" si="165"/>
        <v>xxx</v>
      </c>
      <c r="AL163" s="91" t="str">
        <f t="shared" si="166"/>
        <v>xxx</v>
      </c>
      <c r="AM163" s="91" t="str">
        <f t="shared" si="167"/>
        <v>xxx</v>
      </c>
      <c r="AN163" s="91" t="str">
        <f t="shared" si="168"/>
        <v>xxx</v>
      </c>
      <c r="AO163" s="91" t="str">
        <f t="shared" si="169"/>
        <v>xxx</v>
      </c>
      <c r="AR163" s="94">
        <f t="shared" si="262"/>
        <v>47</v>
      </c>
      <c r="AS163" s="91">
        <f t="shared" si="261"/>
        <v>47</v>
      </c>
      <c r="AT163" s="91" t="str">
        <f t="shared" si="170"/>
        <v/>
      </c>
      <c r="AU163" s="81" t="str">
        <f t="shared" si="171"/>
        <v/>
      </c>
      <c r="AV163" s="90" t="str">
        <f t="shared" si="172"/>
        <v>47</v>
      </c>
      <c r="AW163" s="90" t="str">
        <f t="shared" si="173"/>
        <v>OK</v>
      </c>
      <c r="AZ163" s="90">
        <f t="shared" si="174"/>
        <v>0</v>
      </c>
      <c r="BA163" s="95">
        <f t="shared" si="263"/>
        <v>43.7</v>
      </c>
      <c r="BB163" s="90" t="str">
        <f t="shared" si="205"/>
        <v>OK</v>
      </c>
      <c r="BC163" s="90" t="str">
        <f t="shared" si="175"/>
        <v>OK</v>
      </c>
      <c r="BF163" s="90" t="str">
        <f t="shared" si="176"/>
        <v/>
      </c>
      <c r="BG163" s="90" t="str">
        <f t="shared" si="177"/>
        <v/>
      </c>
      <c r="BH163" s="90" t="str">
        <f t="shared" si="178"/>
        <v>OK</v>
      </c>
      <c r="BI163" s="90" t="str">
        <f t="shared" si="179"/>
        <v/>
      </c>
      <c r="BJ163" s="90" t="str">
        <f t="shared" si="180"/>
        <v/>
      </c>
      <c r="BK163" s="90" t="str">
        <f t="shared" si="181"/>
        <v/>
      </c>
      <c r="BL163" s="90" t="str">
        <f t="shared" si="182"/>
        <v/>
      </c>
      <c r="BM163" s="90" t="str">
        <f t="shared" si="183"/>
        <v/>
      </c>
      <c r="BN163" s="90" t="str">
        <f t="shared" si="184"/>
        <v/>
      </c>
      <c r="BO163" s="90" t="str">
        <f t="shared" si="185"/>
        <v/>
      </c>
      <c r="BP163" s="90" t="str">
        <f t="shared" si="186"/>
        <v/>
      </c>
      <c r="BQ163" s="90" t="str">
        <f t="shared" si="187"/>
        <v/>
      </c>
      <c r="BR163" s="90" t="str">
        <f t="shared" si="188"/>
        <v/>
      </c>
      <c r="BS163" s="90" t="str">
        <f t="shared" si="189"/>
        <v/>
      </c>
      <c r="BT163" s="90" t="str">
        <f t="shared" si="190"/>
        <v/>
      </c>
      <c r="BU163" s="90" t="str">
        <f t="shared" si="191"/>
        <v/>
      </c>
      <c r="BV163" s="90" t="str">
        <f t="shared" si="192"/>
        <v>OK</v>
      </c>
      <c r="BW163" s="90" t="str">
        <f t="shared" si="193"/>
        <v/>
      </c>
      <c r="BX163" s="90" t="str">
        <f t="shared" si="194"/>
        <v/>
      </c>
      <c r="BY163" s="90" t="str">
        <f t="shared" si="195"/>
        <v>OK</v>
      </c>
      <c r="BZ163" s="206">
        <f t="shared" si="206"/>
        <v>3</v>
      </c>
      <c r="CA163" s="90">
        <f t="shared" si="196"/>
        <v>1</v>
      </c>
      <c r="CB163" s="90">
        <f t="shared" si="197"/>
        <v>1</v>
      </c>
      <c r="CD163" s="90">
        <f t="shared" si="198"/>
        <v>1</v>
      </c>
      <c r="CE163" s="90">
        <f t="shared" si="199"/>
        <v>1</v>
      </c>
      <c r="CF163" s="90">
        <f t="shared" si="200"/>
        <v>1</v>
      </c>
      <c r="CH163" s="165" t="str">
        <f t="shared" si="201"/>
        <v/>
      </c>
    </row>
    <row r="164" spans="1:86" ht="15.6" x14ac:dyDescent="0.25">
      <c r="A164" s="151">
        <f t="shared" si="143"/>
        <v>75</v>
      </c>
      <c r="B164" s="183" t="s">
        <v>234</v>
      </c>
      <c r="C164" s="171">
        <v>47</v>
      </c>
      <c r="D164" s="171" t="s">
        <v>128</v>
      </c>
      <c r="E164" s="179" t="s">
        <v>222</v>
      </c>
      <c r="F164" s="96" t="s">
        <v>136</v>
      </c>
      <c r="G164" s="96">
        <v>2011</v>
      </c>
      <c r="H164" s="171">
        <v>209</v>
      </c>
      <c r="I164" s="93">
        <v>44.4</v>
      </c>
      <c r="J164" s="180" t="s">
        <v>113</v>
      </c>
      <c r="K164" s="80" t="str">
        <f t="shared" si="144"/>
        <v/>
      </c>
      <c r="L164" s="80" t="str">
        <f t="shared" si="145"/>
        <v>OK</v>
      </c>
      <c r="M164" s="91" t="str">
        <f t="shared" si="146"/>
        <v/>
      </c>
      <c r="N164" s="91" t="str">
        <f t="shared" si="147"/>
        <v>OK</v>
      </c>
      <c r="O164" s="91">
        <f t="shared" si="148"/>
        <v>4</v>
      </c>
      <c r="P164" s="91" t="str">
        <f t="shared" si="149"/>
        <v/>
      </c>
      <c r="Q164" s="91" t="str">
        <f t="shared" si="150"/>
        <v>OK</v>
      </c>
      <c r="R164" s="91"/>
      <c r="S164" s="91"/>
      <c r="T164" s="91">
        <f t="shared" si="151"/>
        <v>4</v>
      </c>
      <c r="U164" s="91">
        <f t="shared" si="152"/>
        <v>4</v>
      </c>
      <c r="V164" s="91" t="str">
        <f t="shared" si="202"/>
        <v>ž-A příp</v>
      </c>
      <c r="W164" s="91">
        <f t="shared" si="153"/>
        <v>25</v>
      </c>
      <c r="X164" s="91">
        <f t="shared" si="154"/>
        <v>28</v>
      </c>
      <c r="Y164" s="91">
        <f t="shared" si="155"/>
        <v>31</v>
      </c>
      <c r="Z164" s="91">
        <f t="shared" si="156"/>
        <v>35</v>
      </c>
      <c r="AA164" s="91">
        <f t="shared" si="157"/>
        <v>39</v>
      </c>
      <c r="AB164" s="91">
        <f t="shared" si="158"/>
        <v>43</v>
      </c>
      <c r="AC164" s="91">
        <f t="shared" si="159"/>
        <v>47</v>
      </c>
      <c r="AD164" s="91">
        <f t="shared" si="160"/>
        <v>52</v>
      </c>
      <c r="AE164" s="91">
        <f t="shared" si="203"/>
        <v>57</v>
      </c>
      <c r="AF164" s="91">
        <f t="shared" si="204"/>
        <v>63</v>
      </c>
      <c r="AG164" s="91" t="str">
        <f t="shared" si="161"/>
        <v>xxx</v>
      </c>
      <c r="AH164" s="91" t="str">
        <f t="shared" si="162"/>
        <v>xxx</v>
      </c>
      <c r="AI164" s="91" t="str">
        <f t="shared" si="163"/>
        <v>xxx</v>
      </c>
      <c r="AJ164" s="91" t="str">
        <f t="shared" si="164"/>
        <v>xxx</v>
      </c>
      <c r="AK164" s="91" t="str">
        <f t="shared" si="165"/>
        <v>xxx</v>
      </c>
      <c r="AL164" s="91" t="str">
        <f t="shared" si="166"/>
        <v>xxx</v>
      </c>
      <c r="AM164" s="91" t="str">
        <f t="shared" si="167"/>
        <v>xxx</v>
      </c>
      <c r="AN164" s="91" t="str">
        <f t="shared" si="168"/>
        <v>xxx</v>
      </c>
      <c r="AO164" s="91" t="str">
        <f t="shared" si="169"/>
        <v>xxx</v>
      </c>
      <c r="AR164" s="94">
        <f t="shared" si="262"/>
        <v>47</v>
      </c>
      <c r="AS164" s="91" t="str">
        <f t="shared" si="261"/>
        <v/>
      </c>
      <c r="AT164" s="91">
        <f t="shared" si="170"/>
        <v>47</v>
      </c>
      <c r="AU164" s="81" t="str">
        <f t="shared" si="171"/>
        <v/>
      </c>
      <c r="AV164" s="90" t="str">
        <f t="shared" si="172"/>
        <v>47</v>
      </c>
      <c r="AW164" s="90" t="str">
        <f t="shared" si="173"/>
        <v>OK</v>
      </c>
      <c r="AZ164" s="90">
        <f t="shared" si="174"/>
        <v>0</v>
      </c>
      <c r="BA164" s="95">
        <f t="shared" si="263"/>
        <v>44.4</v>
      </c>
      <c r="BB164" s="90" t="str">
        <f t="shared" si="205"/>
        <v>OK</v>
      </c>
      <c r="BC164" s="90" t="str">
        <f t="shared" si="175"/>
        <v>OK</v>
      </c>
      <c r="BF164" s="90" t="str">
        <f t="shared" si="176"/>
        <v/>
      </c>
      <c r="BG164" s="90" t="str">
        <f t="shared" si="177"/>
        <v/>
      </c>
      <c r="BH164" s="90" t="str">
        <f t="shared" si="178"/>
        <v/>
      </c>
      <c r="BI164" s="90" t="str">
        <f t="shared" si="179"/>
        <v>OK</v>
      </c>
      <c r="BJ164" s="90" t="str">
        <f t="shared" si="180"/>
        <v/>
      </c>
      <c r="BK164" s="90" t="str">
        <f t="shared" si="181"/>
        <v/>
      </c>
      <c r="BL164" s="90" t="str">
        <f t="shared" si="182"/>
        <v/>
      </c>
      <c r="BM164" s="90" t="str">
        <f t="shared" si="183"/>
        <v/>
      </c>
      <c r="BN164" s="90" t="str">
        <f t="shared" si="184"/>
        <v/>
      </c>
      <c r="BO164" s="90" t="str">
        <f t="shared" si="185"/>
        <v/>
      </c>
      <c r="BP164" s="90" t="str">
        <f t="shared" si="186"/>
        <v/>
      </c>
      <c r="BQ164" s="90" t="str">
        <f t="shared" si="187"/>
        <v/>
      </c>
      <c r="BR164" s="90" t="str">
        <f t="shared" si="188"/>
        <v/>
      </c>
      <c r="BS164" s="90" t="str">
        <f t="shared" si="189"/>
        <v/>
      </c>
      <c r="BT164" s="90" t="str">
        <f t="shared" si="190"/>
        <v/>
      </c>
      <c r="BU164" s="90" t="str">
        <f t="shared" si="191"/>
        <v/>
      </c>
      <c r="BV164" s="90" t="str">
        <f t="shared" si="192"/>
        <v>OK</v>
      </c>
      <c r="BW164" s="90" t="str">
        <f t="shared" si="193"/>
        <v/>
      </c>
      <c r="BX164" s="90" t="str">
        <f t="shared" si="194"/>
        <v/>
      </c>
      <c r="BY164" s="90" t="str">
        <f t="shared" si="195"/>
        <v>OK</v>
      </c>
      <c r="BZ164" s="206">
        <f t="shared" si="206"/>
        <v>4</v>
      </c>
      <c r="CA164" s="90">
        <f t="shared" si="196"/>
        <v>1</v>
      </c>
      <c r="CB164" s="90">
        <f t="shared" si="197"/>
        <v>1</v>
      </c>
      <c r="CD164" s="90">
        <f t="shared" si="198"/>
        <v>2</v>
      </c>
      <c r="CE164" s="90">
        <f t="shared" si="199"/>
        <v>1</v>
      </c>
      <c r="CF164" s="90">
        <f t="shared" si="200"/>
        <v>1</v>
      </c>
      <c r="CH164" s="165" t="str">
        <f t="shared" si="201"/>
        <v/>
      </c>
    </row>
    <row r="165" spans="1:86" ht="15.6" x14ac:dyDescent="0.25">
      <c r="A165" s="151">
        <f t="shared" si="143"/>
        <v>76</v>
      </c>
      <c r="B165" s="170" t="s">
        <v>235</v>
      </c>
      <c r="C165" s="171">
        <v>39</v>
      </c>
      <c r="D165" s="171" t="s">
        <v>128</v>
      </c>
      <c r="E165" s="179" t="s">
        <v>223</v>
      </c>
      <c r="F165" s="96" t="s">
        <v>136</v>
      </c>
      <c r="G165" s="96">
        <v>2010</v>
      </c>
      <c r="H165" s="171">
        <v>215</v>
      </c>
      <c r="I165" s="93">
        <v>36.5</v>
      </c>
      <c r="J165" s="180" t="s">
        <v>113</v>
      </c>
      <c r="K165" s="80" t="str">
        <f t="shared" si="144"/>
        <v/>
      </c>
      <c r="L165" s="80" t="str">
        <f>IF(B165="xxx",$L$37,(IF(I165="",(IF(N165="",(IF(M165="",(IF(Q165="","",Q165)),M165)),N165)),BC165)))</f>
        <v>OK</v>
      </c>
      <c r="M165" s="91" t="str">
        <f t="shared" si="146"/>
        <v/>
      </c>
      <c r="N165" s="91" t="str">
        <f t="shared" si="147"/>
        <v>OK</v>
      </c>
      <c r="O165" s="91">
        <f t="shared" si="148"/>
        <v>5</v>
      </c>
      <c r="P165" s="91" t="str">
        <f t="shared" si="149"/>
        <v/>
      </c>
      <c r="Q165" s="91" t="str">
        <f t="shared" si="150"/>
        <v>OK</v>
      </c>
      <c r="R165" s="91"/>
      <c r="S165" s="91"/>
      <c r="T165" s="91">
        <f t="shared" si="151"/>
        <v>5</v>
      </c>
      <c r="U165" s="91">
        <f t="shared" si="152"/>
        <v>5</v>
      </c>
      <c r="V165" s="91" t="str">
        <f t="shared" si="202"/>
        <v>ž-ml.ž</v>
      </c>
      <c r="W165" s="91">
        <f t="shared" si="153"/>
        <v>28</v>
      </c>
      <c r="X165" s="91">
        <f t="shared" si="154"/>
        <v>31</v>
      </c>
      <c r="Y165" s="91">
        <f t="shared" si="155"/>
        <v>35</v>
      </c>
      <c r="Z165" s="91">
        <f t="shared" si="156"/>
        <v>39</v>
      </c>
      <c r="AA165" s="91">
        <f t="shared" si="157"/>
        <v>43</v>
      </c>
      <c r="AB165" s="91">
        <f t="shared" si="158"/>
        <v>47</v>
      </c>
      <c r="AC165" s="91">
        <f t="shared" si="159"/>
        <v>52</v>
      </c>
      <c r="AD165" s="91">
        <f t="shared" si="160"/>
        <v>57</v>
      </c>
      <c r="AE165" s="91">
        <f t="shared" si="203"/>
        <v>63</v>
      </c>
      <c r="AF165" s="91">
        <f t="shared" si="204"/>
        <v>70</v>
      </c>
      <c r="AG165" s="91" t="str">
        <f t="shared" si="161"/>
        <v>xxx</v>
      </c>
      <c r="AH165" s="91" t="str">
        <f t="shared" si="162"/>
        <v>xxx</v>
      </c>
      <c r="AI165" s="91" t="str">
        <f t="shared" si="163"/>
        <v>xxx</v>
      </c>
      <c r="AJ165" s="91" t="str">
        <f t="shared" si="164"/>
        <v>xxx</v>
      </c>
      <c r="AK165" s="91" t="str">
        <f t="shared" si="165"/>
        <v>xxx</v>
      </c>
      <c r="AL165" s="91" t="str">
        <f t="shared" si="166"/>
        <v>xxx</v>
      </c>
      <c r="AM165" s="91" t="str">
        <f t="shared" si="167"/>
        <v>xxx</v>
      </c>
      <c r="AN165" s="91" t="str">
        <f t="shared" si="168"/>
        <v>xxx</v>
      </c>
      <c r="AO165" s="91" t="str">
        <f t="shared" si="169"/>
        <v>xxx</v>
      </c>
      <c r="AR165" s="94">
        <f t="shared" si="262"/>
        <v>39</v>
      </c>
      <c r="AS165" s="91">
        <f t="shared" si="261"/>
        <v>39</v>
      </c>
      <c r="AT165" s="91" t="str">
        <f t="shared" si="170"/>
        <v/>
      </c>
      <c r="AU165" s="81" t="str">
        <f t="shared" si="171"/>
        <v/>
      </c>
      <c r="AV165" s="90" t="str">
        <f t="shared" si="172"/>
        <v>39</v>
      </c>
      <c r="AW165" s="90" t="str">
        <f t="shared" si="173"/>
        <v>OK</v>
      </c>
      <c r="AZ165" s="90">
        <f t="shared" si="174"/>
        <v>0</v>
      </c>
      <c r="BA165" s="95">
        <f t="shared" si="263"/>
        <v>36.5</v>
      </c>
      <c r="BB165" s="90" t="str">
        <f t="shared" si="205"/>
        <v>OK</v>
      </c>
      <c r="BC165" s="90" t="str">
        <f>IF(AV165="","",BB165)</f>
        <v>OK</v>
      </c>
      <c r="BF165" s="90" t="str">
        <f t="shared" si="176"/>
        <v/>
      </c>
      <c r="BG165" s="90" t="str">
        <f t="shared" si="177"/>
        <v/>
      </c>
      <c r="BH165" s="90" t="str">
        <f t="shared" si="178"/>
        <v/>
      </c>
      <c r="BI165" s="90" t="str">
        <f t="shared" si="179"/>
        <v/>
      </c>
      <c r="BJ165" s="90" t="str">
        <f t="shared" si="180"/>
        <v>OK</v>
      </c>
      <c r="BK165" s="90" t="str">
        <f t="shared" si="181"/>
        <v/>
      </c>
      <c r="BL165" s="90" t="str">
        <f t="shared" si="182"/>
        <v/>
      </c>
      <c r="BM165" s="90" t="str">
        <f t="shared" si="183"/>
        <v/>
      </c>
      <c r="BN165" s="90" t="str">
        <f t="shared" si="184"/>
        <v/>
      </c>
      <c r="BO165" s="90" t="str">
        <f t="shared" si="185"/>
        <v/>
      </c>
      <c r="BP165" s="90" t="str">
        <f t="shared" si="186"/>
        <v/>
      </c>
      <c r="BQ165" s="90" t="str">
        <f t="shared" si="187"/>
        <v/>
      </c>
      <c r="BR165" s="90" t="str">
        <f t="shared" si="188"/>
        <v/>
      </c>
      <c r="BS165" s="90" t="str">
        <f t="shared" si="189"/>
        <v/>
      </c>
      <c r="BT165" s="90" t="str">
        <f t="shared" si="190"/>
        <v/>
      </c>
      <c r="BU165" s="90" t="str">
        <f t="shared" si="191"/>
        <v/>
      </c>
      <c r="BV165" s="90" t="str">
        <f t="shared" si="192"/>
        <v>OK</v>
      </c>
      <c r="BW165" s="90" t="str">
        <f t="shared" si="193"/>
        <v/>
      </c>
      <c r="BX165" s="90" t="str">
        <f t="shared" si="194"/>
        <v/>
      </c>
      <c r="BY165" s="90" t="str">
        <f t="shared" si="195"/>
        <v>OK</v>
      </c>
      <c r="BZ165" s="206">
        <f t="shared" si="206"/>
        <v>5</v>
      </c>
      <c r="CA165" s="90">
        <f t="shared" si="196"/>
        <v>1</v>
      </c>
      <c r="CB165" s="90">
        <f t="shared" si="197"/>
        <v>1</v>
      </c>
      <c r="CD165" s="90">
        <f t="shared" si="198"/>
        <v>2</v>
      </c>
      <c r="CE165" s="90">
        <f t="shared" si="199"/>
        <v>1</v>
      </c>
      <c r="CF165" s="90">
        <f t="shared" si="200"/>
        <v>1</v>
      </c>
      <c r="CH165" s="165" t="str">
        <f t="shared" si="201"/>
        <v/>
      </c>
    </row>
    <row r="166" spans="1:86" ht="15.6" x14ac:dyDescent="0.25">
      <c r="A166" s="151">
        <f t="shared" si="143"/>
        <v>77</v>
      </c>
      <c r="B166" s="170" t="s">
        <v>141</v>
      </c>
      <c r="C166" s="171">
        <v>28</v>
      </c>
      <c r="D166" s="171" t="s">
        <v>138</v>
      </c>
      <c r="E166" s="179" t="s">
        <v>224</v>
      </c>
      <c r="F166" s="96" t="s">
        <v>149</v>
      </c>
      <c r="G166" s="96">
        <v>2013</v>
      </c>
      <c r="H166" s="171">
        <v>280</v>
      </c>
      <c r="I166" s="93">
        <v>28</v>
      </c>
      <c r="J166" s="180" t="str">
        <f t="shared" ref="J166:J173" si="264">L166</f>
        <v>OK</v>
      </c>
      <c r="K166" s="80" t="str">
        <f t="shared" si="144"/>
        <v/>
      </c>
      <c r="L166" s="80" t="str">
        <f t="shared" si="145"/>
        <v>OK</v>
      </c>
      <c r="M166" s="91" t="str">
        <f t="shared" si="146"/>
        <v/>
      </c>
      <c r="N166" s="91" t="str">
        <f t="shared" si="147"/>
        <v>OK</v>
      </c>
      <c r="O166" s="91">
        <f t="shared" si="148"/>
        <v>2</v>
      </c>
      <c r="P166" s="91" t="str">
        <f t="shared" si="149"/>
        <v/>
      </c>
      <c r="Q166" s="91" t="str">
        <f t="shared" si="150"/>
        <v>OK</v>
      </c>
      <c r="R166" s="91"/>
      <c r="S166" s="91"/>
      <c r="T166" s="91">
        <f t="shared" si="151"/>
        <v>2</v>
      </c>
      <c r="U166" s="91">
        <f t="shared" si="152"/>
        <v>2</v>
      </c>
      <c r="V166" s="91" t="str">
        <f t="shared" si="202"/>
        <v>A příp</v>
      </c>
      <c r="W166" s="91">
        <f t="shared" si="153"/>
        <v>25</v>
      </c>
      <c r="X166" s="91">
        <f t="shared" si="154"/>
        <v>28</v>
      </c>
      <c r="Y166" s="91">
        <f t="shared" si="155"/>
        <v>31</v>
      </c>
      <c r="Z166" s="91">
        <f t="shared" si="156"/>
        <v>35</v>
      </c>
      <c r="AA166" s="91">
        <f t="shared" si="157"/>
        <v>39</v>
      </c>
      <c r="AB166" s="91">
        <f t="shared" si="158"/>
        <v>43</v>
      </c>
      <c r="AC166" s="91">
        <f t="shared" si="159"/>
        <v>47</v>
      </c>
      <c r="AD166" s="91">
        <f t="shared" si="160"/>
        <v>52</v>
      </c>
      <c r="AE166" s="91">
        <f t="shared" si="203"/>
        <v>57</v>
      </c>
      <c r="AF166" s="91">
        <f t="shared" si="204"/>
        <v>63</v>
      </c>
      <c r="AG166" s="91">
        <f t="shared" si="161"/>
        <v>70</v>
      </c>
      <c r="AH166" s="91">
        <f t="shared" si="162"/>
        <v>80</v>
      </c>
      <c r="AI166" s="91" t="str">
        <f t="shared" si="163"/>
        <v>xxx</v>
      </c>
      <c r="AJ166" s="91" t="str">
        <f t="shared" si="164"/>
        <v>xxx</v>
      </c>
      <c r="AK166" s="91" t="str">
        <f t="shared" si="165"/>
        <v>xxx</v>
      </c>
      <c r="AL166" s="91" t="str">
        <f t="shared" si="166"/>
        <v>xxx</v>
      </c>
      <c r="AM166" s="91" t="str">
        <f t="shared" si="167"/>
        <v>xxx</v>
      </c>
      <c r="AN166" s="91" t="str">
        <f t="shared" si="168"/>
        <v>xxx</v>
      </c>
      <c r="AO166" s="91" t="str">
        <f t="shared" si="169"/>
        <v>xxx</v>
      </c>
      <c r="AR166" s="94">
        <f t="shared" si="262"/>
        <v>28</v>
      </c>
      <c r="AS166" s="91">
        <f t="shared" si="261"/>
        <v>28</v>
      </c>
      <c r="AT166" s="91" t="str">
        <f t="shared" si="170"/>
        <v/>
      </c>
      <c r="AU166" s="81" t="str">
        <f t="shared" si="171"/>
        <v/>
      </c>
      <c r="AV166" s="90" t="str">
        <f t="shared" si="172"/>
        <v>28</v>
      </c>
      <c r="AW166" s="90" t="str">
        <f t="shared" si="173"/>
        <v>OK</v>
      </c>
      <c r="AZ166" s="90">
        <f t="shared" si="174"/>
        <v>0</v>
      </c>
      <c r="BA166" s="95">
        <f t="shared" si="263"/>
        <v>28</v>
      </c>
      <c r="BB166" s="90" t="str">
        <f t="shared" si="205"/>
        <v>OK</v>
      </c>
      <c r="BC166" s="90" t="str">
        <f t="shared" si="175"/>
        <v>OK</v>
      </c>
      <c r="BF166" s="90" t="str">
        <f t="shared" si="176"/>
        <v/>
      </c>
      <c r="BG166" s="90" t="str">
        <f t="shared" si="177"/>
        <v>OK</v>
      </c>
      <c r="BH166" s="90" t="str">
        <f t="shared" si="178"/>
        <v/>
      </c>
      <c r="BI166" s="90" t="str">
        <f t="shared" si="179"/>
        <v/>
      </c>
      <c r="BJ166" s="90" t="str">
        <f t="shared" si="180"/>
        <v/>
      </c>
      <c r="BK166" s="90" t="str">
        <f t="shared" si="181"/>
        <v/>
      </c>
      <c r="BL166" s="90" t="str">
        <f t="shared" si="182"/>
        <v/>
      </c>
      <c r="BM166" s="90" t="str">
        <f t="shared" si="183"/>
        <v/>
      </c>
      <c r="BN166" s="90" t="str">
        <f t="shared" si="184"/>
        <v/>
      </c>
      <c r="BO166" s="90" t="str">
        <f t="shared" si="185"/>
        <v/>
      </c>
      <c r="BP166" s="90" t="str">
        <f t="shared" si="186"/>
        <v/>
      </c>
      <c r="BQ166" s="90" t="str">
        <f t="shared" si="187"/>
        <v/>
      </c>
      <c r="BR166" s="90" t="str">
        <f t="shared" si="188"/>
        <v/>
      </c>
      <c r="BS166" s="90" t="str">
        <f t="shared" si="189"/>
        <v/>
      </c>
      <c r="BT166" s="90" t="str">
        <f t="shared" si="190"/>
        <v/>
      </c>
      <c r="BU166" s="90" t="str">
        <f t="shared" si="191"/>
        <v/>
      </c>
      <c r="BV166" s="90" t="str">
        <f t="shared" si="192"/>
        <v>OK</v>
      </c>
      <c r="BW166" s="90" t="str">
        <f t="shared" si="193"/>
        <v/>
      </c>
      <c r="BX166" s="90" t="str">
        <f t="shared" si="194"/>
        <v/>
      </c>
      <c r="BY166" s="90" t="str">
        <f t="shared" si="195"/>
        <v>OK</v>
      </c>
      <c r="BZ166" s="206">
        <f t="shared" si="206"/>
        <v>1</v>
      </c>
      <c r="CA166" s="90">
        <f t="shared" si="196"/>
        <v>1</v>
      </c>
      <c r="CB166" s="90">
        <f t="shared" si="197"/>
        <v>1</v>
      </c>
      <c r="CD166" s="90">
        <f t="shared" si="198"/>
        <v>1</v>
      </c>
      <c r="CE166" s="90">
        <f t="shared" si="199"/>
        <v>1</v>
      </c>
      <c r="CF166" s="90">
        <f t="shared" si="200"/>
        <v>1</v>
      </c>
      <c r="CH166" s="165" t="str">
        <f t="shared" si="201"/>
        <v/>
      </c>
    </row>
    <row r="167" spans="1:86" ht="15.6" x14ac:dyDescent="0.25">
      <c r="A167" s="151">
        <f t="shared" si="143"/>
        <v>78</v>
      </c>
      <c r="B167" s="170" t="s">
        <v>141</v>
      </c>
      <c r="C167" s="171">
        <v>31</v>
      </c>
      <c r="D167" s="171" t="s">
        <v>138</v>
      </c>
      <c r="E167" s="179" t="s">
        <v>226</v>
      </c>
      <c r="F167" s="96" t="s">
        <v>225</v>
      </c>
      <c r="G167" s="96">
        <v>2012</v>
      </c>
      <c r="H167" s="171">
        <v>129</v>
      </c>
      <c r="I167" s="93">
        <v>29.7</v>
      </c>
      <c r="J167" s="180" t="str">
        <f t="shared" si="264"/>
        <v>OK</v>
      </c>
      <c r="K167" s="80" t="str">
        <f t="shared" si="144"/>
        <v/>
      </c>
      <c r="L167" s="80" t="str">
        <f t="shared" si="145"/>
        <v>OK</v>
      </c>
      <c r="M167" s="91" t="str">
        <f t="shared" si="146"/>
        <v/>
      </c>
      <c r="N167" s="91" t="str">
        <f t="shared" si="147"/>
        <v>OK</v>
      </c>
      <c r="O167" s="91">
        <f t="shared" si="148"/>
        <v>2</v>
      </c>
      <c r="P167" s="91" t="str">
        <f t="shared" si="149"/>
        <v/>
      </c>
      <c r="Q167" s="91" t="str">
        <f t="shared" si="150"/>
        <v>OK</v>
      </c>
      <c r="R167" s="91"/>
      <c r="S167" s="91"/>
      <c r="T167" s="91">
        <f t="shared" si="151"/>
        <v>2</v>
      </c>
      <c r="U167" s="91">
        <f t="shared" si="152"/>
        <v>2</v>
      </c>
      <c r="V167" s="91" t="str">
        <f t="shared" si="202"/>
        <v>A příp</v>
      </c>
      <c r="W167" s="91">
        <f t="shared" si="153"/>
        <v>25</v>
      </c>
      <c r="X167" s="91">
        <f t="shared" si="154"/>
        <v>28</v>
      </c>
      <c r="Y167" s="91">
        <f t="shared" si="155"/>
        <v>31</v>
      </c>
      <c r="Z167" s="91">
        <f t="shared" si="156"/>
        <v>35</v>
      </c>
      <c r="AA167" s="91">
        <f t="shared" si="157"/>
        <v>39</v>
      </c>
      <c r="AB167" s="91">
        <f t="shared" si="158"/>
        <v>43</v>
      </c>
      <c r="AC167" s="91">
        <f t="shared" si="159"/>
        <v>47</v>
      </c>
      <c r="AD167" s="91">
        <f t="shared" si="160"/>
        <v>52</v>
      </c>
      <c r="AE167" s="91">
        <f t="shared" si="203"/>
        <v>57</v>
      </c>
      <c r="AF167" s="91">
        <f t="shared" si="204"/>
        <v>63</v>
      </c>
      <c r="AG167" s="91">
        <f t="shared" si="161"/>
        <v>70</v>
      </c>
      <c r="AH167" s="91">
        <f t="shared" si="162"/>
        <v>80</v>
      </c>
      <c r="AI167" s="91" t="str">
        <f t="shared" si="163"/>
        <v>xxx</v>
      </c>
      <c r="AJ167" s="91" t="str">
        <f t="shared" si="164"/>
        <v>xxx</v>
      </c>
      <c r="AK167" s="91" t="str">
        <f t="shared" si="165"/>
        <v>xxx</v>
      </c>
      <c r="AL167" s="91" t="str">
        <f t="shared" si="166"/>
        <v>xxx</v>
      </c>
      <c r="AM167" s="91" t="str">
        <f t="shared" si="167"/>
        <v>xxx</v>
      </c>
      <c r="AN167" s="91" t="str">
        <f t="shared" si="168"/>
        <v>xxx</v>
      </c>
      <c r="AO167" s="91" t="str">
        <f t="shared" si="169"/>
        <v>xxx</v>
      </c>
      <c r="AR167" s="94">
        <f t="shared" si="262"/>
        <v>31</v>
      </c>
      <c r="AS167" s="91">
        <f t="shared" si="261"/>
        <v>31</v>
      </c>
      <c r="AT167" s="91" t="str">
        <f t="shared" si="170"/>
        <v/>
      </c>
      <c r="AU167" s="81" t="str">
        <f t="shared" si="171"/>
        <v/>
      </c>
      <c r="AV167" s="90" t="str">
        <f t="shared" si="172"/>
        <v>31</v>
      </c>
      <c r="AW167" s="90" t="str">
        <f t="shared" si="173"/>
        <v>OK</v>
      </c>
      <c r="AZ167" s="90">
        <f t="shared" si="174"/>
        <v>0</v>
      </c>
      <c r="BA167" s="95">
        <f t="shared" si="263"/>
        <v>29.7</v>
      </c>
      <c r="BB167" s="90" t="str">
        <f t="shared" si="205"/>
        <v>OK</v>
      </c>
      <c r="BC167" s="90" t="str">
        <f t="shared" si="175"/>
        <v>OK</v>
      </c>
      <c r="BF167" s="90" t="str">
        <f t="shared" si="176"/>
        <v/>
      </c>
      <c r="BG167" s="90" t="str">
        <f t="shared" si="177"/>
        <v>OK</v>
      </c>
      <c r="BH167" s="90" t="str">
        <f t="shared" si="178"/>
        <v/>
      </c>
      <c r="BI167" s="90" t="str">
        <f t="shared" si="179"/>
        <v/>
      </c>
      <c r="BJ167" s="90" t="str">
        <f t="shared" si="180"/>
        <v/>
      </c>
      <c r="BK167" s="90" t="str">
        <f t="shared" si="181"/>
        <v/>
      </c>
      <c r="BL167" s="90" t="str">
        <f t="shared" si="182"/>
        <v/>
      </c>
      <c r="BM167" s="90" t="str">
        <f t="shared" si="183"/>
        <v/>
      </c>
      <c r="BN167" s="90" t="str">
        <f t="shared" si="184"/>
        <v/>
      </c>
      <c r="BO167" s="90" t="str">
        <f t="shared" si="185"/>
        <v/>
      </c>
      <c r="BP167" s="90" t="str">
        <f t="shared" si="186"/>
        <v/>
      </c>
      <c r="BQ167" s="90" t="str">
        <f t="shared" si="187"/>
        <v/>
      </c>
      <c r="BR167" s="90" t="str">
        <f t="shared" si="188"/>
        <v/>
      </c>
      <c r="BS167" s="90" t="str">
        <f t="shared" si="189"/>
        <v/>
      </c>
      <c r="BT167" s="90" t="str">
        <f t="shared" si="190"/>
        <v/>
      </c>
      <c r="BU167" s="90" t="str">
        <f t="shared" si="191"/>
        <v/>
      </c>
      <c r="BV167" s="90" t="str">
        <f t="shared" si="192"/>
        <v>OK</v>
      </c>
      <c r="BW167" s="90" t="str">
        <f t="shared" si="193"/>
        <v/>
      </c>
      <c r="BX167" s="90" t="str">
        <f t="shared" si="194"/>
        <v/>
      </c>
      <c r="BY167" s="90" t="str">
        <f t="shared" si="195"/>
        <v>OK</v>
      </c>
      <c r="BZ167" s="206">
        <f t="shared" si="206"/>
        <v>1</v>
      </c>
      <c r="CA167" s="90">
        <f t="shared" si="196"/>
        <v>1</v>
      </c>
      <c r="CB167" s="90">
        <f t="shared" si="197"/>
        <v>1</v>
      </c>
      <c r="CD167" s="90">
        <f t="shared" si="198"/>
        <v>1</v>
      </c>
      <c r="CE167" s="90">
        <f t="shared" si="199"/>
        <v>1</v>
      </c>
      <c r="CF167" s="90">
        <f t="shared" si="200"/>
        <v>1</v>
      </c>
      <c r="CH167" s="165" t="str">
        <f t="shared" si="201"/>
        <v/>
      </c>
    </row>
    <row r="168" spans="1:86" ht="15.6" x14ac:dyDescent="0.25">
      <c r="A168" s="151">
        <f t="shared" si="143"/>
        <v>79</v>
      </c>
      <c r="B168" s="170" t="s">
        <v>141</v>
      </c>
      <c r="C168" s="171">
        <v>52</v>
      </c>
      <c r="D168" s="171" t="s">
        <v>138</v>
      </c>
      <c r="E168" s="179" t="s">
        <v>227</v>
      </c>
      <c r="F168" s="96" t="s">
        <v>225</v>
      </c>
      <c r="G168" s="96">
        <v>2011</v>
      </c>
      <c r="H168" s="171">
        <v>123</v>
      </c>
      <c r="I168" s="93">
        <v>49.8</v>
      </c>
      <c r="J168" s="180" t="str">
        <f t="shared" si="264"/>
        <v>OK</v>
      </c>
      <c r="K168" s="80" t="str">
        <f t="shared" si="144"/>
        <v/>
      </c>
      <c r="L168" s="80" t="str">
        <f t="shared" si="145"/>
        <v>OK</v>
      </c>
      <c r="M168" s="91" t="str">
        <f t="shared" si="146"/>
        <v/>
      </c>
      <c r="N168" s="91" t="str">
        <f t="shared" si="147"/>
        <v>OK</v>
      </c>
      <c r="O168" s="91">
        <f t="shared" si="148"/>
        <v>2</v>
      </c>
      <c r="P168" s="91" t="str">
        <f t="shared" si="149"/>
        <v/>
      </c>
      <c r="Q168" s="91" t="str">
        <f t="shared" si="150"/>
        <v>OK</v>
      </c>
      <c r="R168" s="91"/>
      <c r="S168" s="91"/>
      <c r="T168" s="91">
        <f t="shared" si="151"/>
        <v>2</v>
      </c>
      <c r="U168" s="91">
        <f t="shared" si="152"/>
        <v>2</v>
      </c>
      <c r="V168" s="91" t="str">
        <f t="shared" si="202"/>
        <v>A příp</v>
      </c>
      <c r="W168" s="91">
        <f t="shared" si="153"/>
        <v>25</v>
      </c>
      <c r="X168" s="91">
        <f t="shared" si="154"/>
        <v>28</v>
      </c>
      <c r="Y168" s="91">
        <f t="shared" si="155"/>
        <v>31</v>
      </c>
      <c r="Z168" s="91">
        <f t="shared" si="156"/>
        <v>35</v>
      </c>
      <c r="AA168" s="91">
        <f t="shared" si="157"/>
        <v>39</v>
      </c>
      <c r="AB168" s="91">
        <f t="shared" si="158"/>
        <v>43</v>
      </c>
      <c r="AC168" s="91">
        <f t="shared" si="159"/>
        <v>47</v>
      </c>
      <c r="AD168" s="91">
        <f t="shared" si="160"/>
        <v>52</v>
      </c>
      <c r="AE168" s="91">
        <f t="shared" si="203"/>
        <v>57</v>
      </c>
      <c r="AF168" s="91">
        <f t="shared" si="204"/>
        <v>63</v>
      </c>
      <c r="AG168" s="91">
        <f t="shared" si="161"/>
        <v>70</v>
      </c>
      <c r="AH168" s="91">
        <f t="shared" si="162"/>
        <v>80</v>
      </c>
      <c r="AI168" s="91" t="str">
        <f t="shared" si="163"/>
        <v>xxx</v>
      </c>
      <c r="AJ168" s="91" t="str">
        <f t="shared" si="164"/>
        <v>xxx</v>
      </c>
      <c r="AK168" s="91" t="str">
        <f t="shared" si="165"/>
        <v>xxx</v>
      </c>
      <c r="AL168" s="91" t="str">
        <f t="shared" si="166"/>
        <v>xxx</v>
      </c>
      <c r="AM168" s="91" t="str">
        <f t="shared" si="167"/>
        <v>xxx</v>
      </c>
      <c r="AN168" s="91" t="str">
        <f t="shared" si="168"/>
        <v>xxx</v>
      </c>
      <c r="AO168" s="91" t="str">
        <f t="shared" si="169"/>
        <v>xxx</v>
      </c>
      <c r="AR168" s="94">
        <f t="shared" si="262"/>
        <v>52</v>
      </c>
      <c r="AS168" s="91" t="str">
        <f t="shared" si="261"/>
        <v/>
      </c>
      <c r="AT168" s="91">
        <f t="shared" si="170"/>
        <v>52</v>
      </c>
      <c r="AU168" s="81" t="str">
        <f t="shared" si="171"/>
        <v/>
      </c>
      <c r="AV168" s="90" t="str">
        <f t="shared" si="172"/>
        <v>52</v>
      </c>
      <c r="AW168" s="90" t="str">
        <f t="shared" si="173"/>
        <v>OK</v>
      </c>
      <c r="AZ168" s="90">
        <f t="shared" si="174"/>
        <v>0</v>
      </c>
      <c r="BA168" s="95">
        <f t="shared" si="263"/>
        <v>49.8</v>
      </c>
      <c r="BB168" s="90" t="str">
        <f t="shared" si="205"/>
        <v>OK</v>
      </c>
      <c r="BC168" s="90" t="str">
        <f t="shared" si="175"/>
        <v>OK</v>
      </c>
      <c r="BF168" s="90" t="str">
        <f t="shared" si="176"/>
        <v/>
      </c>
      <c r="BG168" s="90" t="str">
        <f t="shared" si="177"/>
        <v>OK</v>
      </c>
      <c r="BH168" s="90" t="str">
        <f t="shared" si="178"/>
        <v/>
      </c>
      <c r="BI168" s="90" t="str">
        <f t="shared" si="179"/>
        <v/>
      </c>
      <c r="BJ168" s="90" t="str">
        <f t="shared" si="180"/>
        <v/>
      </c>
      <c r="BK168" s="90" t="str">
        <f t="shared" si="181"/>
        <v/>
      </c>
      <c r="BL168" s="90" t="str">
        <f t="shared" si="182"/>
        <v/>
      </c>
      <c r="BM168" s="90" t="str">
        <f t="shared" si="183"/>
        <v/>
      </c>
      <c r="BN168" s="90" t="str">
        <f t="shared" si="184"/>
        <v/>
      </c>
      <c r="BO168" s="90" t="str">
        <f t="shared" si="185"/>
        <v/>
      </c>
      <c r="BP168" s="90" t="str">
        <f t="shared" si="186"/>
        <v/>
      </c>
      <c r="BQ168" s="90" t="str">
        <f t="shared" si="187"/>
        <v/>
      </c>
      <c r="BR168" s="90" t="str">
        <f t="shared" si="188"/>
        <v/>
      </c>
      <c r="BS168" s="90" t="str">
        <f t="shared" si="189"/>
        <v/>
      </c>
      <c r="BT168" s="90" t="str">
        <f t="shared" si="190"/>
        <v/>
      </c>
      <c r="BU168" s="90" t="str">
        <f t="shared" si="191"/>
        <v/>
      </c>
      <c r="BV168" s="90" t="str">
        <f t="shared" si="192"/>
        <v>OK</v>
      </c>
      <c r="BW168" s="90" t="str">
        <f t="shared" si="193"/>
        <v/>
      </c>
      <c r="BX168" s="90" t="str">
        <f t="shared" si="194"/>
        <v/>
      </c>
      <c r="BY168" s="90" t="str">
        <f t="shared" si="195"/>
        <v>OK</v>
      </c>
      <c r="BZ168" s="206">
        <f t="shared" si="206"/>
        <v>2</v>
      </c>
      <c r="CA168" s="90">
        <f t="shared" si="196"/>
        <v>1</v>
      </c>
      <c r="CB168" s="90">
        <f t="shared" si="197"/>
        <v>1</v>
      </c>
      <c r="CD168" s="90">
        <f t="shared" si="198"/>
        <v>1</v>
      </c>
      <c r="CE168" s="90">
        <f t="shared" si="199"/>
        <v>1</v>
      </c>
      <c r="CF168" s="90">
        <f t="shared" si="200"/>
        <v>1</v>
      </c>
      <c r="CH168" s="165" t="str">
        <f t="shared" si="201"/>
        <v/>
      </c>
    </row>
    <row r="169" spans="1:86" ht="15.6" x14ac:dyDescent="0.25">
      <c r="A169" s="151">
        <f t="shared" si="143"/>
        <v>80</v>
      </c>
      <c r="B169" s="170" t="s">
        <v>144</v>
      </c>
      <c r="C169" s="171">
        <v>47</v>
      </c>
      <c r="D169" s="171" t="s">
        <v>138</v>
      </c>
      <c r="E169" s="179" t="s">
        <v>228</v>
      </c>
      <c r="F169" s="96" t="s">
        <v>225</v>
      </c>
      <c r="G169" s="96">
        <v>2010</v>
      </c>
      <c r="H169" s="171">
        <v>225</v>
      </c>
      <c r="I169" s="93">
        <v>45</v>
      </c>
      <c r="J169" s="180" t="str">
        <f t="shared" si="264"/>
        <v>OK</v>
      </c>
      <c r="K169" s="80" t="str">
        <f t="shared" si="144"/>
        <v/>
      </c>
      <c r="L169" s="80" t="str">
        <f t="shared" si="145"/>
        <v>OK</v>
      </c>
      <c r="M169" s="91" t="str">
        <f t="shared" si="146"/>
        <v/>
      </c>
      <c r="N169" s="91" t="str">
        <f t="shared" si="147"/>
        <v>OK</v>
      </c>
      <c r="O169" s="91">
        <f t="shared" si="148"/>
        <v>3</v>
      </c>
      <c r="P169" s="91" t="str">
        <f t="shared" si="149"/>
        <v/>
      </c>
      <c r="Q169" s="91" t="str">
        <f t="shared" si="150"/>
        <v>OK</v>
      </c>
      <c r="R169" s="91"/>
      <c r="S169" s="91"/>
      <c r="T169" s="91">
        <f t="shared" si="151"/>
        <v>3</v>
      </c>
      <c r="U169" s="91">
        <f t="shared" si="152"/>
        <v>3</v>
      </c>
      <c r="V169" s="91" t="str">
        <f t="shared" si="202"/>
        <v>ml.ž</v>
      </c>
      <c r="W169" s="91">
        <f t="shared" si="153"/>
        <v>28</v>
      </c>
      <c r="X169" s="91">
        <f t="shared" si="154"/>
        <v>31</v>
      </c>
      <c r="Y169" s="91">
        <f t="shared" si="155"/>
        <v>35</v>
      </c>
      <c r="Z169" s="91">
        <f t="shared" si="156"/>
        <v>39</v>
      </c>
      <c r="AA169" s="91">
        <f t="shared" si="157"/>
        <v>43</v>
      </c>
      <c r="AB169" s="91">
        <f t="shared" si="158"/>
        <v>47</v>
      </c>
      <c r="AC169" s="91">
        <f t="shared" si="159"/>
        <v>52</v>
      </c>
      <c r="AD169" s="91">
        <f t="shared" si="160"/>
        <v>57</v>
      </c>
      <c r="AE169" s="91">
        <f t="shared" si="203"/>
        <v>63</v>
      </c>
      <c r="AF169" s="91">
        <f t="shared" si="204"/>
        <v>70</v>
      </c>
      <c r="AG169" s="91">
        <f t="shared" si="161"/>
        <v>80</v>
      </c>
      <c r="AH169" s="91">
        <f t="shared" si="162"/>
        <v>90</v>
      </c>
      <c r="AI169" s="91" t="str">
        <f t="shared" si="163"/>
        <v>xxx</v>
      </c>
      <c r="AJ169" s="91" t="str">
        <f t="shared" si="164"/>
        <v>xxx</v>
      </c>
      <c r="AK169" s="91" t="str">
        <f t="shared" si="165"/>
        <v>xxx</v>
      </c>
      <c r="AL169" s="91" t="str">
        <f t="shared" si="166"/>
        <v>xxx</v>
      </c>
      <c r="AM169" s="91" t="str">
        <f t="shared" si="167"/>
        <v>xxx</v>
      </c>
      <c r="AN169" s="91" t="str">
        <f t="shared" si="168"/>
        <v>xxx</v>
      </c>
      <c r="AO169" s="91" t="str">
        <f t="shared" si="169"/>
        <v>xxx</v>
      </c>
      <c r="AR169" s="94">
        <f t="shared" si="262"/>
        <v>47</v>
      </c>
      <c r="AS169" s="91">
        <f t="shared" si="261"/>
        <v>47</v>
      </c>
      <c r="AT169" s="91" t="str">
        <f t="shared" si="170"/>
        <v/>
      </c>
      <c r="AU169" s="81" t="str">
        <f t="shared" si="171"/>
        <v/>
      </c>
      <c r="AV169" s="90" t="str">
        <f t="shared" si="172"/>
        <v>47</v>
      </c>
      <c r="AW169" s="90" t="str">
        <f t="shared" si="173"/>
        <v>OK</v>
      </c>
      <c r="AZ169" s="90">
        <f t="shared" si="174"/>
        <v>0</v>
      </c>
      <c r="BA169" s="95">
        <f t="shared" si="263"/>
        <v>45</v>
      </c>
      <c r="BB169" s="90" t="str">
        <f t="shared" si="205"/>
        <v>OK</v>
      </c>
      <c r="BC169" s="90" t="str">
        <f t="shared" si="175"/>
        <v>OK</v>
      </c>
      <c r="BF169" s="90" t="str">
        <f t="shared" si="176"/>
        <v/>
      </c>
      <c r="BG169" s="90" t="str">
        <f t="shared" si="177"/>
        <v/>
      </c>
      <c r="BH169" s="90" t="str">
        <f t="shared" si="178"/>
        <v>OK</v>
      </c>
      <c r="BI169" s="90" t="str">
        <f t="shared" si="179"/>
        <v/>
      </c>
      <c r="BJ169" s="90" t="str">
        <f t="shared" si="180"/>
        <v/>
      </c>
      <c r="BK169" s="90" t="str">
        <f t="shared" si="181"/>
        <v/>
      </c>
      <c r="BL169" s="90" t="str">
        <f t="shared" si="182"/>
        <v/>
      </c>
      <c r="BM169" s="90" t="str">
        <f t="shared" si="183"/>
        <v/>
      </c>
      <c r="BN169" s="90" t="str">
        <f t="shared" si="184"/>
        <v/>
      </c>
      <c r="BO169" s="90" t="str">
        <f t="shared" si="185"/>
        <v/>
      </c>
      <c r="BP169" s="90" t="str">
        <f t="shared" si="186"/>
        <v/>
      </c>
      <c r="BQ169" s="90" t="str">
        <f t="shared" si="187"/>
        <v/>
      </c>
      <c r="BR169" s="90" t="str">
        <f t="shared" si="188"/>
        <v/>
      </c>
      <c r="BS169" s="90" t="str">
        <f t="shared" si="189"/>
        <v/>
      </c>
      <c r="BT169" s="90" t="str">
        <f t="shared" si="190"/>
        <v/>
      </c>
      <c r="BU169" s="90" t="str">
        <f t="shared" si="191"/>
        <v/>
      </c>
      <c r="BV169" s="90" t="str">
        <f t="shared" si="192"/>
        <v>OK</v>
      </c>
      <c r="BW169" s="90" t="str">
        <f t="shared" si="193"/>
        <v/>
      </c>
      <c r="BX169" s="90" t="str">
        <f t="shared" si="194"/>
        <v/>
      </c>
      <c r="BY169" s="90" t="str">
        <f t="shared" si="195"/>
        <v>OK</v>
      </c>
      <c r="BZ169" s="206">
        <f t="shared" si="206"/>
        <v>3</v>
      </c>
      <c r="CA169" s="90">
        <f t="shared" si="196"/>
        <v>1</v>
      </c>
      <c r="CB169" s="90">
        <f t="shared" si="197"/>
        <v>1</v>
      </c>
      <c r="CD169" s="90">
        <f t="shared" si="198"/>
        <v>1</v>
      </c>
      <c r="CE169" s="90">
        <f t="shared" si="199"/>
        <v>1</v>
      </c>
      <c r="CF169" s="90">
        <f t="shared" si="200"/>
        <v>1</v>
      </c>
      <c r="CH169" s="165" t="str">
        <f t="shared" si="201"/>
        <v/>
      </c>
    </row>
    <row r="170" spans="1:86" ht="15.6" x14ac:dyDescent="0.25">
      <c r="A170" s="151">
        <f t="shared" si="143"/>
        <v>81</v>
      </c>
      <c r="B170" s="170" t="s">
        <v>144</v>
      </c>
      <c r="C170" s="171">
        <v>52</v>
      </c>
      <c r="D170" s="171" t="s">
        <v>138</v>
      </c>
      <c r="E170" s="179" t="s">
        <v>229</v>
      </c>
      <c r="F170" s="96" t="s">
        <v>225</v>
      </c>
      <c r="G170" s="96">
        <v>2010</v>
      </c>
      <c r="H170" s="171">
        <v>238</v>
      </c>
      <c r="I170" s="93">
        <v>47.5</v>
      </c>
      <c r="J170" s="180" t="str">
        <f t="shared" si="264"/>
        <v>OK</v>
      </c>
      <c r="K170" s="80" t="str">
        <f t="shared" si="144"/>
        <v/>
      </c>
      <c r="L170" s="80" t="str">
        <f t="shared" si="145"/>
        <v>OK</v>
      </c>
      <c r="M170" s="91" t="str">
        <f t="shared" si="146"/>
        <v/>
      </c>
      <c r="N170" s="91" t="str">
        <f t="shared" si="147"/>
        <v>OK</v>
      </c>
      <c r="O170" s="91">
        <f t="shared" si="148"/>
        <v>3</v>
      </c>
      <c r="P170" s="91" t="str">
        <f t="shared" si="149"/>
        <v/>
      </c>
      <c r="Q170" s="91" t="str">
        <f t="shared" si="150"/>
        <v>OK</v>
      </c>
      <c r="R170" s="91"/>
      <c r="S170" s="91"/>
      <c r="T170" s="91">
        <f t="shared" si="151"/>
        <v>3</v>
      </c>
      <c r="U170" s="91">
        <f t="shared" si="152"/>
        <v>3</v>
      </c>
      <c r="V170" s="91" t="str">
        <f t="shared" si="202"/>
        <v>ml.ž</v>
      </c>
      <c r="W170" s="91">
        <f t="shared" si="153"/>
        <v>28</v>
      </c>
      <c r="X170" s="91">
        <f t="shared" si="154"/>
        <v>31</v>
      </c>
      <c r="Y170" s="91">
        <f t="shared" si="155"/>
        <v>35</v>
      </c>
      <c r="Z170" s="91">
        <f t="shared" si="156"/>
        <v>39</v>
      </c>
      <c r="AA170" s="91">
        <f t="shared" si="157"/>
        <v>43</v>
      </c>
      <c r="AB170" s="91">
        <f t="shared" si="158"/>
        <v>47</v>
      </c>
      <c r="AC170" s="91">
        <f t="shared" si="159"/>
        <v>52</v>
      </c>
      <c r="AD170" s="91">
        <f t="shared" si="160"/>
        <v>57</v>
      </c>
      <c r="AE170" s="91">
        <f t="shared" si="203"/>
        <v>63</v>
      </c>
      <c r="AF170" s="91">
        <f t="shared" si="204"/>
        <v>70</v>
      </c>
      <c r="AG170" s="91">
        <f t="shared" si="161"/>
        <v>80</v>
      </c>
      <c r="AH170" s="91">
        <f t="shared" si="162"/>
        <v>90</v>
      </c>
      <c r="AI170" s="91" t="str">
        <f t="shared" si="163"/>
        <v>xxx</v>
      </c>
      <c r="AJ170" s="91" t="str">
        <f t="shared" si="164"/>
        <v>xxx</v>
      </c>
      <c r="AK170" s="91" t="str">
        <f t="shared" si="165"/>
        <v>xxx</v>
      </c>
      <c r="AL170" s="91" t="str">
        <f t="shared" si="166"/>
        <v>xxx</v>
      </c>
      <c r="AM170" s="91" t="str">
        <f t="shared" si="167"/>
        <v>xxx</v>
      </c>
      <c r="AN170" s="91" t="str">
        <f t="shared" si="168"/>
        <v>xxx</v>
      </c>
      <c r="AO170" s="91" t="str">
        <f t="shared" si="169"/>
        <v>xxx</v>
      </c>
      <c r="AR170" s="94">
        <f t="shared" si="262"/>
        <v>52</v>
      </c>
      <c r="AS170" s="91" t="str">
        <f t="shared" si="261"/>
        <v/>
      </c>
      <c r="AT170" s="91">
        <f t="shared" si="170"/>
        <v>52</v>
      </c>
      <c r="AU170" s="81" t="str">
        <f t="shared" si="171"/>
        <v/>
      </c>
      <c r="AV170" s="90" t="str">
        <f t="shared" si="172"/>
        <v>52</v>
      </c>
      <c r="AW170" s="90" t="str">
        <f t="shared" si="173"/>
        <v>OK</v>
      </c>
      <c r="AZ170" s="90">
        <f t="shared" si="174"/>
        <v>0</v>
      </c>
      <c r="BA170" s="95">
        <f t="shared" si="263"/>
        <v>47.5</v>
      </c>
      <c r="BB170" s="90" t="str">
        <f t="shared" si="205"/>
        <v>OK</v>
      </c>
      <c r="BC170" s="90" t="str">
        <f t="shared" si="175"/>
        <v>OK</v>
      </c>
      <c r="BF170" s="90" t="str">
        <f t="shared" si="176"/>
        <v/>
      </c>
      <c r="BG170" s="90" t="str">
        <f t="shared" si="177"/>
        <v/>
      </c>
      <c r="BH170" s="90" t="str">
        <f t="shared" si="178"/>
        <v>OK</v>
      </c>
      <c r="BI170" s="90" t="str">
        <f t="shared" si="179"/>
        <v/>
      </c>
      <c r="BJ170" s="90" t="str">
        <f t="shared" si="180"/>
        <v/>
      </c>
      <c r="BK170" s="90" t="str">
        <f t="shared" si="181"/>
        <v/>
      </c>
      <c r="BL170" s="90" t="str">
        <f t="shared" si="182"/>
        <v/>
      </c>
      <c r="BM170" s="90" t="str">
        <f t="shared" si="183"/>
        <v/>
      </c>
      <c r="BN170" s="90" t="str">
        <f t="shared" si="184"/>
        <v/>
      </c>
      <c r="BO170" s="90" t="str">
        <f t="shared" si="185"/>
        <v/>
      </c>
      <c r="BP170" s="90" t="str">
        <f t="shared" si="186"/>
        <v/>
      </c>
      <c r="BQ170" s="90" t="str">
        <f t="shared" si="187"/>
        <v/>
      </c>
      <c r="BR170" s="90" t="str">
        <f t="shared" si="188"/>
        <v/>
      </c>
      <c r="BS170" s="90" t="str">
        <f t="shared" si="189"/>
        <v/>
      </c>
      <c r="BT170" s="90" t="str">
        <f t="shared" si="190"/>
        <v/>
      </c>
      <c r="BU170" s="90" t="str">
        <f t="shared" si="191"/>
        <v/>
      </c>
      <c r="BV170" s="90" t="str">
        <f t="shared" si="192"/>
        <v>OK</v>
      </c>
      <c r="BW170" s="90" t="str">
        <f t="shared" si="193"/>
        <v/>
      </c>
      <c r="BX170" s="90" t="str">
        <f t="shared" si="194"/>
        <v/>
      </c>
      <c r="BY170" s="90" t="str">
        <f t="shared" si="195"/>
        <v>OK</v>
      </c>
      <c r="BZ170" s="206">
        <f t="shared" si="206"/>
        <v>4</v>
      </c>
      <c r="CA170" s="90">
        <f t="shared" si="196"/>
        <v>1</v>
      </c>
      <c r="CB170" s="90">
        <f t="shared" si="197"/>
        <v>1</v>
      </c>
      <c r="CD170" s="90">
        <f t="shared" si="198"/>
        <v>1</v>
      </c>
      <c r="CE170" s="90">
        <f t="shared" si="199"/>
        <v>1</v>
      </c>
      <c r="CF170" s="90">
        <f t="shared" si="200"/>
        <v>1</v>
      </c>
      <c r="CH170" s="165" t="str">
        <f t="shared" si="201"/>
        <v/>
      </c>
    </row>
    <row r="171" spans="1:86" ht="15.6" x14ac:dyDescent="0.25">
      <c r="A171" s="151">
        <f t="shared" si="143"/>
        <v>82</v>
      </c>
      <c r="B171" s="170" t="s">
        <v>144</v>
      </c>
      <c r="C171" s="171">
        <v>52</v>
      </c>
      <c r="D171" s="171" t="s">
        <v>138</v>
      </c>
      <c r="E171" s="179" t="s">
        <v>230</v>
      </c>
      <c r="F171" s="96" t="s">
        <v>225</v>
      </c>
      <c r="G171" s="96">
        <v>2010</v>
      </c>
      <c r="H171" s="171">
        <v>281</v>
      </c>
      <c r="I171" s="93">
        <v>50.8</v>
      </c>
      <c r="J171" s="180" t="str">
        <f t="shared" si="264"/>
        <v>OK</v>
      </c>
      <c r="K171" s="80" t="str">
        <f t="shared" si="144"/>
        <v/>
      </c>
      <c r="L171" s="80" t="str">
        <f t="shared" si="145"/>
        <v>OK</v>
      </c>
      <c r="M171" s="91" t="str">
        <f t="shared" si="146"/>
        <v/>
      </c>
      <c r="N171" s="91" t="str">
        <f t="shared" si="147"/>
        <v>OK</v>
      </c>
      <c r="O171" s="91">
        <f t="shared" si="148"/>
        <v>3</v>
      </c>
      <c r="P171" s="91" t="str">
        <f t="shared" si="149"/>
        <v/>
      </c>
      <c r="Q171" s="91" t="str">
        <f t="shared" si="150"/>
        <v>OK</v>
      </c>
      <c r="R171" s="91"/>
      <c r="S171" s="91"/>
      <c r="T171" s="91">
        <f t="shared" si="151"/>
        <v>3</v>
      </c>
      <c r="U171" s="91">
        <f t="shared" si="152"/>
        <v>3</v>
      </c>
      <c r="V171" s="91" t="str">
        <f t="shared" si="202"/>
        <v>ml.ž</v>
      </c>
      <c r="W171" s="91">
        <f t="shared" si="153"/>
        <v>28</v>
      </c>
      <c r="X171" s="91">
        <f t="shared" si="154"/>
        <v>31</v>
      </c>
      <c r="Y171" s="91">
        <f t="shared" si="155"/>
        <v>35</v>
      </c>
      <c r="Z171" s="91">
        <f t="shared" si="156"/>
        <v>39</v>
      </c>
      <c r="AA171" s="91">
        <f t="shared" si="157"/>
        <v>43</v>
      </c>
      <c r="AB171" s="91">
        <f t="shared" si="158"/>
        <v>47</v>
      </c>
      <c r="AC171" s="91">
        <f t="shared" si="159"/>
        <v>52</v>
      </c>
      <c r="AD171" s="91">
        <f t="shared" si="160"/>
        <v>57</v>
      </c>
      <c r="AE171" s="91">
        <f t="shared" si="203"/>
        <v>63</v>
      </c>
      <c r="AF171" s="91">
        <f t="shared" si="204"/>
        <v>70</v>
      </c>
      <c r="AG171" s="91">
        <f t="shared" si="161"/>
        <v>80</v>
      </c>
      <c r="AH171" s="91">
        <f t="shared" si="162"/>
        <v>90</v>
      </c>
      <c r="AI171" s="91" t="str">
        <f t="shared" si="163"/>
        <v>xxx</v>
      </c>
      <c r="AJ171" s="91" t="str">
        <f t="shared" si="164"/>
        <v>xxx</v>
      </c>
      <c r="AK171" s="91" t="str">
        <f t="shared" si="165"/>
        <v>xxx</v>
      </c>
      <c r="AL171" s="91" t="str">
        <f t="shared" si="166"/>
        <v>xxx</v>
      </c>
      <c r="AM171" s="91" t="str">
        <f t="shared" si="167"/>
        <v>xxx</v>
      </c>
      <c r="AN171" s="91" t="str">
        <f t="shared" si="168"/>
        <v>xxx</v>
      </c>
      <c r="AO171" s="91" t="str">
        <f t="shared" si="169"/>
        <v>xxx</v>
      </c>
      <c r="AR171" s="94">
        <f t="shared" si="262"/>
        <v>52</v>
      </c>
      <c r="AS171" s="91" t="str">
        <f t="shared" si="261"/>
        <v/>
      </c>
      <c r="AT171" s="91">
        <f t="shared" si="170"/>
        <v>52</v>
      </c>
      <c r="AU171" s="81" t="str">
        <f t="shared" si="171"/>
        <v/>
      </c>
      <c r="AV171" s="90" t="str">
        <f t="shared" si="172"/>
        <v>52</v>
      </c>
      <c r="AW171" s="90" t="str">
        <f t="shared" si="173"/>
        <v>OK</v>
      </c>
      <c r="AZ171" s="90">
        <f t="shared" si="174"/>
        <v>0</v>
      </c>
      <c r="BA171" s="95">
        <f t="shared" si="263"/>
        <v>50.8</v>
      </c>
      <c r="BB171" s="90" t="str">
        <f t="shared" si="205"/>
        <v>OK</v>
      </c>
      <c r="BC171" s="90" t="str">
        <f t="shared" si="175"/>
        <v>OK</v>
      </c>
      <c r="BF171" s="90" t="str">
        <f t="shared" si="176"/>
        <v/>
      </c>
      <c r="BG171" s="90" t="str">
        <f t="shared" si="177"/>
        <v/>
      </c>
      <c r="BH171" s="90" t="str">
        <f t="shared" si="178"/>
        <v>OK</v>
      </c>
      <c r="BI171" s="90" t="str">
        <f t="shared" si="179"/>
        <v/>
      </c>
      <c r="BJ171" s="90" t="str">
        <f t="shared" si="180"/>
        <v/>
      </c>
      <c r="BK171" s="90" t="str">
        <f t="shared" si="181"/>
        <v/>
      </c>
      <c r="BL171" s="90" t="str">
        <f t="shared" si="182"/>
        <v/>
      </c>
      <c r="BM171" s="90" t="str">
        <f t="shared" si="183"/>
        <v/>
      </c>
      <c r="BN171" s="90" t="str">
        <f t="shared" si="184"/>
        <v/>
      </c>
      <c r="BO171" s="90" t="str">
        <f t="shared" si="185"/>
        <v/>
      </c>
      <c r="BP171" s="90" t="str">
        <f t="shared" si="186"/>
        <v/>
      </c>
      <c r="BQ171" s="90" t="str">
        <f t="shared" si="187"/>
        <v/>
      </c>
      <c r="BR171" s="90" t="str">
        <f t="shared" si="188"/>
        <v/>
      </c>
      <c r="BS171" s="90" t="str">
        <f t="shared" si="189"/>
        <v/>
      </c>
      <c r="BT171" s="90" t="str">
        <f t="shared" si="190"/>
        <v/>
      </c>
      <c r="BU171" s="90" t="str">
        <f t="shared" si="191"/>
        <v/>
      </c>
      <c r="BV171" s="90" t="str">
        <f t="shared" si="192"/>
        <v>OK</v>
      </c>
      <c r="BW171" s="90" t="str">
        <f t="shared" si="193"/>
        <v/>
      </c>
      <c r="BX171" s="90" t="str">
        <f t="shared" si="194"/>
        <v/>
      </c>
      <c r="BY171" s="90" t="str">
        <f t="shared" si="195"/>
        <v>OK</v>
      </c>
      <c r="BZ171" s="206">
        <f t="shared" si="206"/>
        <v>5</v>
      </c>
      <c r="CA171" s="90">
        <f t="shared" si="196"/>
        <v>1</v>
      </c>
      <c r="CB171" s="90">
        <f t="shared" si="197"/>
        <v>1</v>
      </c>
      <c r="CD171" s="90">
        <f t="shared" si="198"/>
        <v>1</v>
      </c>
      <c r="CE171" s="90">
        <f t="shared" si="199"/>
        <v>1</v>
      </c>
      <c r="CF171" s="90">
        <f t="shared" si="200"/>
        <v>1</v>
      </c>
      <c r="CH171" s="165" t="str">
        <f t="shared" si="201"/>
        <v/>
      </c>
    </row>
    <row r="172" spans="1:86" ht="15.6" x14ac:dyDescent="0.25">
      <c r="A172" s="151">
        <f t="shared" ref="A172:A174" si="265">A171+1</f>
        <v>83</v>
      </c>
      <c r="B172" s="170" t="s">
        <v>144</v>
      </c>
      <c r="C172" s="171">
        <v>63</v>
      </c>
      <c r="D172" s="171" t="s">
        <v>138</v>
      </c>
      <c r="E172" s="179" t="s">
        <v>231</v>
      </c>
      <c r="F172" s="96" t="s">
        <v>133</v>
      </c>
      <c r="G172" s="96">
        <v>2010</v>
      </c>
      <c r="H172" s="171">
        <v>242</v>
      </c>
      <c r="I172" s="93">
        <v>61.1</v>
      </c>
      <c r="J172" s="180" t="str">
        <f t="shared" si="264"/>
        <v>OK</v>
      </c>
      <c r="K172" s="80" t="str">
        <f t="shared" si="144"/>
        <v/>
      </c>
      <c r="L172" s="80" t="str">
        <f t="shared" si="145"/>
        <v>OK</v>
      </c>
      <c r="M172" s="91" t="str">
        <f t="shared" si="146"/>
        <v/>
      </c>
      <c r="N172" s="91" t="str">
        <f t="shared" si="147"/>
        <v>OK</v>
      </c>
      <c r="O172" s="91">
        <f t="shared" si="148"/>
        <v>3</v>
      </c>
      <c r="P172" s="91" t="str">
        <f t="shared" si="149"/>
        <v/>
      </c>
      <c r="Q172" s="91" t="str">
        <f t="shared" si="150"/>
        <v>OK</v>
      </c>
      <c r="R172" s="91"/>
      <c r="S172" s="91"/>
      <c r="T172" s="91">
        <f t="shared" si="151"/>
        <v>3</v>
      </c>
      <c r="U172" s="91">
        <f t="shared" si="152"/>
        <v>3</v>
      </c>
      <c r="V172" s="91" t="str">
        <f t="shared" si="202"/>
        <v>ml.ž</v>
      </c>
      <c r="W172" s="91">
        <f t="shared" si="153"/>
        <v>28</v>
      </c>
      <c r="X172" s="91">
        <f t="shared" si="154"/>
        <v>31</v>
      </c>
      <c r="Y172" s="91">
        <f t="shared" si="155"/>
        <v>35</v>
      </c>
      <c r="Z172" s="91">
        <f t="shared" si="156"/>
        <v>39</v>
      </c>
      <c r="AA172" s="91">
        <f t="shared" si="157"/>
        <v>43</v>
      </c>
      <c r="AB172" s="91">
        <f t="shared" si="158"/>
        <v>47</v>
      </c>
      <c r="AC172" s="91">
        <f t="shared" si="159"/>
        <v>52</v>
      </c>
      <c r="AD172" s="91">
        <f t="shared" si="160"/>
        <v>57</v>
      </c>
      <c r="AE172" s="91">
        <f t="shared" si="203"/>
        <v>63</v>
      </c>
      <c r="AF172" s="91">
        <f t="shared" si="204"/>
        <v>70</v>
      </c>
      <c r="AG172" s="91">
        <f t="shared" si="161"/>
        <v>80</v>
      </c>
      <c r="AH172" s="91">
        <f t="shared" si="162"/>
        <v>90</v>
      </c>
      <c r="AI172" s="91" t="str">
        <f t="shared" si="163"/>
        <v>xxx</v>
      </c>
      <c r="AJ172" s="91" t="str">
        <f t="shared" si="164"/>
        <v>xxx</v>
      </c>
      <c r="AK172" s="91" t="str">
        <f t="shared" si="165"/>
        <v>xxx</v>
      </c>
      <c r="AL172" s="91" t="str">
        <f t="shared" si="166"/>
        <v>xxx</v>
      </c>
      <c r="AM172" s="91" t="str">
        <f t="shared" si="167"/>
        <v>xxx</v>
      </c>
      <c r="AN172" s="91" t="str">
        <f t="shared" si="168"/>
        <v>xxx</v>
      </c>
      <c r="AO172" s="91" t="str">
        <f t="shared" si="169"/>
        <v>xxx</v>
      </c>
      <c r="AR172" s="94">
        <f t="shared" si="262"/>
        <v>63</v>
      </c>
      <c r="AS172" s="91" t="str">
        <f t="shared" si="261"/>
        <v/>
      </c>
      <c r="AT172" s="91">
        <f t="shared" si="170"/>
        <v>63</v>
      </c>
      <c r="AU172" s="81" t="str">
        <f t="shared" si="171"/>
        <v/>
      </c>
      <c r="AV172" s="90" t="str">
        <f t="shared" si="172"/>
        <v>63</v>
      </c>
      <c r="AW172" s="90" t="str">
        <f t="shared" si="173"/>
        <v>OK</v>
      </c>
      <c r="AZ172" s="90">
        <f t="shared" si="174"/>
        <v>0</v>
      </c>
      <c r="BA172" s="95">
        <f t="shared" si="263"/>
        <v>61.1</v>
      </c>
      <c r="BB172" s="90" t="str">
        <f t="shared" si="205"/>
        <v>OK</v>
      </c>
      <c r="BC172" s="90" t="str">
        <f t="shared" si="175"/>
        <v>OK</v>
      </c>
      <c r="BF172" s="90" t="str">
        <f t="shared" si="176"/>
        <v/>
      </c>
      <c r="BG172" s="90" t="str">
        <f t="shared" si="177"/>
        <v/>
      </c>
      <c r="BH172" s="90" t="str">
        <f t="shared" si="178"/>
        <v>OK</v>
      </c>
      <c r="BI172" s="90" t="str">
        <f t="shared" si="179"/>
        <v/>
      </c>
      <c r="BJ172" s="90" t="str">
        <f t="shared" si="180"/>
        <v/>
      </c>
      <c r="BK172" s="90" t="str">
        <f t="shared" si="181"/>
        <v/>
      </c>
      <c r="BL172" s="90" t="str">
        <f t="shared" si="182"/>
        <v/>
      </c>
      <c r="BM172" s="90" t="str">
        <f t="shared" si="183"/>
        <v/>
      </c>
      <c r="BN172" s="90" t="str">
        <f t="shared" si="184"/>
        <v/>
      </c>
      <c r="BO172" s="90" t="str">
        <f t="shared" si="185"/>
        <v/>
      </c>
      <c r="BP172" s="90" t="str">
        <f t="shared" si="186"/>
        <v/>
      </c>
      <c r="BQ172" s="90" t="str">
        <f t="shared" si="187"/>
        <v/>
      </c>
      <c r="BR172" s="90" t="str">
        <f t="shared" si="188"/>
        <v/>
      </c>
      <c r="BS172" s="90" t="str">
        <f t="shared" si="189"/>
        <v/>
      </c>
      <c r="BT172" s="90" t="str">
        <f t="shared" si="190"/>
        <v/>
      </c>
      <c r="BU172" s="90" t="str">
        <f t="shared" si="191"/>
        <v/>
      </c>
      <c r="BV172" s="90" t="str">
        <f t="shared" si="192"/>
        <v>OK</v>
      </c>
      <c r="BW172" s="90" t="str">
        <f t="shared" si="193"/>
        <v/>
      </c>
      <c r="BX172" s="90" t="str">
        <f t="shared" si="194"/>
        <v/>
      </c>
      <c r="BY172" s="90" t="str">
        <f t="shared" si="195"/>
        <v>OK</v>
      </c>
      <c r="BZ172" s="206">
        <f t="shared" si="206"/>
        <v>1</v>
      </c>
      <c r="CA172" s="90">
        <f t="shared" si="196"/>
        <v>1</v>
      </c>
      <c r="CB172" s="90">
        <f t="shared" si="197"/>
        <v>1</v>
      </c>
      <c r="CD172" s="90">
        <f t="shared" si="198"/>
        <v>1</v>
      </c>
      <c r="CE172" s="90">
        <f t="shared" si="199"/>
        <v>1</v>
      </c>
      <c r="CF172" s="90">
        <f t="shared" si="200"/>
        <v>1</v>
      </c>
      <c r="CH172" s="165" t="str">
        <f t="shared" si="201"/>
        <v/>
      </c>
    </row>
    <row r="173" spans="1:86" ht="15.6" x14ac:dyDescent="0.25">
      <c r="A173" s="151">
        <f t="shared" si="265"/>
        <v>84</v>
      </c>
      <c r="B173" s="170" t="s">
        <v>144</v>
      </c>
      <c r="C173" s="171">
        <v>63</v>
      </c>
      <c r="D173" s="171" t="s">
        <v>138</v>
      </c>
      <c r="E173" s="179" t="s">
        <v>232</v>
      </c>
      <c r="F173" s="96" t="s">
        <v>135</v>
      </c>
      <c r="G173" s="96">
        <v>2009</v>
      </c>
      <c r="H173" s="171">
        <v>278</v>
      </c>
      <c r="I173" s="93">
        <v>61.4</v>
      </c>
      <c r="J173" s="180" t="str">
        <f t="shared" si="264"/>
        <v>OK</v>
      </c>
      <c r="K173" s="80" t="str">
        <f t="shared" si="144"/>
        <v/>
      </c>
      <c r="L173" s="80" t="str">
        <f t="shared" si="145"/>
        <v>OK</v>
      </c>
      <c r="M173" s="91" t="str">
        <f t="shared" si="146"/>
        <v/>
      </c>
      <c r="N173" s="91" t="str">
        <f t="shared" si="147"/>
        <v>OK</v>
      </c>
      <c r="O173" s="91">
        <f t="shared" si="148"/>
        <v>3</v>
      </c>
      <c r="P173" s="91" t="str">
        <f t="shared" si="149"/>
        <v/>
      </c>
      <c r="Q173" s="91" t="str">
        <f t="shared" si="150"/>
        <v>OK</v>
      </c>
      <c r="R173" s="91"/>
      <c r="S173" s="91"/>
      <c r="T173" s="91">
        <f t="shared" si="151"/>
        <v>3</v>
      </c>
      <c r="U173" s="91">
        <f t="shared" si="152"/>
        <v>3</v>
      </c>
      <c r="V173" s="91" t="str">
        <f t="shared" si="202"/>
        <v>ml.ž</v>
      </c>
      <c r="W173" s="91">
        <f t="shared" si="153"/>
        <v>28</v>
      </c>
      <c r="X173" s="91">
        <f t="shared" si="154"/>
        <v>31</v>
      </c>
      <c r="Y173" s="91">
        <f t="shared" si="155"/>
        <v>35</v>
      </c>
      <c r="Z173" s="91">
        <f t="shared" si="156"/>
        <v>39</v>
      </c>
      <c r="AA173" s="91">
        <f t="shared" si="157"/>
        <v>43</v>
      </c>
      <c r="AB173" s="91">
        <f t="shared" si="158"/>
        <v>47</v>
      </c>
      <c r="AC173" s="91">
        <f t="shared" si="159"/>
        <v>52</v>
      </c>
      <c r="AD173" s="91">
        <f t="shared" si="160"/>
        <v>57</v>
      </c>
      <c r="AE173" s="91">
        <f t="shared" si="203"/>
        <v>63</v>
      </c>
      <c r="AF173" s="91">
        <f t="shared" si="204"/>
        <v>70</v>
      </c>
      <c r="AG173" s="91">
        <f t="shared" si="161"/>
        <v>80</v>
      </c>
      <c r="AH173" s="91">
        <f t="shared" si="162"/>
        <v>90</v>
      </c>
      <c r="AI173" s="91" t="str">
        <f t="shared" si="163"/>
        <v>xxx</v>
      </c>
      <c r="AJ173" s="91" t="str">
        <f t="shared" si="164"/>
        <v>xxx</v>
      </c>
      <c r="AK173" s="91" t="str">
        <f t="shared" si="165"/>
        <v>xxx</v>
      </c>
      <c r="AL173" s="91" t="str">
        <f t="shared" si="166"/>
        <v>xxx</v>
      </c>
      <c r="AM173" s="91" t="str">
        <f t="shared" si="167"/>
        <v>xxx</v>
      </c>
      <c r="AN173" s="91" t="str">
        <f t="shared" si="168"/>
        <v>xxx</v>
      </c>
      <c r="AO173" s="91" t="str">
        <f t="shared" si="169"/>
        <v>xxx</v>
      </c>
      <c r="AR173" s="94">
        <f t="shared" si="262"/>
        <v>63</v>
      </c>
      <c r="AS173" s="91" t="str">
        <f t="shared" si="261"/>
        <v/>
      </c>
      <c r="AT173" s="91">
        <f t="shared" si="170"/>
        <v>63</v>
      </c>
      <c r="AU173" s="81" t="str">
        <f t="shared" si="171"/>
        <v/>
      </c>
      <c r="AV173" s="90" t="str">
        <f t="shared" si="172"/>
        <v>63</v>
      </c>
      <c r="AW173" s="90" t="str">
        <f t="shared" si="173"/>
        <v>OK</v>
      </c>
      <c r="AZ173" s="90">
        <f t="shared" si="174"/>
        <v>0</v>
      </c>
      <c r="BA173" s="95">
        <f t="shared" si="263"/>
        <v>61.4</v>
      </c>
      <c r="BB173" s="90" t="str">
        <f t="shared" si="205"/>
        <v>OK</v>
      </c>
      <c r="BC173" s="90" t="str">
        <f t="shared" si="175"/>
        <v>OK</v>
      </c>
      <c r="BF173" s="90" t="str">
        <f t="shared" si="176"/>
        <v/>
      </c>
      <c r="BG173" s="90" t="str">
        <f t="shared" si="177"/>
        <v/>
      </c>
      <c r="BH173" s="90" t="str">
        <f t="shared" si="178"/>
        <v>OK</v>
      </c>
      <c r="BI173" s="90" t="str">
        <f t="shared" si="179"/>
        <v/>
      </c>
      <c r="BJ173" s="90" t="str">
        <f t="shared" si="180"/>
        <v/>
      </c>
      <c r="BK173" s="90" t="str">
        <f t="shared" si="181"/>
        <v/>
      </c>
      <c r="BL173" s="90" t="str">
        <f t="shared" si="182"/>
        <v/>
      </c>
      <c r="BM173" s="90" t="str">
        <f t="shared" si="183"/>
        <v/>
      </c>
      <c r="BN173" s="90" t="str">
        <f t="shared" si="184"/>
        <v/>
      </c>
      <c r="BO173" s="90" t="str">
        <f t="shared" si="185"/>
        <v/>
      </c>
      <c r="BP173" s="90" t="str">
        <f t="shared" si="186"/>
        <v/>
      </c>
      <c r="BQ173" s="90" t="str">
        <f t="shared" si="187"/>
        <v/>
      </c>
      <c r="BR173" s="90" t="str">
        <f t="shared" si="188"/>
        <v/>
      </c>
      <c r="BS173" s="90" t="str">
        <f t="shared" si="189"/>
        <v/>
      </c>
      <c r="BT173" s="90" t="str">
        <f t="shared" si="190"/>
        <v/>
      </c>
      <c r="BU173" s="90" t="str">
        <f t="shared" si="191"/>
        <v/>
      </c>
      <c r="BV173" s="90" t="str">
        <f t="shared" si="192"/>
        <v>OK</v>
      </c>
      <c r="BW173" s="90" t="str">
        <f t="shared" si="193"/>
        <v/>
      </c>
      <c r="BX173" s="90" t="str">
        <f t="shared" si="194"/>
        <v/>
      </c>
      <c r="BY173" s="90" t="str">
        <f t="shared" si="195"/>
        <v>OK</v>
      </c>
      <c r="BZ173" s="206">
        <f t="shared" si="206"/>
        <v>1</v>
      </c>
      <c r="CA173" s="90">
        <f t="shared" si="196"/>
        <v>1</v>
      </c>
      <c r="CB173" s="90">
        <f t="shared" si="197"/>
        <v>1</v>
      </c>
      <c r="CD173" s="90">
        <f t="shared" si="198"/>
        <v>1</v>
      </c>
      <c r="CE173" s="90">
        <f t="shared" si="199"/>
        <v>1</v>
      </c>
      <c r="CF173" s="90">
        <f t="shared" si="200"/>
        <v>1</v>
      </c>
      <c r="CH173" s="165" t="str">
        <f t="shared" si="201"/>
        <v/>
      </c>
    </row>
    <row r="174" spans="1:86" ht="16.2" thickBot="1" x14ac:dyDescent="0.3">
      <c r="A174" s="244">
        <f t="shared" si="265"/>
        <v>85</v>
      </c>
      <c r="B174" s="245" t="s">
        <v>235</v>
      </c>
      <c r="C174" s="184">
        <v>63</v>
      </c>
      <c r="D174" s="184" t="s">
        <v>128</v>
      </c>
      <c r="E174" s="185" t="s">
        <v>233</v>
      </c>
      <c r="F174" s="186" t="s">
        <v>135</v>
      </c>
      <c r="G174" s="186">
        <v>2009</v>
      </c>
      <c r="H174" s="184">
        <v>227</v>
      </c>
      <c r="I174" s="168">
        <v>63</v>
      </c>
      <c r="J174" s="246" t="s">
        <v>113</v>
      </c>
      <c r="K174" s="80" t="str">
        <f t="shared" si="144"/>
        <v/>
      </c>
      <c r="L174" s="80" t="str">
        <f t="shared" si="145"/>
        <v>OK</v>
      </c>
      <c r="M174" s="91" t="str">
        <f t="shared" si="146"/>
        <v/>
      </c>
      <c r="N174" s="91" t="str">
        <f t="shared" si="147"/>
        <v>OK</v>
      </c>
      <c r="O174" s="91">
        <f t="shared" si="148"/>
        <v>5</v>
      </c>
      <c r="P174" s="91" t="str">
        <f t="shared" si="149"/>
        <v/>
      </c>
      <c r="Q174" s="91" t="str">
        <f t="shared" si="150"/>
        <v>OK</v>
      </c>
      <c r="R174" s="91"/>
      <c r="S174" s="91"/>
      <c r="T174" s="91">
        <f t="shared" si="151"/>
        <v>5</v>
      </c>
      <c r="U174" s="91">
        <f t="shared" si="152"/>
        <v>5</v>
      </c>
      <c r="V174" s="91" t="str">
        <f t="shared" si="202"/>
        <v>ž-ml.ž</v>
      </c>
      <c r="W174" s="91">
        <f t="shared" si="153"/>
        <v>28</v>
      </c>
      <c r="X174" s="91">
        <f t="shared" si="154"/>
        <v>31</v>
      </c>
      <c r="Y174" s="91">
        <f t="shared" si="155"/>
        <v>35</v>
      </c>
      <c r="Z174" s="91">
        <f t="shared" si="156"/>
        <v>39</v>
      </c>
      <c r="AA174" s="91">
        <f t="shared" si="157"/>
        <v>43</v>
      </c>
      <c r="AB174" s="91">
        <f t="shared" si="158"/>
        <v>47</v>
      </c>
      <c r="AC174" s="91">
        <f t="shared" si="159"/>
        <v>52</v>
      </c>
      <c r="AD174" s="91">
        <f t="shared" si="160"/>
        <v>57</v>
      </c>
      <c r="AE174" s="91">
        <f t="shared" si="203"/>
        <v>63</v>
      </c>
      <c r="AF174" s="91">
        <f t="shared" si="204"/>
        <v>70</v>
      </c>
      <c r="AG174" s="91" t="str">
        <f t="shared" si="161"/>
        <v>xxx</v>
      </c>
      <c r="AH174" s="91" t="str">
        <f t="shared" si="162"/>
        <v>xxx</v>
      </c>
      <c r="AI174" s="91" t="str">
        <f t="shared" si="163"/>
        <v>xxx</v>
      </c>
      <c r="AJ174" s="91" t="str">
        <f t="shared" si="164"/>
        <v>xxx</v>
      </c>
      <c r="AK174" s="91" t="str">
        <f t="shared" si="165"/>
        <v>xxx</v>
      </c>
      <c r="AL174" s="91" t="str">
        <f t="shared" si="166"/>
        <v>xxx</v>
      </c>
      <c r="AM174" s="91" t="str">
        <f t="shared" si="167"/>
        <v>xxx</v>
      </c>
      <c r="AN174" s="91" t="str">
        <f t="shared" si="168"/>
        <v>xxx</v>
      </c>
      <c r="AO174" s="91" t="str">
        <f t="shared" si="169"/>
        <v>xxx</v>
      </c>
      <c r="AR174" s="94">
        <f t="shared" si="262"/>
        <v>63</v>
      </c>
      <c r="AS174" s="91" t="str">
        <f t="shared" si="261"/>
        <v/>
      </c>
      <c r="AT174" s="91">
        <f t="shared" si="170"/>
        <v>63</v>
      </c>
      <c r="AU174" s="81" t="str">
        <f t="shared" si="171"/>
        <v/>
      </c>
      <c r="AV174" s="90" t="str">
        <f t="shared" si="172"/>
        <v>63</v>
      </c>
      <c r="AW174" s="90" t="str">
        <f t="shared" si="173"/>
        <v>OK</v>
      </c>
      <c r="AZ174" s="90">
        <f t="shared" si="174"/>
        <v>0</v>
      </c>
      <c r="BA174" s="95">
        <f t="shared" si="263"/>
        <v>63</v>
      </c>
      <c r="BB174" s="90" t="str">
        <f t="shared" si="205"/>
        <v>OK</v>
      </c>
      <c r="BC174" s="90" t="str">
        <f t="shared" si="175"/>
        <v>OK</v>
      </c>
      <c r="BF174" s="90" t="str">
        <f t="shared" si="176"/>
        <v/>
      </c>
      <c r="BG174" s="90" t="str">
        <f t="shared" si="177"/>
        <v/>
      </c>
      <c r="BH174" s="90" t="str">
        <f t="shared" si="178"/>
        <v/>
      </c>
      <c r="BI174" s="90" t="str">
        <f t="shared" si="179"/>
        <v/>
      </c>
      <c r="BJ174" s="90" t="str">
        <f t="shared" si="180"/>
        <v>OK</v>
      </c>
      <c r="BK174" s="90" t="str">
        <f t="shared" si="181"/>
        <v/>
      </c>
      <c r="BL174" s="90" t="str">
        <f t="shared" si="182"/>
        <v/>
      </c>
      <c r="BM174" s="90" t="str">
        <f t="shared" si="183"/>
        <v/>
      </c>
      <c r="BN174" s="90" t="str">
        <f t="shared" si="184"/>
        <v/>
      </c>
      <c r="BO174" s="90" t="str">
        <f t="shared" si="185"/>
        <v/>
      </c>
      <c r="BP174" s="90" t="str">
        <f t="shared" si="186"/>
        <v/>
      </c>
      <c r="BQ174" s="90" t="str">
        <f t="shared" si="187"/>
        <v/>
      </c>
      <c r="BR174" s="90" t="str">
        <f t="shared" si="188"/>
        <v/>
      </c>
      <c r="BS174" s="90" t="str">
        <f t="shared" si="189"/>
        <v/>
      </c>
      <c r="BT174" s="90" t="str">
        <f t="shared" si="190"/>
        <v/>
      </c>
      <c r="BU174" s="90" t="str">
        <f t="shared" si="191"/>
        <v/>
      </c>
      <c r="BV174" s="90" t="str">
        <f t="shared" si="192"/>
        <v>OK</v>
      </c>
      <c r="BW174" s="90" t="str">
        <f t="shared" si="193"/>
        <v/>
      </c>
      <c r="BX174" s="90" t="str">
        <f t="shared" si="194"/>
        <v/>
      </c>
      <c r="BY174" s="90" t="str">
        <f t="shared" si="195"/>
        <v>OK</v>
      </c>
      <c r="BZ174" s="206">
        <f t="shared" si="206"/>
        <v>2</v>
      </c>
      <c r="CA174" s="90">
        <f t="shared" si="196"/>
        <v>1</v>
      </c>
      <c r="CB174" s="90">
        <f t="shared" si="197"/>
        <v>1</v>
      </c>
      <c r="CD174" s="90">
        <f t="shared" si="198"/>
        <v>2</v>
      </c>
      <c r="CE174" s="90">
        <f t="shared" si="199"/>
        <v>1</v>
      </c>
      <c r="CF174" s="90">
        <f t="shared" si="200"/>
        <v>1</v>
      </c>
      <c r="CH174" s="165" t="str">
        <f t="shared" si="201"/>
        <v/>
      </c>
    </row>
  </sheetData>
  <sortState xmlns:xlrd2="http://schemas.microsoft.com/office/spreadsheetml/2017/richdata2" ref="B90:I135">
    <sortCondition ref="F90:F135"/>
    <sortCondition ref="E90:E135"/>
  </sortState>
  <mergeCells count="7">
    <mergeCell ref="BK43:BL43"/>
    <mergeCell ref="BO43:BQ43"/>
    <mergeCell ref="A1:J1"/>
    <mergeCell ref="B2:E2"/>
    <mergeCell ref="G2:J2"/>
    <mergeCell ref="B3:E3"/>
    <mergeCell ref="A7:E7"/>
  </mergeCells>
  <pageMargins left="0.11811023622047245" right="0.11811023622047245" top="0.78740157480314965" bottom="0.78740157480314965" header="0.31496062992125984" footer="0.31496062992125984"/>
  <pageSetup paperSize="9"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List4"/>
  <dimension ref="A1:DO174"/>
  <sheetViews>
    <sheetView tabSelected="1" zoomScaleSheetLayoutView="100" workbookViewId="0">
      <pane ySplit="67" topLeftCell="A68" activePane="bottomLeft" state="frozen"/>
      <selection pane="bottomLeft" activeCell="K3" sqref="K3"/>
    </sheetView>
  </sheetViews>
  <sheetFormatPr defaultRowHeight="13.2" x14ac:dyDescent="0.25"/>
  <cols>
    <col min="1" max="1" width="9.33203125" customWidth="1"/>
    <col min="2" max="2" width="9.109375" style="76" customWidth="1"/>
    <col min="3" max="3" width="7.44140625" style="65" customWidth="1"/>
    <col min="4" max="4" width="25.88671875" style="16" customWidth="1"/>
    <col min="5" max="5" width="12.6640625" customWidth="1"/>
    <col min="6" max="6" width="8" customWidth="1"/>
    <col min="7" max="7" width="6.109375" style="78" customWidth="1"/>
    <col min="8" max="8" width="9.5546875" style="15" customWidth="1"/>
    <col min="9" max="9" width="9" style="21" customWidth="1"/>
    <col min="11" max="11" width="9.109375" style="19"/>
    <col min="12" max="12" width="5.88671875" style="128" customWidth="1"/>
    <col min="13" max="13" width="6.5546875" style="100" hidden="1" customWidth="1"/>
    <col min="14" max="14" width="12.6640625" style="128" hidden="1" customWidth="1"/>
    <col min="15" max="15" width="9" style="100" hidden="1" customWidth="1"/>
    <col min="16" max="16" width="7.44140625" style="100" hidden="1" customWidth="1"/>
    <col min="17" max="17" width="5.6640625" style="100" hidden="1" customWidth="1"/>
    <col min="18" max="18" width="25.5546875" style="19" hidden="1" customWidth="1"/>
    <col min="19" max="19" width="10.88671875" style="19" hidden="1" customWidth="1"/>
    <col min="20" max="20" width="8" style="100" hidden="1" customWidth="1"/>
    <col min="21" max="21" width="6.109375" style="100" hidden="1" customWidth="1"/>
    <col min="22" max="22" width="9.5546875" style="100" hidden="1" customWidth="1"/>
    <col min="23" max="23" width="13.33203125" style="19" hidden="1" customWidth="1"/>
    <col min="24" max="29" width="9.109375" style="19" hidden="1" customWidth="1"/>
    <col min="30" max="30" width="9.109375" style="100" hidden="1" customWidth="1"/>
    <col min="31" max="31" width="9.109375" style="19" hidden="1" customWidth="1"/>
    <col min="32" max="32" width="14" style="100" hidden="1" customWidth="1"/>
    <col min="33" max="33" width="9.109375" style="19" hidden="1" customWidth="1"/>
    <col min="34" max="34" width="14" style="22" hidden="1" customWidth="1"/>
    <col min="35" max="35" width="9.109375" style="19" hidden="1" customWidth="1"/>
    <col min="36" max="36" width="9.109375" style="22" hidden="1" customWidth="1"/>
    <col min="37" max="37" width="9.109375" style="19" hidden="1" customWidth="1"/>
    <col min="38" max="39" width="9.109375" style="100" hidden="1" customWidth="1"/>
    <col min="40" max="40" width="9.109375" style="19" hidden="1" customWidth="1"/>
    <col min="41" max="41" width="9.109375" style="100" hidden="1" customWidth="1"/>
    <col min="42" max="42" width="6.5546875" style="100" hidden="1" customWidth="1"/>
    <col min="43" max="43" width="9" style="100" hidden="1" customWidth="1"/>
    <col min="44" max="44" width="7.44140625" style="100" hidden="1" customWidth="1"/>
    <col min="45" max="45" width="5.6640625" style="100" hidden="1" customWidth="1"/>
    <col min="46" max="46" width="25.5546875" style="19" hidden="1" customWidth="1"/>
    <col min="47" max="47" width="10.88671875" style="19" hidden="1" customWidth="1"/>
    <col min="48" max="48" width="8" style="19" hidden="1" customWidth="1"/>
    <col min="49" max="49" width="6.109375" style="19" hidden="1" customWidth="1"/>
    <col min="50" max="50" width="9.109375" style="117" hidden="1" customWidth="1"/>
    <col min="51" max="53" width="9.109375" style="128" hidden="1" customWidth="1"/>
    <col min="54" max="54" width="6.5546875" style="34" hidden="1" customWidth="1"/>
    <col min="55" max="56" width="9.109375" style="19" hidden="1" customWidth="1"/>
    <col min="57" max="57" width="9.109375" style="112" hidden="1" customWidth="1"/>
    <col min="58" max="58" width="9.109375" style="128" hidden="1" customWidth="1"/>
    <col min="59" max="59" width="9.109375" style="19" hidden="1" customWidth="1"/>
    <col min="60" max="60" width="9.109375" style="112" hidden="1" customWidth="1"/>
    <col min="61" max="62" width="9.109375" style="19" hidden="1" customWidth="1"/>
    <col min="63" max="63" width="9.109375" style="112" hidden="1" customWidth="1"/>
    <col min="64" max="66" width="9.109375" style="19" hidden="1" customWidth="1"/>
    <col min="67" max="67" width="9.109375" style="128" hidden="1" customWidth="1"/>
    <col min="68" max="68" width="9.109375" style="19" hidden="1" customWidth="1"/>
    <col min="69" max="71" width="9.109375" style="112" hidden="1" customWidth="1"/>
    <col min="72" max="72" width="11.44140625" style="128" hidden="1" customWidth="1"/>
    <col min="73" max="76" width="9.109375" style="128" hidden="1" customWidth="1"/>
    <col min="77" max="77" width="9.109375" style="19" hidden="1" customWidth="1"/>
    <col min="78" max="78" width="9.109375" style="128" hidden="1" customWidth="1"/>
    <col min="79" max="80" width="9.109375" style="19" hidden="1" customWidth="1"/>
    <col min="81" max="82" width="9.109375" style="128" hidden="1" customWidth="1"/>
    <col min="83" max="83" width="9.109375" style="19" hidden="1" customWidth="1"/>
    <col min="84" max="84" width="13.109375" style="128" hidden="1" customWidth="1"/>
    <col min="85" max="86" width="9.109375" style="128" hidden="1" customWidth="1"/>
    <col min="87" max="87" width="11.44140625" style="128" hidden="1" customWidth="1"/>
    <col min="88" max="91" width="9.109375" style="128" hidden="1" customWidth="1"/>
    <col min="92" max="92" width="9.109375" style="19" hidden="1" customWidth="1"/>
    <col min="93" max="93" width="9.109375" style="128" hidden="1" customWidth="1"/>
    <col min="94" max="95" width="9.109375" style="19" hidden="1" customWidth="1"/>
    <col min="96" max="96" width="13.88671875" style="128" hidden="1" customWidth="1"/>
    <col min="97" max="99" width="9.109375" style="19" hidden="1" customWidth="1"/>
    <col min="100" max="101" width="9.109375" style="128" hidden="1" customWidth="1"/>
    <col min="102" max="103" width="11" style="128" hidden="1" customWidth="1"/>
    <col min="104" max="104" width="5.44140625" style="128" hidden="1" customWidth="1"/>
    <col min="105" max="105" width="11" style="128" hidden="1" customWidth="1"/>
    <col min="106" max="107" width="9.109375" style="128" hidden="1" customWidth="1"/>
    <col min="108" max="108" width="9.109375" style="19" hidden="1" customWidth="1"/>
    <col min="109" max="109" width="6.5546875" style="128" hidden="1" customWidth="1"/>
    <col min="110" max="110" width="9" style="128" hidden="1" customWidth="1"/>
    <col min="111" max="111" width="7.44140625" style="128" hidden="1" customWidth="1"/>
    <col min="112" max="112" width="5.6640625" style="128" hidden="1" customWidth="1"/>
    <col min="113" max="113" width="25.5546875" style="192" hidden="1" customWidth="1"/>
    <col min="114" max="114" width="10.88671875" style="128" hidden="1" customWidth="1"/>
    <col min="115" max="115" width="8" style="128" hidden="1" customWidth="1"/>
    <col min="116" max="116" width="6.109375" style="128" hidden="1" customWidth="1"/>
    <col min="117" max="117" width="9.5546875" style="128" hidden="1" customWidth="1"/>
    <col min="118" max="118" width="11.44140625" hidden="1" customWidth="1"/>
    <col min="119" max="119" width="9.109375" hidden="1" customWidth="1"/>
    <col min="120" max="130" width="0" hidden="1" customWidth="1"/>
  </cols>
  <sheetData>
    <row r="1" spans="1:117" ht="22.8" x14ac:dyDescent="0.4">
      <c r="A1" s="228" t="s">
        <v>443</v>
      </c>
      <c r="B1" s="228"/>
      <c r="C1" s="228"/>
      <c r="D1" s="228"/>
      <c r="E1" s="228"/>
      <c r="F1" s="228"/>
      <c r="G1" s="228"/>
      <c r="H1" s="228"/>
    </row>
    <row r="2" spans="1:117" ht="17.399999999999999" x14ac:dyDescent="0.25">
      <c r="A2" s="98" t="s">
        <v>236</v>
      </c>
      <c r="B2" s="229" t="s">
        <v>237</v>
      </c>
      <c r="C2" s="229"/>
      <c r="D2" s="229"/>
      <c r="E2" s="18" t="s">
        <v>444</v>
      </c>
      <c r="F2" s="189" t="s">
        <v>355</v>
      </c>
      <c r="G2" s="189"/>
      <c r="H2" s="189"/>
      <c r="I2" s="128"/>
    </row>
    <row r="3" spans="1:117" ht="17.399999999999999" x14ac:dyDescent="0.25">
      <c r="A3" s="17" t="s">
        <v>238</v>
      </c>
      <c r="B3" s="230" t="s">
        <v>239</v>
      </c>
      <c r="C3" s="230"/>
      <c r="D3" s="230"/>
      <c r="E3" s="18"/>
      <c r="F3" s="18"/>
      <c r="G3" s="77"/>
      <c r="H3" s="79"/>
      <c r="M3" s="101" t="s">
        <v>70</v>
      </c>
      <c r="N3" s="219"/>
      <c r="BB3" s="67" t="s">
        <v>70</v>
      </c>
    </row>
    <row r="4" spans="1:117" ht="13.8" thickBot="1" x14ac:dyDescent="0.3">
      <c r="A4" s="4"/>
      <c r="B4" s="70"/>
      <c r="C4" s="59"/>
      <c r="E4" s="4"/>
      <c r="F4" s="6"/>
      <c r="G4" s="58"/>
      <c r="H4" s="14"/>
      <c r="CV4" s="128">
        <v>999999</v>
      </c>
      <c r="CX4" s="128">
        <v>9999999999</v>
      </c>
      <c r="CY4" s="128">
        <v>10</v>
      </c>
    </row>
    <row r="5" spans="1:117" ht="13.8" hidden="1" thickBot="1" x14ac:dyDescent="0.3">
      <c r="A5" s="227" t="s">
        <v>244</v>
      </c>
      <c r="B5" s="227"/>
      <c r="C5" s="227"/>
      <c r="D5" s="227"/>
      <c r="F5" s="6"/>
      <c r="G5" s="58"/>
      <c r="H5" s="14"/>
    </row>
    <row r="6" spans="1:117" hidden="1" x14ac:dyDescent="0.25">
      <c r="A6" s="4"/>
      <c r="B6" s="71"/>
      <c r="C6" s="60"/>
      <c r="F6" s="6"/>
      <c r="G6" s="58"/>
      <c r="H6" s="14"/>
      <c r="DE6" s="231" t="s">
        <v>119</v>
      </c>
      <c r="DF6" s="231"/>
      <c r="DG6" s="231"/>
      <c r="DH6" s="231"/>
      <c r="DI6" s="231"/>
      <c r="DJ6" s="231"/>
      <c r="DK6" s="231"/>
      <c r="DL6" s="231"/>
      <c r="DM6" s="231"/>
    </row>
    <row r="7" spans="1:117" hidden="1" x14ac:dyDescent="0.25">
      <c r="A7" s="4"/>
      <c r="B7" s="71"/>
      <c r="C7" s="60"/>
      <c r="F7" s="6"/>
      <c r="G7" s="58"/>
      <c r="H7" s="14"/>
    </row>
    <row r="8" spans="1:117" hidden="1" x14ac:dyDescent="0.25">
      <c r="A8" s="4"/>
      <c r="B8" s="71"/>
      <c r="C8" s="60"/>
      <c r="F8" s="6"/>
      <c r="G8" s="58"/>
      <c r="H8" s="14"/>
    </row>
    <row r="9" spans="1:117" hidden="1" x14ac:dyDescent="0.25">
      <c r="A9" s="4"/>
      <c r="B9" s="71"/>
      <c r="C9" s="60"/>
      <c r="F9" s="6"/>
      <c r="G9" s="58"/>
      <c r="H9" s="14"/>
    </row>
    <row r="10" spans="1:117" hidden="1" x14ac:dyDescent="0.25">
      <c r="A10" s="4"/>
      <c r="B10" s="71"/>
      <c r="C10" s="60"/>
      <c r="F10" s="6"/>
      <c r="G10" s="58"/>
      <c r="H10" s="14"/>
    </row>
    <row r="11" spans="1:117" hidden="1" x14ac:dyDescent="0.25">
      <c r="A11" s="4"/>
      <c r="B11" s="71"/>
      <c r="C11" s="60"/>
      <c r="F11" s="6"/>
      <c r="G11" s="58"/>
      <c r="H11" s="14"/>
    </row>
    <row r="12" spans="1:117" hidden="1" x14ac:dyDescent="0.25">
      <c r="A12" s="4"/>
      <c r="B12" s="71"/>
      <c r="C12" s="60"/>
      <c r="F12" s="6"/>
      <c r="G12" s="58"/>
      <c r="H12" s="14"/>
    </row>
    <row r="13" spans="1:117" hidden="1" x14ac:dyDescent="0.25">
      <c r="A13" s="4"/>
      <c r="B13" s="71"/>
      <c r="C13" s="60"/>
      <c r="F13" s="6"/>
      <c r="G13" s="58"/>
      <c r="H13" s="14"/>
    </row>
    <row r="14" spans="1:117" hidden="1" x14ac:dyDescent="0.25">
      <c r="A14" s="4"/>
      <c r="B14" s="71"/>
      <c r="C14" s="60"/>
      <c r="F14" s="6"/>
      <c r="G14" s="58"/>
      <c r="H14" s="14"/>
    </row>
    <row r="15" spans="1:117" hidden="1" x14ac:dyDescent="0.25">
      <c r="A15" s="4"/>
      <c r="B15" s="71"/>
      <c r="C15" s="60"/>
      <c r="F15" s="6"/>
      <c r="G15" s="58"/>
      <c r="H15" s="14"/>
    </row>
    <row r="16" spans="1:117" hidden="1" x14ac:dyDescent="0.25">
      <c r="A16" s="4"/>
      <c r="B16" s="71"/>
      <c r="C16" s="60"/>
      <c r="F16" s="6"/>
      <c r="G16" s="58"/>
      <c r="H16" s="14"/>
    </row>
    <row r="17" spans="1:8" hidden="1" x14ac:dyDescent="0.25">
      <c r="A17" s="4"/>
      <c r="B17" s="71"/>
      <c r="C17" s="60"/>
      <c r="F17" s="6"/>
      <c r="G17" s="58"/>
      <c r="H17" s="14"/>
    </row>
    <row r="18" spans="1:8" hidden="1" x14ac:dyDescent="0.25">
      <c r="A18" s="4"/>
      <c r="B18" s="71"/>
      <c r="C18" s="60"/>
      <c r="F18" s="6"/>
      <c r="G18" s="58"/>
      <c r="H18" s="14"/>
    </row>
    <row r="19" spans="1:8" hidden="1" x14ac:dyDescent="0.25">
      <c r="A19" s="4"/>
      <c r="B19" s="71"/>
      <c r="C19" s="60"/>
      <c r="F19" s="6"/>
      <c r="G19" s="58"/>
      <c r="H19" s="14"/>
    </row>
    <row r="20" spans="1:8" hidden="1" x14ac:dyDescent="0.25">
      <c r="A20" s="4"/>
      <c r="B20" s="71"/>
      <c r="C20" s="60"/>
      <c r="F20" s="6"/>
      <c r="G20" s="58"/>
      <c r="H20" s="14"/>
    </row>
    <row r="21" spans="1:8" hidden="1" x14ac:dyDescent="0.25">
      <c r="A21" s="4"/>
      <c r="B21" s="71"/>
      <c r="C21" s="60"/>
      <c r="F21" s="6"/>
      <c r="G21" s="58"/>
      <c r="H21" s="14"/>
    </row>
    <row r="22" spans="1:8" hidden="1" x14ac:dyDescent="0.25">
      <c r="A22" s="4"/>
      <c r="B22" s="71"/>
      <c r="C22" s="60"/>
      <c r="F22" s="6"/>
      <c r="G22" s="58"/>
      <c r="H22" s="14"/>
    </row>
    <row r="23" spans="1:8" hidden="1" x14ac:dyDescent="0.25">
      <c r="A23" s="4"/>
      <c r="B23" s="71"/>
      <c r="C23" s="60"/>
      <c r="F23" s="6"/>
      <c r="G23" s="58"/>
      <c r="H23" s="14"/>
    </row>
    <row r="24" spans="1:8" hidden="1" x14ac:dyDescent="0.25">
      <c r="A24" s="4"/>
      <c r="B24" s="71"/>
      <c r="C24" s="60"/>
      <c r="F24" s="6"/>
      <c r="G24" s="58"/>
      <c r="H24" s="14"/>
    </row>
    <row r="25" spans="1:8" hidden="1" x14ac:dyDescent="0.25">
      <c r="A25" s="4"/>
      <c r="B25" s="71"/>
      <c r="C25" s="60"/>
      <c r="F25" s="6"/>
      <c r="G25" s="58"/>
      <c r="H25" s="14"/>
    </row>
    <row r="26" spans="1:8" hidden="1" x14ac:dyDescent="0.25">
      <c r="A26" s="4"/>
      <c r="B26" s="71"/>
      <c r="C26" s="60"/>
      <c r="F26" s="6"/>
      <c r="G26" s="58"/>
      <c r="H26" s="14"/>
    </row>
    <row r="27" spans="1:8" hidden="1" x14ac:dyDescent="0.25">
      <c r="A27" s="4"/>
      <c r="B27" s="71"/>
      <c r="C27" s="60"/>
      <c r="F27" s="6"/>
      <c r="G27" s="58"/>
      <c r="H27" s="14"/>
    </row>
    <row r="28" spans="1:8" hidden="1" x14ac:dyDescent="0.25">
      <c r="A28" s="4"/>
      <c r="B28" s="71"/>
      <c r="C28" s="60"/>
      <c r="F28" s="6"/>
      <c r="G28" s="58"/>
      <c r="H28" s="14"/>
    </row>
    <row r="29" spans="1:8" hidden="1" x14ac:dyDescent="0.25">
      <c r="A29" s="4"/>
      <c r="B29" s="71"/>
      <c r="C29" s="60"/>
      <c r="F29" s="6"/>
      <c r="G29" s="58"/>
      <c r="H29" s="14"/>
    </row>
    <row r="30" spans="1:8" hidden="1" x14ac:dyDescent="0.25">
      <c r="A30" s="4"/>
      <c r="B30" s="71"/>
      <c r="C30" s="60"/>
      <c r="F30" s="6"/>
      <c r="G30" s="58"/>
      <c r="H30" s="14"/>
    </row>
    <row r="31" spans="1:8" hidden="1" x14ac:dyDescent="0.25">
      <c r="A31" s="4"/>
      <c r="B31" s="71"/>
      <c r="C31" s="60"/>
      <c r="F31" s="6"/>
      <c r="G31" s="58"/>
      <c r="H31" s="14"/>
    </row>
    <row r="32" spans="1:8" hidden="1" x14ac:dyDescent="0.25">
      <c r="A32" s="4"/>
      <c r="B32" s="71"/>
      <c r="C32" s="60"/>
      <c r="F32" s="6"/>
      <c r="G32" s="58"/>
      <c r="H32" s="14"/>
    </row>
    <row r="33" spans="1:8" hidden="1" x14ac:dyDescent="0.25">
      <c r="A33" s="4"/>
      <c r="B33" s="71"/>
      <c r="C33" s="60"/>
      <c r="F33" s="6"/>
      <c r="G33" s="58"/>
      <c r="H33" s="14"/>
    </row>
    <row r="34" spans="1:8" hidden="1" x14ac:dyDescent="0.25">
      <c r="A34" s="4"/>
      <c r="B34" s="71"/>
      <c r="C34" s="60"/>
      <c r="F34" s="6"/>
      <c r="G34" s="58"/>
      <c r="H34" s="14"/>
    </row>
    <row r="35" spans="1:8" hidden="1" x14ac:dyDescent="0.25">
      <c r="A35" s="4"/>
      <c r="B35" s="71"/>
      <c r="C35" s="60"/>
      <c r="F35" s="6"/>
      <c r="G35" s="58"/>
      <c r="H35" s="14"/>
    </row>
    <row r="36" spans="1:8" hidden="1" x14ac:dyDescent="0.25">
      <c r="A36" s="4"/>
      <c r="B36" s="71"/>
      <c r="C36" s="60"/>
      <c r="F36" s="6"/>
      <c r="G36" s="58"/>
      <c r="H36" s="14"/>
    </row>
    <row r="37" spans="1:8" hidden="1" x14ac:dyDescent="0.25">
      <c r="A37" s="4"/>
      <c r="B37" s="71"/>
      <c r="C37" s="60"/>
      <c r="F37" s="6"/>
      <c r="G37" s="58"/>
      <c r="H37" s="14"/>
    </row>
    <row r="38" spans="1:8" hidden="1" x14ac:dyDescent="0.25">
      <c r="A38" s="4"/>
      <c r="B38" s="71"/>
      <c r="C38" s="60"/>
      <c r="F38" s="6"/>
      <c r="G38" s="58"/>
      <c r="H38" s="14"/>
    </row>
    <row r="39" spans="1:8" hidden="1" x14ac:dyDescent="0.25">
      <c r="A39" s="4"/>
      <c r="B39" s="71"/>
      <c r="C39" s="60"/>
      <c r="F39" s="6"/>
      <c r="G39" s="58"/>
      <c r="H39" s="14"/>
    </row>
    <row r="40" spans="1:8" hidden="1" x14ac:dyDescent="0.25">
      <c r="A40" s="4"/>
      <c r="B40" s="71"/>
      <c r="C40" s="60"/>
      <c r="F40" s="6"/>
      <c r="G40" s="58"/>
      <c r="H40" s="14"/>
    </row>
    <row r="41" spans="1:8" hidden="1" x14ac:dyDescent="0.25">
      <c r="A41" s="4"/>
      <c r="B41" s="71"/>
      <c r="C41" s="60"/>
      <c r="F41" s="6"/>
      <c r="G41" s="58"/>
      <c r="H41" s="14"/>
    </row>
    <row r="42" spans="1:8" hidden="1" x14ac:dyDescent="0.25">
      <c r="A42" s="4"/>
      <c r="B42" s="71"/>
      <c r="C42" s="60"/>
      <c r="F42" s="6"/>
      <c r="G42" s="58"/>
      <c r="H42" s="14"/>
    </row>
    <row r="43" spans="1:8" hidden="1" x14ac:dyDescent="0.25">
      <c r="A43" s="4"/>
      <c r="B43" s="71"/>
      <c r="C43" s="60"/>
      <c r="F43" s="6"/>
      <c r="G43" s="58"/>
      <c r="H43" s="14"/>
    </row>
    <row r="44" spans="1:8" hidden="1" x14ac:dyDescent="0.25">
      <c r="A44" s="4"/>
      <c r="B44" s="71"/>
      <c r="C44" s="60"/>
      <c r="F44" s="6"/>
      <c r="G44" s="58"/>
      <c r="H44" s="14"/>
    </row>
    <row r="45" spans="1:8" hidden="1" x14ac:dyDescent="0.25">
      <c r="A45" s="4"/>
      <c r="B45" s="71"/>
      <c r="C45" s="60"/>
      <c r="F45" s="6"/>
      <c r="G45" s="58"/>
      <c r="H45" s="14"/>
    </row>
    <row r="46" spans="1:8" hidden="1" x14ac:dyDescent="0.25">
      <c r="A46" s="4"/>
      <c r="B46" s="71"/>
      <c r="C46" s="60"/>
      <c r="F46" s="6"/>
      <c r="G46" s="58"/>
      <c r="H46" s="14"/>
    </row>
    <row r="47" spans="1:8" hidden="1" x14ac:dyDescent="0.25">
      <c r="A47" s="4"/>
      <c r="B47" s="71"/>
      <c r="C47" s="60"/>
      <c r="F47" s="6"/>
      <c r="G47" s="58"/>
      <c r="H47" s="14"/>
    </row>
    <row r="48" spans="1:8" hidden="1" x14ac:dyDescent="0.25">
      <c r="A48" s="4"/>
      <c r="B48" s="71"/>
      <c r="C48" s="60"/>
      <c r="F48" s="6"/>
      <c r="G48" s="58"/>
      <c r="H48" s="14"/>
    </row>
    <row r="49" spans="1:56" hidden="1" x14ac:dyDescent="0.25">
      <c r="A49" s="4"/>
      <c r="B49" s="71"/>
      <c r="C49" s="60"/>
      <c r="F49" s="6"/>
      <c r="G49" s="58"/>
      <c r="H49" s="14"/>
    </row>
    <row r="50" spans="1:56" hidden="1" x14ac:dyDescent="0.25">
      <c r="A50" s="4"/>
      <c r="B50" s="71"/>
      <c r="C50" s="60"/>
      <c r="F50" s="6"/>
      <c r="G50" s="58"/>
      <c r="H50" s="14"/>
    </row>
    <row r="51" spans="1:56" hidden="1" x14ac:dyDescent="0.25">
      <c r="A51" s="4"/>
      <c r="B51" s="71"/>
      <c r="C51" s="60"/>
      <c r="F51" s="6"/>
      <c r="G51" s="58"/>
      <c r="H51" s="14"/>
    </row>
    <row r="52" spans="1:56" hidden="1" x14ac:dyDescent="0.25">
      <c r="A52" s="4"/>
      <c r="B52" s="71"/>
      <c r="C52" s="60"/>
      <c r="F52" s="6"/>
      <c r="G52" s="58"/>
      <c r="H52" s="14"/>
    </row>
    <row r="53" spans="1:56" hidden="1" x14ac:dyDescent="0.25">
      <c r="A53" s="4"/>
      <c r="B53" s="71"/>
      <c r="C53" s="60"/>
      <c r="F53" s="6"/>
      <c r="G53" s="58"/>
      <c r="H53" s="14"/>
    </row>
    <row r="54" spans="1:56" hidden="1" x14ac:dyDescent="0.25">
      <c r="A54" s="4"/>
      <c r="B54" s="71"/>
      <c r="C54" s="60"/>
      <c r="F54" s="6"/>
      <c r="G54" s="58"/>
      <c r="H54" s="14"/>
    </row>
    <row r="55" spans="1:56" hidden="1" x14ac:dyDescent="0.25">
      <c r="A55" s="4"/>
      <c r="B55" s="71"/>
      <c r="C55" s="60"/>
      <c r="F55" s="6"/>
      <c r="G55" s="58"/>
      <c r="H55" s="14"/>
    </row>
    <row r="56" spans="1:56" hidden="1" x14ac:dyDescent="0.25">
      <c r="A56" s="4"/>
      <c r="B56" s="71"/>
      <c r="C56" s="60"/>
      <c r="F56" s="6"/>
      <c r="G56" s="58"/>
      <c r="H56" s="14"/>
    </row>
    <row r="57" spans="1:56" hidden="1" x14ac:dyDescent="0.25">
      <c r="A57" s="4"/>
      <c r="B57" s="71"/>
      <c r="C57" s="60"/>
      <c r="F57" s="6"/>
      <c r="G57" s="58"/>
      <c r="H57" s="14"/>
    </row>
    <row r="58" spans="1:56" hidden="1" x14ac:dyDescent="0.25">
      <c r="A58" s="4"/>
      <c r="B58" s="71"/>
      <c r="C58" s="60"/>
      <c r="F58" s="6"/>
      <c r="G58" s="58"/>
      <c r="H58" s="14"/>
    </row>
    <row r="59" spans="1:56" hidden="1" x14ac:dyDescent="0.25">
      <c r="A59" s="4"/>
      <c r="B59" s="71"/>
      <c r="C59" s="60"/>
      <c r="F59" s="6"/>
      <c r="G59" s="58"/>
      <c r="H59" s="14"/>
    </row>
    <row r="60" spans="1:56" hidden="1" x14ac:dyDescent="0.25">
      <c r="A60" s="4"/>
      <c r="B60" s="71"/>
      <c r="C60" s="60"/>
      <c r="F60" s="6"/>
      <c r="G60" s="58"/>
      <c r="H60" s="14"/>
    </row>
    <row r="61" spans="1:56" hidden="1" x14ac:dyDescent="0.25">
      <c r="A61" s="4"/>
      <c r="B61" s="71"/>
      <c r="C61" s="60"/>
      <c r="F61" s="6"/>
      <c r="G61" s="58"/>
      <c r="H61" s="14"/>
    </row>
    <row r="62" spans="1:56" hidden="1" x14ac:dyDescent="0.25">
      <c r="A62" s="4"/>
      <c r="B62" s="71"/>
      <c r="C62" s="60"/>
      <c r="F62" s="6"/>
      <c r="G62" s="58"/>
      <c r="H62" s="14"/>
      <c r="X62" s="19" t="s">
        <v>137</v>
      </c>
      <c r="Y62" s="19" t="s">
        <v>290</v>
      </c>
      <c r="Z62" s="19" t="s">
        <v>290</v>
      </c>
      <c r="AA62" s="19" t="s">
        <v>114</v>
      </c>
    </row>
    <row r="63" spans="1:56" hidden="1" x14ac:dyDescent="0.25">
      <c r="A63" s="4"/>
      <c r="B63" s="71"/>
      <c r="C63" s="60"/>
      <c r="F63" s="6"/>
      <c r="G63" s="58"/>
      <c r="H63" s="14"/>
      <c r="X63" s="19" t="s">
        <v>141</v>
      </c>
      <c r="Y63" s="19" t="s">
        <v>290</v>
      </c>
      <c r="Z63" s="19" t="s">
        <v>114</v>
      </c>
      <c r="BD63" s="128" t="s">
        <v>38</v>
      </c>
    </row>
    <row r="64" spans="1:56" hidden="1" x14ac:dyDescent="0.25">
      <c r="A64" s="4"/>
      <c r="B64" s="71"/>
      <c r="C64" s="60"/>
      <c r="F64" s="6"/>
      <c r="G64" s="58"/>
      <c r="H64" s="14"/>
      <c r="N64" s="128" t="s">
        <v>38</v>
      </c>
      <c r="X64" s="19" t="s">
        <v>144</v>
      </c>
      <c r="Y64" s="19" t="s">
        <v>114</v>
      </c>
      <c r="Z64" s="19" t="s">
        <v>114</v>
      </c>
      <c r="BD64" s="128">
        <v>0</v>
      </c>
    </row>
    <row r="65" spans="1:118" hidden="1" x14ac:dyDescent="0.25">
      <c r="A65" s="4"/>
      <c r="B65" s="71"/>
      <c r="C65" s="60"/>
      <c r="F65" s="6"/>
      <c r="G65" s="58"/>
      <c r="H65" s="14"/>
      <c r="N65" s="34">
        <v>85</v>
      </c>
      <c r="X65" s="19" t="s">
        <v>234</v>
      </c>
      <c r="Y65" s="19" t="s">
        <v>114</v>
      </c>
      <c r="Z65" s="19" t="s">
        <v>114</v>
      </c>
      <c r="AD65" s="100" t="s">
        <v>128</v>
      </c>
    </row>
    <row r="66" spans="1:118" ht="13.8" hidden="1" thickBot="1" x14ac:dyDescent="0.3">
      <c r="A66" s="4"/>
      <c r="B66" s="71"/>
      <c r="C66" s="60"/>
      <c r="F66" s="6"/>
      <c r="G66" s="58"/>
      <c r="H66" s="14"/>
      <c r="W66" s="19" t="s">
        <v>71</v>
      </c>
      <c r="X66" s="19" t="s">
        <v>235</v>
      </c>
      <c r="Y66" s="19" t="s">
        <v>114</v>
      </c>
      <c r="Z66" s="19" t="s">
        <v>114</v>
      </c>
      <c r="AD66" s="100" t="s">
        <v>138</v>
      </c>
    </row>
    <row r="67" spans="1:118" ht="40.200000000000003" thickBot="1" x14ac:dyDescent="0.3">
      <c r="A67" s="2" t="s">
        <v>308</v>
      </c>
      <c r="B67" s="13" t="s">
        <v>73</v>
      </c>
      <c r="C67" s="62" t="s">
        <v>445</v>
      </c>
      <c r="D67" s="56" t="s">
        <v>446</v>
      </c>
      <c r="E67" s="3" t="s">
        <v>311</v>
      </c>
      <c r="F67" s="5" t="s">
        <v>447</v>
      </c>
      <c r="G67" s="61" t="s">
        <v>312</v>
      </c>
      <c r="H67" s="37" t="s">
        <v>448</v>
      </c>
      <c r="I67" s="69" t="s">
        <v>449</v>
      </c>
      <c r="M67" s="100" t="s">
        <v>308</v>
      </c>
      <c r="N67" s="128" t="s">
        <v>242</v>
      </c>
      <c r="O67" s="100" t="s">
        <v>73</v>
      </c>
      <c r="P67" s="100" t="s">
        <v>445</v>
      </c>
      <c r="Q67" s="100" t="s">
        <v>307</v>
      </c>
      <c r="R67" s="100" t="s">
        <v>446</v>
      </c>
      <c r="S67" s="100" t="s">
        <v>311</v>
      </c>
      <c r="T67" s="100" t="s">
        <v>447</v>
      </c>
      <c r="U67" s="100" t="s">
        <v>312</v>
      </c>
      <c r="V67" s="40" t="s">
        <v>448</v>
      </c>
      <c r="X67" s="100" t="s">
        <v>66</v>
      </c>
      <c r="Y67" s="100" t="s">
        <v>67</v>
      </c>
      <c r="Z67" s="100" t="s">
        <v>68</v>
      </c>
      <c r="AA67" s="100">
        <v>16</v>
      </c>
      <c r="AB67" s="100" t="s">
        <v>73</v>
      </c>
      <c r="AC67" s="100"/>
      <c r="AD67" s="100" t="s">
        <v>307</v>
      </c>
      <c r="AF67" s="100" t="s">
        <v>72</v>
      </c>
      <c r="AH67" s="22" t="s">
        <v>74</v>
      </c>
      <c r="AJ67" s="22" t="s">
        <v>75</v>
      </c>
      <c r="AL67" s="100" t="s">
        <v>77</v>
      </c>
      <c r="AM67" s="100" t="s">
        <v>78</v>
      </c>
      <c r="AO67" s="100" t="s">
        <v>76</v>
      </c>
      <c r="AP67" s="100" t="s">
        <v>308</v>
      </c>
      <c r="AQ67" s="100" t="s">
        <v>73</v>
      </c>
      <c r="AR67" s="100" t="s">
        <v>445</v>
      </c>
      <c r="AS67" s="100" t="s">
        <v>307</v>
      </c>
      <c r="AT67" s="19" t="s">
        <v>446</v>
      </c>
      <c r="AU67" s="19" t="s">
        <v>311</v>
      </c>
      <c r="AV67" s="19" t="s">
        <v>447</v>
      </c>
      <c r="AW67" s="100" t="s">
        <v>312</v>
      </c>
      <c r="AX67" s="119" t="s">
        <v>448</v>
      </c>
      <c r="AY67" s="128" t="s">
        <v>115</v>
      </c>
      <c r="AZ67" s="40" t="s">
        <v>117</v>
      </c>
      <c r="BA67" s="40" t="s">
        <v>116</v>
      </c>
      <c r="BB67" s="34" t="s">
        <v>308</v>
      </c>
      <c r="BC67" s="40" t="s">
        <v>129</v>
      </c>
      <c r="BD67" s="40" t="s">
        <v>130</v>
      </c>
      <c r="BE67" s="40" t="s">
        <v>79</v>
      </c>
      <c r="BF67" s="40" t="s">
        <v>131</v>
      </c>
      <c r="BH67" s="40" t="s">
        <v>80</v>
      </c>
      <c r="BJ67" s="112" t="s">
        <v>76</v>
      </c>
      <c r="BK67" s="112" t="s">
        <v>73</v>
      </c>
      <c r="BL67" s="112" t="s">
        <v>445</v>
      </c>
      <c r="BM67" s="112" t="s">
        <v>307</v>
      </c>
      <c r="BN67" s="112" t="s">
        <v>33</v>
      </c>
      <c r="BO67" s="40" t="s">
        <v>116</v>
      </c>
      <c r="BP67" s="112" t="s">
        <v>41</v>
      </c>
      <c r="BQ67" s="112" t="s">
        <v>73</v>
      </c>
      <c r="BR67" s="112" t="s">
        <v>445</v>
      </c>
      <c r="BS67" s="112" t="s">
        <v>33</v>
      </c>
      <c r="BT67" s="128" t="s">
        <v>86</v>
      </c>
      <c r="BU67" s="128" t="s">
        <v>77</v>
      </c>
      <c r="BV67" s="128" t="s">
        <v>78</v>
      </c>
      <c r="BW67" s="128" t="s">
        <v>33</v>
      </c>
      <c r="BX67" s="40" t="s">
        <v>81</v>
      </c>
      <c r="BZ67" s="40" t="s">
        <v>82</v>
      </c>
      <c r="CB67" s="19" t="s">
        <v>41</v>
      </c>
      <c r="CC67" s="128" t="s">
        <v>73</v>
      </c>
      <c r="CD67" s="128" t="s">
        <v>33</v>
      </c>
      <c r="CF67" s="128" t="s">
        <v>83</v>
      </c>
      <c r="CG67" s="128" t="s">
        <v>445</v>
      </c>
      <c r="CH67" s="128" t="s">
        <v>33</v>
      </c>
      <c r="CI67" s="128" t="s">
        <v>86</v>
      </c>
      <c r="CJ67" s="128" t="s">
        <v>77</v>
      </c>
      <c r="CK67" s="128" t="s">
        <v>78</v>
      </c>
      <c r="CL67" s="128" t="s">
        <v>33</v>
      </c>
      <c r="CM67" s="40" t="s">
        <v>81</v>
      </c>
      <c r="CO67" s="40" t="s">
        <v>85</v>
      </c>
      <c r="CQ67" s="19" t="s">
        <v>41</v>
      </c>
      <c r="CR67" s="40" t="s">
        <v>84</v>
      </c>
      <c r="CS67" s="19" t="s">
        <v>33</v>
      </c>
      <c r="CV67" s="40" t="s">
        <v>118</v>
      </c>
      <c r="CY67" s="128" t="s">
        <v>103</v>
      </c>
      <c r="CZ67" s="128" t="s">
        <v>111</v>
      </c>
      <c r="DA67" s="128" t="s">
        <v>108</v>
      </c>
      <c r="DE67" s="193" t="s">
        <v>308</v>
      </c>
      <c r="DF67" s="193" t="s">
        <v>73</v>
      </c>
      <c r="DG67" s="193" t="s">
        <v>445</v>
      </c>
      <c r="DH67" s="193" t="s">
        <v>307</v>
      </c>
      <c r="DI67" s="193" t="s">
        <v>446</v>
      </c>
      <c r="DJ67" s="193" t="s">
        <v>311</v>
      </c>
      <c r="DK67" s="193" t="s">
        <v>447</v>
      </c>
      <c r="DL67" s="193" t="s">
        <v>312</v>
      </c>
      <c r="DM67" s="193" t="s">
        <v>448</v>
      </c>
      <c r="DN67" s="40"/>
    </row>
    <row r="68" spans="1:118" ht="20.100000000000001" customHeight="1" x14ac:dyDescent="0.25">
      <c r="A68" s="39">
        <v>1</v>
      </c>
      <c r="B68" s="72" t="s">
        <v>137</v>
      </c>
      <c r="C68" s="63">
        <v>22</v>
      </c>
      <c r="D68" s="114" t="s">
        <v>139</v>
      </c>
      <c r="E68" s="115" t="s">
        <v>140</v>
      </c>
      <c r="F68" s="115">
        <v>2014</v>
      </c>
      <c r="G68" s="116">
        <v>18</v>
      </c>
      <c r="H68" s="38">
        <v>21.6</v>
      </c>
      <c r="I68" s="68" t="s">
        <v>138</v>
      </c>
      <c r="L68" s="22"/>
      <c r="M68" s="23">
        <v>1</v>
      </c>
      <c r="N68" s="34">
        <v>1</v>
      </c>
      <c r="O68" s="23" t="s">
        <v>137</v>
      </c>
      <c r="P68" s="23">
        <v>22</v>
      </c>
      <c r="Q68" s="23" t="s">
        <v>138</v>
      </c>
      <c r="R68" s="113" t="s">
        <v>139</v>
      </c>
      <c r="S68" s="113" t="s">
        <v>140</v>
      </c>
      <c r="T68" s="23">
        <v>2014</v>
      </c>
      <c r="U68" s="23">
        <v>18</v>
      </c>
      <c r="V68" s="100">
        <v>21.6</v>
      </c>
      <c r="X68" s="100">
        <v>1</v>
      </c>
      <c r="Y68" s="100">
        <v>0</v>
      </c>
      <c r="Z68" s="100">
        <v>0</v>
      </c>
      <c r="AA68" s="100">
        <v>0</v>
      </c>
      <c r="AB68" s="100">
        <v>1</v>
      </c>
      <c r="AC68" s="100"/>
      <c r="AD68" s="100">
        <v>1</v>
      </c>
      <c r="AF68" s="22">
        <v>101022018001</v>
      </c>
      <c r="AH68" s="22">
        <v>101022018001</v>
      </c>
      <c r="AJ68" s="22">
        <v>1</v>
      </c>
      <c r="AL68" s="100">
        <v>1</v>
      </c>
      <c r="AM68" s="100">
        <v>0</v>
      </c>
      <c r="AP68" s="100">
        <v>1</v>
      </c>
      <c r="AQ68" s="100" t="s">
        <v>137</v>
      </c>
      <c r="AR68" s="100">
        <v>22</v>
      </c>
      <c r="AS68" s="100" t="s">
        <v>138</v>
      </c>
      <c r="AT68" s="100" t="s">
        <v>139</v>
      </c>
      <c r="AU68" s="100" t="s">
        <v>140</v>
      </c>
      <c r="AV68" s="100">
        <v>2014</v>
      </c>
      <c r="AW68" s="100">
        <v>18</v>
      </c>
      <c r="AX68" s="118">
        <v>21.6</v>
      </c>
      <c r="AY68" s="128">
        <v>1</v>
      </c>
      <c r="AZ68" s="128" t="s">
        <v>450</v>
      </c>
      <c r="BA68" s="128">
        <v>1</v>
      </c>
      <c r="BB68" s="34">
        <v>1</v>
      </c>
      <c r="BC68" s="128">
        <v>1</v>
      </c>
      <c r="BD68" s="128">
        <v>0</v>
      </c>
      <c r="BE68" s="112">
        <v>9999</v>
      </c>
      <c r="BF68" s="128">
        <v>9999</v>
      </c>
      <c r="BH68" s="112">
        <v>3</v>
      </c>
      <c r="BK68" s="112" t="s">
        <v>137</v>
      </c>
      <c r="BL68" s="112">
        <v>22</v>
      </c>
      <c r="BM68" s="112" t="s">
        <v>138</v>
      </c>
      <c r="BN68" s="112">
        <v>3</v>
      </c>
      <c r="BO68" s="128">
        <v>1</v>
      </c>
      <c r="BQ68" s="112" t="s">
        <v>137</v>
      </c>
      <c r="BR68" s="112" t="s">
        <v>451</v>
      </c>
      <c r="BS68" s="112">
        <v>3</v>
      </c>
      <c r="BT68" s="128">
        <v>3</v>
      </c>
      <c r="BU68" s="128">
        <v>1</v>
      </c>
      <c r="BV68" s="128">
        <v>0</v>
      </c>
      <c r="BW68" s="128">
        <v>1</v>
      </c>
      <c r="BX68" s="128">
        <v>9999</v>
      </c>
      <c r="BZ68" s="128">
        <v>7</v>
      </c>
      <c r="CC68" s="128" t="s">
        <v>137</v>
      </c>
      <c r="CD68" s="128">
        <v>23</v>
      </c>
      <c r="CF68" s="128" t="s">
        <v>452</v>
      </c>
      <c r="CG68" s="128">
        <v>22</v>
      </c>
      <c r="CH68" s="128">
        <v>3</v>
      </c>
      <c r="CI68" s="128">
        <v>3</v>
      </c>
      <c r="CJ68" s="128">
        <v>1</v>
      </c>
      <c r="CK68" s="128">
        <v>0</v>
      </c>
      <c r="CL68" s="128">
        <v>3</v>
      </c>
      <c r="CM68" s="128">
        <v>9999</v>
      </c>
      <c r="CO68" s="128">
        <v>7</v>
      </c>
      <c r="CR68" s="128" t="s">
        <v>452</v>
      </c>
      <c r="CS68" s="128">
        <v>23</v>
      </c>
      <c r="CV68" s="128">
        <v>999999</v>
      </c>
      <c r="CW68" s="128">
        <v>1</v>
      </c>
      <c r="CX68" s="128">
        <v>9999999999</v>
      </c>
      <c r="CY68" s="128">
        <v>2011</v>
      </c>
      <c r="CZ68" s="128">
        <v>4</v>
      </c>
      <c r="DA68" s="128">
        <v>11</v>
      </c>
      <c r="DE68" s="128">
        <v>11</v>
      </c>
      <c r="DF68" s="128" t="s">
        <v>137</v>
      </c>
      <c r="DG68" s="128">
        <v>25</v>
      </c>
      <c r="DH68" s="128" t="s">
        <v>138</v>
      </c>
      <c r="DI68" s="192" t="s">
        <v>154</v>
      </c>
      <c r="DJ68" s="128" t="s">
        <v>153</v>
      </c>
      <c r="DK68" s="128">
        <v>2014</v>
      </c>
      <c r="DL68" s="128">
        <v>120</v>
      </c>
      <c r="DM68" s="128">
        <v>24.8</v>
      </c>
    </row>
    <row r="69" spans="1:118" ht="20.100000000000001" customHeight="1" x14ac:dyDescent="0.25">
      <c r="A69" s="39">
        <v>2</v>
      </c>
      <c r="B69" s="72" t="s">
        <v>137</v>
      </c>
      <c r="C69" s="63">
        <v>22</v>
      </c>
      <c r="D69" s="114" t="s">
        <v>148</v>
      </c>
      <c r="E69" s="115" t="s">
        <v>149</v>
      </c>
      <c r="F69" s="115">
        <v>2014</v>
      </c>
      <c r="G69" s="116">
        <v>144</v>
      </c>
      <c r="H69" s="38">
        <v>22</v>
      </c>
      <c r="I69" s="68" t="s">
        <v>138</v>
      </c>
      <c r="L69" s="22"/>
      <c r="M69" s="23">
        <v>2</v>
      </c>
      <c r="N69" s="34">
        <v>1</v>
      </c>
      <c r="O69" s="23" t="s">
        <v>141</v>
      </c>
      <c r="P69" s="23">
        <v>25</v>
      </c>
      <c r="Q69" s="23" t="s">
        <v>138</v>
      </c>
      <c r="R69" s="113" t="s">
        <v>142</v>
      </c>
      <c r="S69" s="113" t="s">
        <v>140</v>
      </c>
      <c r="T69" s="23">
        <v>2012</v>
      </c>
      <c r="U69" s="23">
        <v>110</v>
      </c>
      <c r="V69" s="100">
        <v>25</v>
      </c>
      <c r="X69" s="100">
        <v>2</v>
      </c>
      <c r="Y69" s="100">
        <v>0</v>
      </c>
      <c r="Z69" s="100">
        <v>0</v>
      </c>
      <c r="AA69" s="100">
        <v>0</v>
      </c>
      <c r="AB69" s="100">
        <v>2</v>
      </c>
      <c r="AC69" s="100"/>
      <c r="AD69" s="100">
        <v>1</v>
      </c>
      <c r="AF69" s="22">
        <v>102025110002</v>
      </c>
      <c r="AH69" s="22">
        <v>101022144007</v>
      </c>
      <c r="AJ69" s="22">
        <v>7</v>
      </c>
      <c r="AL69" s="100">
        <v>0</v>
      </c>
      <c r="AM69" s="100">
        <v>0</v>
      </c>
      <c r="AP69" s="100">
        <v>2</v>
      </c>
      <c r="AQ69" s="100" t="s">
        <v>137</v>
      </c>
      <c r="AR69" s="100">
        <v>22</v>
      </c>
      <c r="AS69" s="100" t="s">
        <v>138</v>
      </c>
      <c r="AT69" s="100" t="s">
        <v>148</v>
      </c>
      <c r="AU69" s="100" t="s">
        <v>149</v>
      </c>
      <c r="AV69" s="100">
        <v>2014</v>
      </c>
      <c r="AW69" s="100">
        <v>144</v>
      </c>
      <c r="AX69" s="118">
        <v>22</v>
      </c>
      <c r="AY69" s="128">
        <v>7</v>
      </c>
      <c r="AZ69" s="128" t="s">
        <v>450</v>
      </c>
      <c r="BA69" s="128">
        <v>1</v>
      </c>
      <c r="BB69" s="34">
        <v>2</v>
      </c>
      <c r="BC69" s="128">
        <v>1</v>
      </c>
      <c r="BD69" s="128">
        <v>0</v>
      </c>
      <c r="BE69" s="112">
        <v>9999</v>
      </c>
      <c r="BF69" s="128">
        <v>9999</v>
      </c>
      <c r="BH69" s="128">
        <v>4</v>
      </c>
      <c r="BK69" s="112" t="s">
        <v>137</v>
      </c>
      <c r="BL69" s="112">
        <v>25</v>
      </c>
      <c r="BM69" s="112" t="s">
        <v>138</v>
      </c>
      <c r="BN69" s="112">
        <v>1</v>
      </c>
      <c r="BO69" s="128">
        <v>11</v>
      </c>
      <c r="BQ69" s="112" t="s">
        <v>137</v>
      </c>
      <c r="BR69" s="112" t="s">
        <v>453</v>
      </c>
      <c r="BS69" s="112">
        <v>1</v>
      </c>
      <c r="BT69" s="128">
        <v>4</v>
      </c>
      <c r="BU69" s="128">
        <v>0</v>
      </c>
      <c r="BV69" s="128">
        <v>0</v>
      </c>
      <c r="BW69" s="128">
        <v>2</v>
      </c>
      <c r="BX69" s="128">
        <v>9999</v>
      </c>
      <c r="BZ69" s="128">
        <v>18</v>
      </c>
      <c r="CC69" s="128" t="s">
        <v>141</v>
      </c>
      <c r="CD69" s="128">
        <v>28</v>
      </c>
      <c r="CF69" s="128" t="s">
        <v>452</v>
      </c>
      <c r="CG69" s="128">
        <v>25</v>
      </c>
      <c r="CH69" s="128">
        <v>1</v>
      </c>
      <c r="CI69" s="128">
        <v>4</v>
      </c>
      <c r="CJ69" s="128">
        <v>0</v>
      </c>
      <c r="CK69" s="128">
        <v>0</v>
      </c>
      <c r="CL69" s="128">
        <v>4</v>
      </c>
      <c r="CM69" s="128">
        <v>9999</v>
      </c>
      <c r="CO69" s="128">
        <v>18</v>
      </c>
      <c r="CR69" s="128" t="s">
        <v>454</v>
      </c>
      <c r="CS69" s="128">
        <v>28</v>
      </c>
      <c r="CV69" s="128">
        <v>11</v>
      </c>
      <c r="CW69" s="128">
        <v>2</v>
      </c>
      <c r="CX69" s="128">
        <v>2011</v>
      </c>
      <c r="CY69" s="128">
        <v>7019</v>
      </c>
      <c r="CZ69" s="128">
        <v>4</v>
      </c>
      <c r="DA69" s="128">
        <v>19</v>
      </c>
      <c r="DE69" s="128">
        <v>19</v>
      </c>
      <c r="DF69" s="128" t="s">
        <v>137</v>
      </c>
      <c r="DG69" s="128">
        <v>43</v>
      </c>
      <c r="DH69" s="128" t="s">
        <v>138</v>
      </c>
      <c r="DI69" s="192" t="s">
        <v>162</v>
      </c>
      <c r="DJ69" s="128" t="s">
        <v>153</v>
      </c>
      <c r="DK69" s="128">
        <v>2014</v>
      </c>
      <c r="DL69" s="128">
        <v>194</v>
      </c>
      <c r="DM69" s="128">
        <v>43</v>
      </c>
    </row>
    <row r="70" spans="1:118" ht="20.100000000000001" customHeight="1" x14ac:dyDescent="0.25">
      <c r="A70" s="39">
        <v>3</v>
      </c>
      <c r="B70" s="72" t="s">
        <v>137</v>
      </c>
      <c r="C70" s="63">
        <v>22</v>
      </c>
      <c r="D70" s="114" t="s">
        <v>152</v>
      </c>
      <c r="E70" s="115" t="s">
        <v>153</v>
      </c>
      <c r="F70" s="115">
        <v>2014</v>
      </c>
      <c r="G70" s="116">
        <v>239</v>
      </c>
      <c r="H70" s="38">
        <v>20</v>
      </c>
      <c r="I70" s="68" t="s">
        <v>138</v>
      </c>
      <c r="L70" s="22"/>
      <c r="M70" s="23">
        <v>3</v>
      </c>
      <c r="N70" s="34">
        <v>1</v>
      </c>
      <c r="O70" s="23" t="s">
        <v>141</v>
      </c>
      <c r="P70" s="23">
        <v>35</v>
      </c>
      <c r="Q70" s="23" t="s">
        <v>138</v>
      </c>
      <c r="R70" s="113" t="s">
        <v>143</v>
      </c>
      <c r="S70" s="113" t="s">
        <v>140</v>
      </c>
      <c r="T70" s="23">
        <v>2012</v>
      </c>
      <c r="U70" s="23">
        <v>47</v>
      </c>
      <c r="V70" s="100">
        <v>34.700000000000003</v>
      </c>
      <c r="X70" s="100">
        <v>2</v>
      </c>
      <c r="Y70" s="100">
        <v>0</v>
      </c>
      <c r="Z70" s="100">
        <v>0</v>
      </c>
      <c r="AA70" s="100">
        <v>0</v>
      </c>
      <c r="AB70" s="100">
        <v>2</v>
      </c>
      <c r="AC70" s="100"/>
      <c r="AD70" s="100">
        <v>1</v>
      </c>
      <c r="AF70" s="22">
        <v>102035047003</v>
      </c>
      <c r="AH70" s="22">
        <v>101022239010</v>
      </c>
      <c r="AJ70" s="22">
        <v>10</v>
      </c>
      <c r="AL70" s="100">
        <v>0</v>
      </c>
      <c r="AM70" s="100">
        <v>1</v>
      </c>
      <c r="AP70" s="100">
        <v>3</v>
      </c>
      <c r="AQ70" s="100" t="s">
        <v>137</v>
      </c>
      <c r="AR70" s="100">
        <v>22</v>
      </c>
      <c r="AS70" s="100" t="s">
        <v>138</v>
      </c>
      <c r="AT70" s="100" t="s">
        <v>152</v>
      </c>
      <c r="AU70" s="100" t="s">
        <v>153</v>
      </c>
      <c r="AV70" s="100">
        <v>2014</v>
      </c>
      <c r="AW70" s="100">
        <v>239</v>
      </c>
      <c r="AX70" s="118">
        <v>20</v>
      </c>
      <c r="AY70" s="128">
        <v>10</v>
      </c>
      <c r="AZ70" s="128" t="s">
        <v>450</v>
      </c>
      <c r="BA70" s="128">
        <v>1</v>
      </c>
      <c r="BB70" s="34">
        <v>3</v>
      </c>
      <c r="BC70" s="128">
        <v>1</v>
      </c>
      <c r="BD70" s="128">
        <v>0</v>
      </c>
      <c r="BE70" s="112">
        <v>3</v>
      </c>
      <c r="BF70" s="128">
        <v>3</v>
      </c>
      <c r="BH70" s="128">
        <v>9</v>
      </c>
      <c r="BK70" s="112" t="s">
        <v>137</v>
      </c>
      <c r="BL70" s="112">
        <v>28</v>
      </c>
      <c r="BM70" s="112" t="s">
        <v>138</v>
      </c>
      <c r="BN70" s="112">
        <v>5</v>
      </c>
      <c r="BO70" s="128">
        <v>12</v>
      </c>
      <c r="BQ70" s="112" t="s">
        <v>137</v>
      </c>
      <c r="BR70" s="112" t="s">
        <v>455</v>
      </c>
      <c r="BS70" s="112">
        <v>5</v>
      </c>
      <c r="BT70" s="128">
        <v>9</v>
      </c>
      <c r="BU70" s="128">
        <v>0</v>
      </c>
      <c r="BV70" s="128">
        <v>0</v>
      </c>
      <c r="BW70" s="128">
        <v>3</v>
      </c>
      <c r="BX70" s="128">
        <v>9999</v>
      </c>
      <c r="BZ70" s="128">
        <v>27</v>
      </c>
      <c r="CC70" s="128" t="s">
        <v>144</v>
      </c>
      <c r="CD70" s="128">
        <v>27</v>
      </c>
      <c r="CF70" s="128" t="s">
        <v>452</v>
      </c>
      <c r="CG70" s="128">
        <v>28</v>
      </c>
      <c r="CH70" s="128">
        <v>5</v>
      </c>
      <c r="CI70" s="128">
        <v>9</v>
      </c>
      <c r="CJ70" s="128">
        <v>0</v>
      </c>
      <c r="CK70" s="128">
        <v>0</v>
      </c>
      <c r="CL70" s="128">
        <v>9</v>
      </c>
      <c r="CM70" s="128">
        <v>9999</v>
      </c>
      <c r="CO70" s="128">
        <v>27</v>
      </c>
      <c r="CR70" s="128" t="s">
        <v>456</v>
      </c>
      <c r="CS70" s="128">
        <v>27</v>
      </c>
      <c r="CV70" s="128">
        <v>999999</v>
      </c>
      <c r="CW70" s="128">
        <v>3</v>
      </c>
      <c r="CX70" s="128">
        <v>9999999999</v>
      </c>
      <c r="CY70" s="128">
        <v>8002</v>
      </c>
      <c r="CZ70" s="128">
        <v>4</v>
      </c>
      <c r="DA70" s="128">
        <v>2</v>
      </c>
      <c r="DE70" s="128">
        <v>2</v>
      </c>
      <c r="DF70" s="128" t="s">
        <v>141</v>
      </c>
      <c r="DG70" s="128">
        <v>25</v>
      </c>
      <c r="DH70" s="128" t="s">
        <v>138</v>
      </c>
      <c r="DI70" s="192" t="s">
        <v>142</v>
      </c>
      <c r="DJ70" s="128" t="s">
        <v>140</v>
      </c>
      <c r="DK70" s="128">
        <v>2012</v>
      </c>
      <c r="DL70" s="128">
        <v>110</v>
      </c>
      <c r="DM70" s="128">
        <v>25</v>
      </c>
    </row>
    <row r="71" spans="1:118" ht="20.100000000000001" customHeight="1" x14ac:dyDescent="0.25">
      <c r="A71" s="39">
        <v>1</v>
      </c>
      <c r="B71" s="72" t="s">
        <v>137</v>
      </c>
      <c r="C71" s="63">
        <v>25</v>
      </c>
      <c r="D71" s="114" t="s">
        <v>154</v>
      </c>
      <c r="E71" s="115" t="s">
        <v>153</v>
      </c>
      <c r="F71" s="115">
        <v>2014</v>
      </c>
      <c r="G71" s="116">
        <v>120</v>
      </c>
      <c r="H71" s="38">
        <v>24.8</v>
      </c>
      <c r="I71" s="68" t="s">
        <v>138</v>
      </c>
      <c r="L71" s="22"/>
      <c r="M71" s="23">
        <v>4</v>
      </c>
      <c r="N71" s="34">
        <v>1</v>
      </c>
      <c r="O71" s="23" t="s">
        <v>144</v>
      </c>
      <c r="P71" s="23">
        <v>35</v>
      </c>
      <c r="Q71" s="23" t="s">
        <v>138</v>
      </c>
      <c r="R71" s="113" t="s">
        <v>145</v>
      </c>
      <c r="S71" s="113" t="s">
        <v>140</v>
      </c>
      <c r="T71" s="23">
        <v>2010</v>
      </c>
      <c r="U71" s="23">
        <v>257</v>
      </c>
      <c r="V71" s="100">
        <v>33.5</v>
      </c>
      <c r="X71" s="100">
        <v>3</v>
      </c>
      <c r="Y71" s="100">
        <v>0</v>
      </c>
      <c r="Z71" s="100">
        <v>0</v>
      </c>
      <c r="AA71" s="100">
        <v>0</v>
      </c>
      <c r="AB71" s="100">
        <v>3</v>
      </c>
      <c r="AC71" s="100"/>
      <c r="AD71" s="100">
        <v>1</v>
      </c>
      <c r="AF71" s="22">
        <v>103035257004</v>
      </c>
      <c r="AH71" s="22">
        <v>101025120011</v>
      </c>
      <c r="AJ71" s="22">
        <v>11</v>
      </c>
      <c r="AL71" s="100">
        <v>1</v>
      </c>
      <c r="AM71" s="100">
        <v>1</v>
      </c>
      <c r="AP71" s="100">
        <v>1</v>
      </c>
      <c r="AQ71" s="100" t="s">
        <v>137</v>
      </c>
      <c r="AR71" s="100">
        <v>25</v>
      </c>
      <c r="AS71" s="100" t="s">
        <v>138</v>
      </c>
      <c r="AT71" s="100" t="s">
        <v>154</v>
      </c>
      <c r="AU71" s="100" t="s">
        <v>153</v>
      </c>
      <c r="AV71" s="100">
        <v>2014</v>
      </c>
      <c r="AW71" s="100">
        <v>120</v>
      </c>
      <c r="AX71" s="118">
        <v>24.8</v>
      </c>
      <c r="AY71" s="128">
        <v>11</v>
      </c>
      <c r="AZ71" s="128" t="s">
        <v>457</v>
      </c>
      <c r="BA71" s="128">
        <v>11</v>
      </c>
      <c r="BB71" s="34">
        <v>4</v>
      </c>
      <c r="BC71" s="128">
        <v>1</v>
      </c>
      <c r="BD71" s="128">
        <v>0</v>
      </c>
      <c r="BE71" s="112">
        <v>4</v>
      </c>
      <c r="BF71" s="128">
        <v>4</v>
      </c>
      <c r="BH71" s="128">
        <v>14</v>
      </c>
      <c r="BK71" s="112" t="s">
        <v>137</v>
      </c>
      <c r="BL71" s="112">
        <v>31</v>
      </c>
      <c r="BM71" s="112" t="s">
        <v>138</v>
      </c>
      <c r="BN71" s="112">
        <v>5</v>
      </c>
      <c r="BO71" s="128">
        <v>34</v>
      </c>
      <c r="BQ71" s="112" t="s">
        <v>137</v>
      </c>
      <c r="BR71" s="112" t="s">
        <v>458</v>
      </c>
      <c r="BS71" s="112">
        <v>5</v>
      </c>
      <c r="BT71" s="128">
        <v>14</v>
      </c>
      <c r="BU71" s="128">
        <v>0</v>
      </c>
      <c r="BV71" s="128">
        <v>0</v>
      </c>
      <c r="BW71" s="128">
        <v>4</v>
      </c>
      <c r="BX71" s="128">
        <v>9999</v>
      </c>
      <c r="BZ71" s="128">
        <v>31</v>
      </c>
      <c r="CC71" s="128" t="s">
        <v>234</v>
      </c>
      <c r="CD71" s="128">
        <v>5</v>
      </c>
      <c r="CF71" s="128" t="s">
        <v>452</v>
      </c>
      <c r="CG71" s="128">
        <v>31</v>
      </c>
      <c r="CH71" s="128">
        <v>5</v>
      </c>
      <c r="CI71" s="128">
        <v>14</v>
      </c>
      <c r="CJ71" s="128">
        <v>0</v>
      </c>
      <c r="CK71" s="128">
        <v>0</v>
      </c>
      <c r="CL71" s="128">
        <v>14</v>
      </c>
      <c r="CM71" s="128">
        <v>9999</v>
      </c>
      <c r="CO71" s="128">
        <v>31</v>
      </c>
      <c r="CR71" s="128" t="s">
        <v>459</v>
      </c>
      <c r="CS71" s="128">
        <v>5</v>
      </c>
      <c r="CV71" s="128">
        <v>999999</v>
      </c>
      <c r="CW71" s="128">
        <v>4</v>
      </c>
      <c r="CX71" s="128">
        <v>9999999999</v>
      </c>
      <c r="CY71" s="128">
        <v>10078</v>
      </c>
      <c r="CZ71" s="128">
        <v>5</v>
      </c>
      <c r="DA71" s="128">
        <v>78</v>
      </c>
      <c r="DE71" s="128">
        <v>78</v>
      </c>
      <c r="DF71" s="128" t="s">
        <v>141</v>
      </c>
      <c r="DG71" s="128">
        <v>31</v>
      </c>
      <c r="DH71" s="128" t="s">
        <v>138</v>
      </c>
      <c r="DI71" s="192" t="s">
        <v>226</v>
      </c>
      <c r="DJ71" s="128" t="s">
        <v>225</v>
      </c>
      <c r="DK71" s="128">
        <v>2012</v>
      </c>
      <c r="DL71" s="128">
        <v>129</v>
      </c>
      <c r="DM71" s="128">
        <v>29.7</v>
      </c>
    </row>
    <row r="72" spans="1:118" ht="20.100000000000001" customHeight="1" x14ac:dyDescent="0.25">
      <c r="A72" s="39">
        <v>1</v>
      </c>
      <c r="B72" s="72" t="s">
        <v>137</v>
      </c>
      <c r="C72" s="63">
        <v>28</v>
      </c>
      <c r="D72" s="114" t="s">
        <v>155</v>
      </c>
      <c r="E72" s="115" t="s">
        <v>153</v>
      </c>
      <c r="F72" s="115">
        <v>2013</v>
      </c>
      <c r="G72" s="116">
        <v>71</v>
      </c>
      <c r="H72" s="38">
        <v>27.8</v>
      </c>
      <c r="I72" s="68" t="s">
        <v>138</v>
      </c>
      <c r="L72" s="22"/>
      <c r="M72" s="23">
        <v>5</v>
      </c>
      <c r="N72" s="34">
        <v>1</v>
      </c>
      <c r="O72" s="23" t="s">
        <v>144</v>
      </c>
      <c r="P72" s="23">
        <v>43</v>
      </c>
      <c r="Q72" s="23" t="s">
        <v>138</v>
      </c>
      <c r="R72" s="113" t="s">
        <v>146</v>
      </c>
      <c r="S72" s="113" t="s">
        <v>140</v>
      </c>
      <c r="T72" s="23">
        <v>2010</v>
      </c>
      <c r="U72" s="23">
        <v>158</v>
      </c>
      <c r="V72" s="100">
        <v>42.1</v>
      </c>
      <c r="X72" s="100">
        <v>3</v>
      </c>
      <c r="Y72" s="100">
        <v>0</v>
      </c>
      <c r="Z72" s="100">
        <v>0</v>
      </c>
      <c r="AA72" s="100">
        <v>0</v>
      </c>
      <c r="AB72" s="100">
        <v>3</v>
      </c>
      <c r="AC72" s="100"/>
      <c r="AD72" s="100">
        <v>1</v>
      </c>
      <c r="AF72" s="22">
        <v>103043158005</v>
      </c>
      <c r="AH72" s="22">
        <v>101028071012</v>
      </c>
      <c r="AJ72" s="22">
        <v>12</v>
      </c>
      <c r="AL72" s="100">
        <v>1</v>
      </c>
      <c r="AM72" s="100">
        <v>0</v>
      </c>
      <c r="AP72" s="100">
        <v>1</v>
      </c>
      <c r="AQ72" s="100" t="s">
        <v>137</v>
      </c>
      <c r="AR72" s="100">
        <v>28</v>
      </c>
      <c r="AS72" s="100" t="s">
        <v>138</v>
      </c>
      <c r="AT72" s="100" t="s">
        <v>155</v>
      </c>
      <c r="AU72" s="100" t="s">
        <v>153</v>
      </c>
      <c r="AV72" s="100">
        <v>2013</v>
      </c>
      <c r="AW72" s="100">
        <v>71</v>
      </c>
      <c r="AX72" s="118">
        <v>27.8</v>
      </c>
      <c r="AY72" s="128">
        <v>12</v>
      </c>
      <c r="AZ72" s="128" t="s">
        <v>460</v>
      </c>
      <c r="BA72" s="128">
        <v>12</v>
      </c>
      <c r="BB72" s="34">
        <v>5</v>
      </c>
      <c r="BC72" s="128">
        <v>1</v>
      </c>
      <c r="BD72" s="128">
        <v>0</v>
      </c>
      <c r="BE72" s="112">
        <v>9999</v>
      </c>
      <c r="BF72" s="128">
        <v>9999</v>
      </c>
      <c r="BH72" s="128">
        <v>20</v>
      </c>
      <c r="BK72" s="112" t="s">
        <v>137</v>
      </c>
      <c r="BL72" s="112">
        <v>35</v>
      </c>
      <c r="BM72" s="112" t="s">
        <v>138</v>
      </c>
      <c r="BN72" s="112">
        <v>6</v>
      </c>
      <c r="BO72" s="128">
        <v>38</v>
      </c>
      <c r="BQ72" s="112" t="s">
        <v>137</v>
      </c>
      <c r="BR72" s="112" t="s">
        <v>461</v>
      </c>
      <c r="BS72" s="112">
        <v>6</v>
      </c>
      <c r="BT72" s="128">
        <v>20</v>
      </c>
      <c r="BU72" s="128">
        <v>0</v>
      </c>
      <c r="BV72" s="128">
        <v>0</v>
      </c>
      <c r="BW72" s="128">
        <v>5</v>
      </c>
      <c r="BX72" s="128">
        <v>9999</v>
      </c>
      <c r="BZ72" s="128">
        <v>33</v>
      </c>
      <c r="CC72" s="128" t="s">
        <v>235</v>
      </c>
      <c r="CD72" s="128">
        <v>2</v>
      </c>
      <c r="CF72" s="128" t="s">
        <v>452</v>
      </c>
      <c r="CG72" s="128">
        <v>35</v>
      </c>
      <c r="CH72" s="128">
        <v>6</v>
      </c>
      <c r="CI72" s="128">
        <v>20</v>
      </c>
      <c r="CJ72" s="128">
        <v>0</v>
      </c>
      <c r="CK72" s="128">
        <v>0</v>
      </c>
      <c r="CL72" s="128">
        <v>20</v>
      </c>
      <c r="CM72" s="128">
        <v>9999</v>
      </c>
      <c r="CO72" s="128">
        <v>33</v>
      </c>
      <c r="CR72" s="128" t="s">
        <v>462</v>
      </c>
      <c r="CS72" s="128">
        <v>2</v>
      </c>
      <c r="CV72" s="128">
        <v>999999</v>
      </c>
      <c r="CW72" s="128">
        <v>5</v>
      </c>
      <c r="CX72" s="128">
        <v>9999999999</v>
      </c>
      <c r="CY72" s="128">
        <v>18063</v>
      </c>
      <c r="CZ72" s="128">
        <v>5</v>
      </c>
      <c r="DA72" s="128">
        <v>63</v>
      </c>
      <c r="DE72" s="128">
        <v>63</v>
      </c>
      <c r="DF72" s="128" t="s">
        <v>141</v>
      </c>
      <c r="DG72" s="128">
        <v>80</v>
      </c>
      <c r="DH72" s="128" t="s">
        <v>138</v>
      </c>
      <c r="DI72" s="192" t="s">
        <v>209</v>
      </c>
      <c r="DJ72" s="128" t="s">
        <v>134</v>
      </c>
      <c r="DK72" s="128">
        <v>2011</v>
      </c>
      <c r="DL72" s="128">
        <v>103</v>
      </c>
      <c r="DM72" s="128">
        <v>73.099999999999994</v>
      </c>
    </row>
    <row r="73" spans="1:118" ht="20.100000000000001" customHeight="1" x14ac:dyDescent="0.25">
      <c r="A73" s="39">
        <v>2</v>
      </c>
      <c r="B73" s="72" t="s">
        <v>137</v>
      </c>
      <c r="C73" s="63">
        <v>28</v>
      </c>
      <c r="D73" s="114" t="s">
        <v>156</v>
      </c>
      <c r="E73" s="115" t="s">
        <v>153</v>
      </c>
      <c r="F73" s="115">
        <v>2013</v>
      </c>
      <c r="G73" s="116">
        <v>102</v>
      </c>
      <c r="H73" s="38">
        <v>27.9</v>
      </c>
      <c r="I73" s="68" t="s">
        <v>138</v>
      </c>
      <c r="L73" s="22"/>
      <c r="M73" s="23">
        <v>6</v>
      </c>
      <c r="N73" s="34">
        <v>1</v>
      </c>
      <c r="O73" s="23" t="s">
        <v>144</v>
      </c>
      <c r="P73" s="23">
        <v>47</v>
      </c>
      <c r="Q73" s="23" t="s">
        <v>138</v>
      </c>
      <c r="R73" s="113" t="s">
        <v>147</v>
      </c>
      <c r="S73" s="113" t="s">
        <v>140</v>
      </c>
      <c r="T73" s="23">
        <v>2010</v>
      </c>
      <c r="U73" s="23">
        <v>57</v>
      </c>
      <c r="V73" s="100">
        <v>45.2</v>
      </c>
      <c r="X73" s="100">
        <v>3</v>
      </c>
      <c r="Y73" s="100">
        <v>0</v>
      </c>
      <c r="Z73" s="100">
        <v>0</v>
      </c>
      <c r="AA73" s="100">
        <v>0</v>
      </c>
      <c r="AB73" s="100">
        <v>3</v>
      </c>
      <c r="AC73" s="100"/>
      <c r="AD73" s="100">
        <v>1</v>
      </c>
      <c r="AF73" s="22">
        <v>103047057006</v>
      </c>
      <c r="AH73" s="22">
        <v>101028102013</v>
      </c>
      <c r="AJ73" s="22">
        <v>13</v>
      </c>
      <c r="AL73" s="100">
        <v>0</v>
      </c>
      <c r="AM73" s="100">
        <v>0</v>
      </c>
      <c r="AP73" s="100">
        <v>2</v>
      </c>
      <c r="AQ73" s="100" t="s">
        <v>137</v>
      </c>
      <c r="AR73" s="100">
        <v>28</v>
      </c>
      <c r="AS73" s="100" t="s">
        <v>138</v>
      </c>
      <c r="AT73" s="100" t="s">
        <v>156</v>
      </c>
      <c r="AU73" s="100" t="s">
        <v>153</v>
      </c>
      <c r="AV73" s="100">
        <v>2013</v>
      </c>
      <c r="AW73" s="100">
        <v>102</v>
      </c>
      <c r="AX73" s="118">
        <v>27.9</v>
      </c>
      <c r="AY73" s="128">
        <v>13</v>
      </c>
      <c r="AZ73" s="128" t="s">
        <v>460</v>
      </c>
      <c r="BA73" s="128">
        <v>12</v>
      </c>
      <c r="BB73" s="34">
        <v>6</v>
      </c>
      <c r="BC73" s="128">
        <v>1</v>
      </c>
      <c r="BD73" s="128">
        <v>0</v>
      </c>
      <c r="BE73" s="112">
        <v>9999</v>
      </c>
      <c r="BF73" s="128">
        <v>9999</v>
      </c>
      <c r="BH73" s="128">
        <v>22</v>
      </c>
      <c r="BK73" s="112" t="s">
        <v>137</v>
      </c>
      <c r="BL73" s="112">
        <v>39</v>
      </c>
      <c r="BM73" s="112" t="s">
        <v>138</v>
      </c>
      <c r="BN73" s="112">
        <v>2</v>
      </c>
      <c r="BO73" s="128">
        <v>17</v>
      </c>
      <c r="BQ73" s="112" t="s">
        <v>137</v>
      </c>
      <c r="BR73" s="112" t="s">
        <v>463</v>
      </c>
      <c r="BS73" s="112">
        <v>2</v>
      </c>
      <c r="BT73" s="128">
        <v>22</v>
      </c>
      <c r="BU73" s="128">
        <v>0</v>
      </c>
      <c r="BV73" s="128">
        <v>0</v>
      </c>
      <c r="BW73" s="128">
        <v>6</v>
      </c>
      <c r="BX73" s="128">
        <v>9999</v>
      </c>
      <c r="BZ73" s="128">
        <v>9999</v>
      </c>
      <c r="CC73" s="128" t="s">
        <v>290</v>
      </c>
      <c r="CD73" s="128" t="s">
        <v>290</v>
      </c>
      <c r="CF73" s="128" t="s">
        <v>452</v>
      </c>
      <c r="CG73" s="128">
        <v>39</v>
      </c>
      <c r="CH73" s="128">
        <v>2</v>
      </c>
      <c r="CI73" s="128">
        <v>22</v>
      </c>
      <c r="CJ73" s="128">
        <v>0</v>
      </c>
      <c r="CK73" s="128">
        <v>0</v>
      </c>
      <c r="CL73" s="128">
        <v>22</v>
      </c>
      <c r="CM73" s="128">
        <v>9999</v>
      </c>
      <c r="CO73" s="128">
        <v>9999</v>
      </c>
      <c r="CR73" s="128" t="s">
        <v>290</v>
      </c>
      <c r="CS73" s="128" t="s">
        <v>290</v>
      </c>
      <c r="CV73" s="128">
        <v>999999</v>
      </c>
      <c r="CW73" s="128">
        <v>6</v>
      </c>
      <c r="CX73" s="128">
        <v>9999999999</v>
      </c>
      <c r="CY73" s="128">
        <v>19025</v>
      </c>
      <c r="CZ73" s="128">
        <v>5</v>
      </c>
      <c r="DA73" s="128">
        <v>25</v>
      </c>
      <c r="DE73" s="128">
        <v>25</v>
      </c>
      <c r="DF73" s="128" t="s">
        <v>144</v>
      </c>
      <c r="DG73" s="128">
        <v>31</v>
      </c>
      <c r="DH73" s="128" t="s">
        <v>138</v>
      </c>
      <c r="DI73" s="192" t="s">
        <v>168</v>
      </c>
      <c r="DJ73" s="128" t="s">
        <v>153</v>
      </c>
      <c r="DK73" s="128">
        <v>2010</v>
      </c>
      <c r="DL73" s="128">
        <v>207</v>
      </c>
      <c r="DM73" s="128">
        <v>29.2</v>
      </c>
    </row>
    <row r="74" spans="1:118" ht="20.100000000000001" customHeight="1" x14ac:dyDescent="0.25">
      <c r="A74" s="39">
        <v>3</v>
      </c>
      <c r="B74" s="72" t="s">
        <v>137</v>
      </c>
      <c r="C74" s="63">
        <v>28</v>
      </c>
      <c r="D74" s="114" t="s">
        <v>157</v>
      </c>
      <c r="E74" s="115" t="s">
        <v>153</v>
      </c>
      <c r="F74" s="115">
        <v>2013</v>
      </c>
      <c r="G74" s="116">
        <v>201</v>
      </c>
      <c r="H74" s="38">
        <v>27.8</v>
      </c>
      <c r="I74" s="68" t="s">
        <v>138</v>
      </c>
      <c r="L74" s="22"/>
      <c r="M74" s="23">
        <v>7</v>
      </c>
      <c r="N74" s="34">
        <v>1</v>
      </c>
      <c r="O74" s="23" t="s">
        <v>137</v>
      </c>
      <c r="P74" s="23">
        <v>22</v>
      </c>
      <c r="Q74" s="23" t="s">
        <v>138</v>
      </c>
      <c r="R74" s="113" t="s">
        <v>148</v>
      </c>
      <c r="S74" s="113" t="s">
        <v>149</v>
      </c>
      <c r="T74" s="23">
        <v>2014</v>
      </c>
      <c r="U74" s="23">
        <v>144</v>
      </c>
      <c r="V74" s="100">
        <v>22</v>
      </c>
      <c r="X74" s="100">
        <v>1</v>
      </c>
      <c r="Y74" s="100">
        <v>0</v>
      </c>
      <c r="Z74" s="100">
        <v>0</v>
      </c>
      <c r="AA74" s="100">
        <v>0</v>
      </c>
      <c r="AB74" s="100">
        <v>1</v>
      </c>
      <c r="AC74" s="100"/>
      <c r="AD74" s="100">
        <v>1</v>
      </c>
      <c r="AF74" s="22">
        <v>101022144007</v>
      </c>
      <c r="AH74" s="22">
        <v>101028201014</v>
      </c>
      <c r="AJ74" s="22">
        <v>14</v>
      </c>
      <c r="AL74" s="100">
        <v>0</v>
      </c>
      <c r="AM74" s="100">
        <v>0</v>
      </c>
      <c r="AP74" s="100">
        <v>3</v>
      </c>
      <c r="AQ74" s="100" t="s">
        <v>137</v>
      </c>
      <c r="AR74" s="100">
        <v>28</v>
      </c>
      <c r="AS74" s="100" t="s">
        <v>138</v>
      </c>
      <c r="AT74" s="100" t="s">
        <v>157</v>
      </c>
      <c r="AU74" s="100" t="s">
        <v>153</v>
      </c>
      <c r="AV74" s="100">
        <v>2013</v>
      </c>
      <c r="AW74" s="100">
        <v>201</v>
      </c>
      <c r="AX74" s="118">
        <v>27.8</v>
      </c>
      <c r="AY74" s="128">
        <v>14</v>
      </c>
      <c r="AZ74" s="128" t="s">
        <v>460</v>
      </c>
      <c r="BA74" s="128">
        <v>12</v>
      </c>
      <c r="BB74" s="34">
        <v>7</v>
      </c>
      <c r="BC74" s="128">
        <v>1</v>
      </c>
      <c r="BD74" s="128">
        <v>0</v>
      </c>
      <c r="BE74" s="112">
        <v>9999</v>
      </c>
      <c r="BF74" s="128">
        <v>9999</v>
      </c>
      <c r="BH74" s="128">
        <v>23</v>
      </c>
      <c r="BK74" s="112" t="s">
        <v>137</v>
      </c>
      <c r="BL74" s="112">
        <v>43</v>
      </c>
      <c r="BM74" s="112" t="s">
        <v>138</v>
      </c>
      <c r="BN74" s="112">
        <v>1</v>
      </c>
      <c r="BO74" s="128">
        <v>19</v>
      </c>
      <c r="BQ74" s="112" t="s">
        <v>137</v>
      </c>
      <c r="BR74" s="112" t="s">
        <v>464</v>
      </c>
      <c r="BS74" s="112">
        <v>1</v>
      </c>
      <c r="BT74" s="128">
        <v>23</v>
      </c>
      <c r="BU74" s="128">
        <v>0</v>
      </c>
      <c r="BV74" s="128">
        <v>1</v>
      </c>
      <c r="BW74" s="128">
        <v>7</v>
      </c>
      <c r="BX74" s="128">
        <v>7</v>
      </c>
      <c r="BZ74" s="128">
        <v>9999</v>
      </c>
      <c r="CC74" s="128" t="s">
        <v>290</v>
      </c>
      <c r="CD74" s="128" t="s">
        <v>290</v>
      </c>
      <c r="CF74" s="128" t="s">
        <v>452</v>
      </c>
      <c r="CG74" s="128">
        <v>43</v>
      </c>
      <c r="CH74" s="128">
        <v>1</v>
      </c>
      <c r="CI74" s="128">
        <v>23</v>
      </c>
      <c r="CJ74" s="128">
        <v>0</v>
      </c>
      <c r="CK74" s="128">
        <v>1</v>
      </c>
      <c r="CL74" s="128">
        <v>23</v>
      </c>
      <c r="CM74" s="128">
        <v>7</v>
      </c>
      <c r="CO74" s="128">
        <v>9999</v>
      </c>
      <c r="CR74" s="128" t="s">
        <v>290</v>
      </c>
      <c r="CS74" s="128" t="s">
        <v>290</v>
      </c>
      <c r="CV74" s="128">
        <v>19</v>
      </c>
      <c r="CW74" s="128">
        <v>7</v>
      </c>
      <c r="CX74" s="128">
        <v>7019</v>
      </c>
      <c r="CY74" s="128">
        <v>25030</v>
      </c>
      <c r="CZ74" s="128">
        <v>5</v>
      </c>
      <c r="DA74" s="128">
        <v>30</v>
      </c>
      <c r="DE74" s="128">
        <v>30</v>
      </c>
      <c r="DF74" s="128" t="s">
        <v>144</v>
      </c>
      <c r="DG74" s="128">
        <v>57</v>
      </c>
      <c r="DH74" s="128" t="s">
        <v>138</v>
      </c>
      <c r="DI74" s="192" t="s">
        <v>173</v>
      </c>
      <c r="DJ74" s="128" t="s">
        <v>153</v>
      </c>
      <c r="DK74" s="128">
        <v>2009</v>
      </c>
      <c r="DL74" s="128">
        <v>181</v>
      </c>
      <c r="DM74" s="128">
        <v>54.3</v>
      </c>
    </row>
    <row r="75" spans="1:118" ht="20.100000000000001" customHeight="1" x14ac:dyDescent="0.25">
      <c r="A75" s="39">
        <v>4</v>
      </c>
      <c r="B75" s="72" t="s">
        <v>137</v>
      </c>
      <c r="C75" s="63">
        <v>28</v>
      </c>
      <c r="D75" s="114" t="s">
        <v>158</v>
      </c>
      <c r="E75" s="115" t="s">
        <v>153</v>
      </c>
      <c r="F75" s="115">
        <v>2014</v>
      </c>
      <c r="G75" s="116">
        <v>206</v>
      </c>
      <c r="H75" s="38">
        <v>27.4</v>
      </c>
      <c r="I75" s="68" t="s">
        <v>138</v>
      </c>
      <c r="L75" s="22"/>
      <c r="M75" s="23">
        <v>8</v>
      </c>
      <c r="N75" s="34">
        <v>1</v>
      </c>
      <c r="O75" s="23" t="s">
        <v>141</v>
      </c>
      <c r="P75" s="23">
        <v>63</v>
      </c>
      <c r="Q75" s="23" t="s">
        <v>138</v>
      </c>
      <c r="R75" s="113" t="s">
        <v>150</v>
      </c>
      <c r="S75" s="113" t="s">
        <v>149</v>
      </c>
      <c r="T75" s="23">
        <v>2012</v>
      </c>
      <c r="U75" s="23">
        <v>52</v>
      </c>
      <c r="V75" s="100">
        <v>60.9</v>
      </c>
      <c r="X75" s="100">
        <v>2</v>
      </c>
      <c r="Y75" s="100">
        <v>0</v>
      </c>
      <c r="Z75" s="100">
        <v>0</v>
      </c>
      <c r="AA75" s="100">
        <v>0</v>
      </c>
      <c r="AB75" s="100">
        <v>2</v>
      </c>
      <c r="AC75" s="100"/>
      <c r="AD75" s="100">
        <v>1</v>
      </c>
      <c r="AF75" s="22">
        <v>102063052008</v>
      </c>
      <c r="AH75" s="22">
        <v>101028206015</v>
      </c>
      <c r="AJ75" s="22">
        <v>15</v>
      </c>
      <c r="AL75" s="100">
        <v>0</v>
      </c>
      <c r="AM75" s="100">
        <v>0</v>
      </c>
      <c r="AP75" s="100">
        <v>4</v>
      </c>
      <c r="AQ75" s="100" t="s">
        <v>137</v>
      </c>
      <c r="AR75" s="100">
        <v>28</v>
      </c>
      <c r="AS75" s="100" t="s">
        <v>138</v>
      </c>
      <c r="AT75" s="100" t="s">
        <v>158</v>
      </c>
      <c r="AU75" s="100" t="s">
        <v>153</v>
      </c>
      <c r="AV75" s="100">
        <v>2014</v>
      </c>
      <c r="AW75" s="100">
        <v>206</v>
      </c>
      <c r="AX75" s="118">
        <v>27.4</v>
      </c>
      <c r="AY75" s="128">
        <v>15</v>
      </c>
      <c r="AZ75" s="128" t="s">
        <v>460</v>
      </c>
      <c r="BA75" s="128">
        <v>12</v>
      </c>
      <c r="BB75" s="34">
        <v>8</v>
      </c>
      <c r="BC75" s="128">
        <v>1</v>
      </c>
      <c r="BD75" s="128">
        <v>0</v>
      </c>
      <c r="BE75" s="112">
        <v>9999</v>
      </c>
      <c r="BF75" s="128">
        <v>9999</v>
      </c>
      <c r="BH75" s="128">
        <v>24</v>
      </c>
      <c r="BK75" s="112" t="s">
        <v>141</v>
      </c>
      <c r="BL75" s="112">
        <v>25</v>
      </c>
      <c r="BM75" s="112" t="s">
        <v>138</v>
      </c>
      <c r="BN75" s="112">
        <v>1</v>
      </c>
      <c r="BO75" s="128">
        <v>2</v>
      </c>
      <c r="BQ75" s="112" t="s">
        <v>141</v>
      </c>
      <c r="BR75" s="112" t="s">
        <v>453</v>
      </c>
      <c r="BS75" s="112">
        <v>1</v>
      </c>
      <c r="BT75" s="128">
        <v>1</v>
      </c>
      <c r="BU75" s="128">
        <v>1</v>
      </c>
      <c r="BV75" s="128">
        <v>0</v>
      </c>
      <c r="BW75" s="128">
        <v>1</v>
      </c>
      <c r="BX75" s="128">
        <v>9999</v>
      </c>
      <c r="BZ75" s="128">
        <v>9999</v>
      </c>
      <c r="CC75" s="128" t="s">
        <v>290</v>
      </c>
      <c r="CD75" s="128" t="s">
        <v>290</v>
      </c>
      <c r="CF75" s="128" t="s">
        <v>454</v>
      </c>
      <c r="CG75" s="128">
        <v>25</v>
      </c>
      <c r="CH75" s="128">
        <v>1</v>
      </c>
      <c r="CI75" s="128">
        <v>1</v>
      </c>
      <c r="CJ75" s="128">
        <v>1</v>
      </c>
      <c r="CK75" s="128">
        <v>0</v>
      </c>
      <c r="CL75" s="128">
        <v>1</v>
      </c>
      <c r="CM75" s="128">
        <v>9999</v>
      </c>
      <c r="CO75" s="128">
        <v>9999</v>
      </c>
      <c r="CR75" s="128" t="s">
        <v>290</v>
      </c>
      <c r="CS75" s="128" t="s">
        <v>290</v>
      </c>
      <c r="CV75" s="128">
        <v>2</v>
      </c>
      <c r="CW75" s="128">
        <v>8</v>
      </c>
      <c r="CX75" s="128">
        <v>8002</v>
      </c>
      <c r="CY75" s="128">
        <v>27065</v>
      </c>
      <c r="CZ75" s="128">
        <v>5</v>
      </c>
      <c r="DA75" s="128">
        <v>65</v>
      </c>
      <c r="DE75" s="128">
        <v>65</v>
      </c>
      <c r="DF75" s="128" t="s">
        <v>144</v>
      </c>
      <c r="DG75" s="128">
        <v>80</v>
      </c>
      <c r="DH75" s="128" t="s">
        <v>138</v>
      </c>
      <c r="DI75" s="192" t="s">
        <v>211</v>
      </c>
      <c r="DJ75" s="128" t="s">
        <v>134</v>
      </c>
      <c r="DK75" s="128">
        <v>2009</v>
      </c>
      <c r="DL75" s="128">
        <v>108</v>
      </c>
      <c r="DM75" s="128">
        <v>71.8</v>
      </c>
    </row>
    <row r="76" spans="1:118" ht="20.100000000000001" customHeight="1" x14ac:dyDescent="0.25">
      <c r="A76" s="39">
        <v>5</v>
      </c>
      <c r="B76" s="72" t="s">
        <v>137</v>
      </c>
      <c r="C76" s="63">
        <v>28</v>
      </c>
      <c r="D76" s="114" t="s">
        <v>177</v>
      </c>
      <c r="E76" s="115" t="s">
        <v>176</v>
      </c>
      <c r="F76" s="115">
        <v>2013</v>
      </c>
      <c r="G76" s="116">
        <v>275</v>
      </c>
      <c r="H76" s="38">
        <v>26.7</v>
      </c>
      <c r="I76" s="68" t="s">
        <v>138</v>
      </c>
      <c r="L76" s="22"/>
      <c r="M76" s="23">
        <v>9</v>
      </c>
      <c r="N76" s="34">
        <v>1</v>
      </c>
      <c r="O76" s="23" t="s">
        <v>141</v>
      </c>
      <c r="P76" s="23">
        <v>63</v>
      </c>
      <c r="Q76" s="23" t="s">
        <v>138</v>
      </c>
      <c r="R76" s="113" t="s">
        <v>151</v>
      </c>
      <c r="S76" s="113" t="s">
        <v>149</v>
      </c>
      <c r="T76" s="23">
        <v>2011</v>
      </c>
      <c r="U76" s="23">
        <v>151</v>
      </c>
      <c r="V76" s="100">
        <v>58</v>
      </c>
      <c r="X76" s="100">
        <v>2</v>
      </c>
      <c r="Y76" s="100">
        <v>0</v>
      </c>
      <c r="Z76" s="100">
        <v>0</v>
      </c>
      <c r="AA76" s="100">
        <v>0</v>
      </c>
      <c r="AB76" s="100">
        <v>2</v>
      </c>
      <c r="AC76" s="100"/>
      <c r="AD76" s="100">
        <v>1</v>
      </c>
      <c r="AF76" s="22">
        <v>102063151009</v>
      </c>
      <c r="AH76" s="22">
        <v>101028275033</v>
      </c>
      <c r="AJ76" s="22">
        <v>33</v>
      </c>
      <c r="AL76" s="100">
        <v>0</v>
      </c>
      <c r="AM76" s="100">
        <v>1</v>
      </c>
      <c r="AP76" s="100">
        <v>5</v>
      </c>
      <c r="AQ76" s="100" t="s">
        <v>137</v>
      </c>
      <c r="AR76" s="100">
        <v>28</v>
      </c>
      <c r="AS76" s="100" t="s">
        <v>138</v>
      </c>
      <c r="AT76" s="100" t="s">
        <v>177</v>
      </c>
      <c r="AU76" s="100" t="s">
        <v>176</v>
      </c>
      <c r="AV76" s="100">
        <v>2013</v>
      </c>
      <c r="AW76" s="100">
        <v>275</v>
      </c>
      <c r="AX76" s="118">
        <v>26.7</v>
      </c>
      <c r="AY76" s="128">
        <v>33</v>
      </c>
      <c r="AZ76" s="128" t="s">
        <v>460</v>
      </c>
      <c r="BA76" s="128">
        <v>12</v>
      </c>
      <c r="BB76" s="34">
        <v>9</v>
      </c>
      <c r="BC76" s="128">
        <v>1</v>
      </c>
      <c r="BD76" s="128">
        <v>0</v>
      </c>
      <c r="BE76" s="112">
        <v>9</v>
      </c>
      <c r="BF76" s="128">
        <v>9</v>
      </c>
      <c r="BH76" s="128">
        <v>27</v>
      </c>
      <c r="BK76" s="112" t="s">
        <v>141</v>
      </c>
      <c r="BL76" s="112">
        <v>28</v>
      </c>
      <c r="BM76" s="112" t="s">
        <v>138</v>
      </c>
      <c r="BN76" s="112">
        <v>3</v>
      </c>
      <c r="BO76" s="128">
        <v>66</v>
      </c>
      <c r="BQ76" s="112" t="s">
        <v>141</v>
      </c>
      <c r="BR76" s="112" t="s">
        <v>455</v>
      </c>
      <c r="BS76" s="112">
        <v>3</v>
      </c>
      <c r="BT76" s="128">
        <v>4</v>
      </c>
      <c r="BU76" s="128">
        <v>0</v>
      </c>
      <c r="BV76" s="128">
        <v>0</v>
      </c>
      <c r="BW76" s="128">
        <v>2</v>
      </c>
      <c r="BX76" s="128">
        <v>9999</v>
      </c>
      <c r="BZ76" s="128">
        <v>9999</v>
      </c>
      <c r="CC76" s="128" t="s">
        <v>290</v>
      </c>
      <c r="CD76" s="128" t="s">
        <v>290</v>
      </c>
      <c r="CF76" s="128" t="s">
        <v>454</v>
      </c>
      <c r="CG76" s="128">
        <v>28</v>
      </c>
      <c r="CH76" s="128">
        <v>3</v>
      </c>
      <c r="CI76" s="128">
        <v>4</v>
      </c>
      <c r="CJ76" s="128">
        <v>0</v>
      </c>
      <c r="CK76" s="128">
        <v>0</v>
      </c>
      <c r="CL76" s="128">
        <v>4</v>
      </c>
      <c r="CM76" s="128">
        <v>9999</v>
      </c>
      <c r="CO76" s="128">
        <v>9999</v>
      </c>
      <c r="CR76" s="128" t="s">
        <v>290</v>
      </c>
      <c r="CS76" s="128" t="s">
        <v>290</v>
      </c>
      <c r="CV76" s="128">
        <v>999999</v>
      </c>
      <c r="CW76" s="128">
        <v>9</v>
      </c>
      <c r="CX76" s="128">
        <v>9999999999</v>
      </c>
      <c r="CY76" s="128">
        <v>28032</v>
      </c>
      <c r="CZ76" s="128">
        <v>5</v>
      </c>
      <c r="DA76" s="128">
        <v>32</v>
      </c>
      <c r="DE76" s="128">
        <v>32</v>
      </c>
      <c r="DF76" s="128" t="s">
        <v>234</v>
      </c>
      <c r="DG76" s="128">
        <v>28</v>
      </c>
      <c r="DH76" s="128" t="s">
        <v>128</v>
      </c>
      <c r="DI76" s="192" t="s">
        <v>175</v>
      </c>
      <c r="DJ76" s="128" t="s">
        <v>153</v>
      </c>
      <c r="DK76" s="128">
        <v>2012</v>
      </c>
      <c r="DL76" s="128">
        <v>44</v>
      </c>
      <c r="DM76" s="128">
        <v>26.8</v>
      </c>
    </row>
    <row r="77" spans="1:118" ht="20.100000000000001" customHeight="1" x14ac:dyDescent="0.25">
      <c r="A77" s="39">
        <v>1</v>
      </c>
      <c r="B77" s="72" t="s">
        <v>137</v>
      </c>
      <c r="C77" s="63">
        <v>31</v>
      </c>
      <c r="D77" s="114" t="s">
        <v>178</v>
      </c>
      <c r="E77" s="115" t="s">
        <v>176</v>
      </c>
      <c r="F77" s="115">
        <v>2014</v>
      </c>
      <c r="G77" s="116">
        <v>15</v>
      </c>
      <c r="H77" s="38">
        <v>29.5</v>
      </c>
      <c r="I77" s="68" t="s">
        <v>138</v>
      </c>
      <c r="L77" s="22"/>
      <c r="M77" s="23">
        <v>10</v>
      </c>
      <c r="N77" s="34">
        <v>1</v>
      </c>
      <c r="O77" s="23" t="s">
        <v>137</v>
      </c>
      <c r="P77" s="23">
        <v>22</v>
      </c>
      <c r="Q77" s="23" t="s">
        <v>138</v>
      </c>
      <c r="R77" s="113" t="s">
        <v>152</v>
      </c>
      <c r="S77" s="113" t="s">
        <v>153</v>
      </c>
      <c r="T77" s="23">
        <v>2014</v>
      </c>
      <c r="U77" s="23">
        <v>239</v>
      </c>
      <c r="V77" s="100">
        <v>20</v>
      </c>
      <c r="X77" s="100">
        <v>1</v>
      </c>
      <c r="Y77" s="100">
        <v>0</v>
      </c>
      <c r="Z77" s="100">
        <v>0</v>
      </c>
      <c r="AA77" s="100">
        <v>0</v>
      </c>
      <c r="AB77" s="100">
        <v>1</v>
      </c>
      <c r="AC77" s="100"/>
      <c r="AD77" s="100">
        <v>1</v>
      </c>
      <c r="AF77" s="22">
        <v>101022239010</v>
      </c>
      <c r="AH77" s="22">
        <v>101031015034</v>
      </c>
      <c r="AJ77" s="22">
        <v>34</v>
      </c>
      <c r="AL77" s="100">
        <v>1</v>
      </c>
      <c r="AM77" s="100">
        <v>0</v>
      </c>
      <c r="AP77" s="100">
        <v>1</v>
      </c>
      <c r="AQ77" s="100" t="s">
        <v>137</v>
      </c>
      <c r="AR77" s="100">
        <v>31</v>
      </c>
      <c r="AS77" s="100" t="s">
        <v>138</v>
      </c>
      <c r="AT77" s="100" t="s">
        <v>178</v>
      </c>
      <c r="AU77" s="100" t="s">
        <v>176</v>
      </c>
      <c r="AV77" s="100">
        <v>2014</v>
      </c>
      <c r="AW77" s="100">
        <v>15</v>
      </c>
      <c r="AX77" s="118">
        <v>29.5</v>
      </c>
      <c r="AY77" s="128">
        <v>34</v>
      </c>
      <c r="AZ77" s="128" t="s">
        <v>465</v>
      </c>
      <c r="BA77" s="128">
        <v>34</v>
      </c>
      <c r="BB77" s="34">
        <v>10</v>
      </c>
      <c r="BC77" s="128">
        <v>1</v>
      </c>
      <c r="BD77" s="128">
        <v>0</v>
      </c>
      <c r="BE77" s="112">
        <v>9999</v>
      </c>
      <c r="BF77" s="128">
        <v>9999</v>
      </c>
      <c r="BH77" s="128">
        <v>28</v>
      </c>
      <c r="BK77" s="112" t="s">
        <v>141</v>
      </c>
      <c r="BL77" s="112">
        <v>31</v>
      </c>
      <c r="BM77" s="112" t="s">
        <v>138</v>
      </c>
      <c r="BN77" s="112">
        <v>1</v>
      </c>
      <c r="BO77" s="128">
        <v>78</v>
      </c>
      <c r="BQ77" s="112" t="s">
        <v>141</v>
      </c>
      <c r="BR77" s="112" t="s">
        <v>458</v>
      </c>
      <c r="BS77" s="112">
        <v>1</v>
      </c>
      <c r="BT77" s="128">
        <v>5</v>
      </c>
      <c r="BU77" s="128">
        <v>0</v>
      </c>
      <c r="BV77" s="128">
        <v>0</v>
      </c>
      <c r="BW77" s="128">
        <v>3</v>
      </c>
      <c r="BX77" s="128">
        <v>9999</v>
      </c>
      <c r="BZ77" s="128">
        <v>9999</v>
      </c>
      <c r="CC77" s="128" t="s">
        <v>290</v>
      </c>
      <c r="CD77" s="128" t="s">
        <v>290</v>
      </c>
      <c r="CF77" s="128" t="s">
        <v>454</v>
      </c>
      <c r="CG77" s="128">
        <v>31</v>
      </c>
      <c r="CH77" s="128">
        <v>1</v>
      </c>
      <c r="CI77" s="128">
        <v>5</v>
      </c>
      <c r="CJ77" s="128">
        <v>0</v>
      </c>
      <c r="CK77" s="128">
        <v>0</v>
      </c>
      <c r="CL77" s="128">
        <v>5</v>
      </c>
      <c r="CM77" s="128">
        <v>9999</v>
      </c>
      <c r="CO77" s="128">
        <v>9999</v>
      </c>
      <c r="CR77" s="128" t="s">
        <v>290</v>
      </c>
      <c r="CS77" s="128" t="s">
        <v>290</v>
      </c>
      <c r="CV77" s="128">
        <v>78</v>
      </c>
      <c r="CW77" s="128">
        <v>10</v>
      </c>
      <c r="CX77" s="128">
        <v>10078</v>
      </c>
      <c r="CY77" s="128">
        <v>29044</v>
      </c>
      <c r="CZ77" s="128">
        <v>5</v>
      </c>
      <c r="DA77" s="128">
        <v>44</v>
      </c>
      <c r="DE77" s="128">
        <v>44</v>
      </c>
      <c r="DF77" s="128" t="s">
        <v>234</v>
      </c>
      <c r="DG77" s="128">
        <v>35</v>
      </c>
      <c r="DH77" s="128" t="s">
        <v>128</v>
      </c>
      <c r="DI77" s="192" t="s">
        <v>188</v>
      </c>
      <c r="DJ77" s="128" t="s">
        <v>176</v>
      </c>
      <c r="DK77" s="128">
        <v>2011</v>
      </c>
      <c r="DL77" s="128">
        <v>248</v>
      </c>
      <c r="DM77" s="128">
        <v>33.700000000000003</v>
      </c>
    </row>
    <row r="78" spans="1:118" ht="20.100000000000001" customHeight="1" x14ac:dyDescent="0.25">
      <c r="A78" s="39">
        <v>2</v>
      </c>
      <c r="B78" s="72" t="s">
        <v>137</v>
      </c>
      <c r="C78" s="63">
        <v>31</v>
      </c>
      <c r="D78" s="114" t="s">
        <v>192</v>
      </c>
      <c r="E78" s="115" t="s">
        <v>191</v>
      </c>
      <c r="F78" s="115">
        <v>2013</v>
      </c>
      <c r="G78" s="116">
        <v>100</v>
      </c>
      <c r="H78" s="38">
        <v>28.6</v>
      </c>
      <c r="I78" s="68" t="s">
        <v>138</v>
      </c>
      <c r="L78" s="22"/>
      <c r="M78" s="23">
        <v>11</v>
      </c>
      <c r="N78" s="34">
        <v>1</v>
      </c>
      <c r="O78" s="23" t="s">
        <v>137</v>
      </c>
      <c r="P78" s="23">
        <v>25</v>
      </c>
      <c r="Q78" s="23" t="s">
        <v>138</v>
      </c>
      <c r="R78" s="113" t="s">
        <v>154</v>
      </c>
      <c r="S78" s="113" t="s">
        <v>153</v>
      </c>
      <c r="T78" s="23">
        <v>2014</v>
      </c>
      <c r="U78" s="23">
        <v>120</v>
      </c>
      <c r="V78" s="100">
        <v>24.8</v>
      </c>
      <c r="X78" s="100">
        <v>1</v>
      </c>
      <c r="Y78" s="100">
        <v>0</v>
      </c>
      <c r="Z78" s="100">
        <v>0</v>
      </c>
      <c r="AA78" s="100">
        <v>0</v>
      </c>
      <c r="AB78" s="100">
        <v>1</v>
      </c>
      <c r="AC78" s="100"/>
      <c r="AD78" s="100">
        <v>1</v>
      </c>
      <c r="AF78" s="22">
        <v>101025120011</v>
      </c>
      <c r="AH78" s="22">
        <v>101031100047</v>
      </c>
      <c r="AJ78" s="22">
        <v>47</v>
      </c>
      <c r="AL78" s="100">
        <v>0</v>
      </c>
      <c r="AM78" s="100">
        <v>0</v>
      </c>
      <c r="AP78" s="100">
        <v>2</v>
      </c>
      <c r="AQ78" s="100" t="s">
        <v>137</v>
      </c>
      <c r="AR78" s="100">
        <v>31</v>
      </c>
      <c r="AS78" s="100" t="s">
        <v>138</v>
      </c>
      <c r="AT78" s="100" t="s">
        <v>192</v>
      </c>
      <c r="AU78" s="100" t="s">
        <v>191</v>
      </c>
      <c r="AV78" s="100">
        <v>2013</v>
      </c>
      <c r="AW78" s="100">
        <v>100</v>
      </c>
      <c r="AX78" s="118">
        <v>28.6</v>
      </c>
      <c r="AY78" s="128">
        <v>47</v>
      </c>
      <c r="AZ78" s="128" t="s">
        <v>465</v>
      </c>
      <c r="BA78" s="128">
        <v>34</v>
      </c>
      <c r="BB78" s="34">
        <v>11</v>
      </c>
      <c r="BC78" s="128">
        <v>1</v>
      </c>
      <c r="BD78" s="128">
        <v>0</v>
      </c>
      <c r="BE78" s="112">
        <v>9999</v>
      </c>
      <c r="BF78" s="128">
        <v>9999</v>
      </c>
      <c r="BH78" s="128">
        <v>31</v>
      </c>
      <c r="BK78" s="112" t="s">
        <v>141</v>
      </c>
      <c r="BL78" s="112">
        <v>35</v>
      </c>
      <c r="BM78" s="112" t="s">
        <v>138</v>
      </c>
      <c r="BN78" s="112">
        <v>3</v>
      </c>
      <c r="BO78" s="128">
        <v>3</v>
      </c>
      <c r="BQ78" s="112" t="s">
        <v>141</v>
      </c>
      <c r="BR78" s="112" t="s">
        <v>461</v>
      </c>
      <c r="BS78" s="112">
        <v>3</v>
      </c>
      <c r="BT78" s="128">
        <v>8</v>
      </c>
      <c r="BU78" s="128">
        <v>0</v>
      </c>
      <c r="BV78" s="128">
        <v>0</v>
      </c>
      <c r="BW78" s="128">
        <v>4</v>
      </c>
      <c r="BX78" s="128">
        <v>9999</v>
      </c>
      <c r="BZ78" s="128">
        <v>9999</v>
      </c>
      <c r="CC78" s="128" t="s">
        <v>290</v>
      </c>
      <c r="CD78" s="128" t="s">
        <v>290</v>
      </c>
      <c r="CF78" s="128" t="s">
        <v>454</v>
      </c>
      <c r="CG78" s="128">
        <v>35</v>
      </c>
      <c r="CH78" s="128">
        <v>3</v>
      </c>
      <c r="CI78" s="128">
        <v>8</v>
      </c>
      <c r="CJ78" s="128">
        <v>0</v>
      </c>
      <c r="CK78" s="128">
        <v>0</v>
      </c>
      <c r="CL78" s="128">
        <v>8</v>
      </c>
      <c r="CM78" s="128">
        <v>9999</v>
      </c>
      <c r="CO78" s="128">
        <v>9999</v>
      </c>
      <c r="CR78" s="128" t="s">
        <v>290</v>
      </c>
      <c r="CS78" s="128" t="s">
        <v>290</v>
      </c>
      <c r="CV78" s="128">
        <v>999999</v>
      </c>
      <c r="CW78" s="128">
        <v>11</v>
      </c>
      <c r="CX78" s="128">
        <v>9999999999</v>
      </c>
      <c r="CY78" s="128">
        <v>31046</v>
      </c>
      <c r="CZ78" s="128">
        <v>5</v>
      </c>
      <c r="DA78" s="128">
        <v>46</v>
      </c>
      <c r="DE78" s="128">
        <v>46</v>
      </c>
      <c r="DF78" s="128" t="s">
        <v>234</v>
      </c>
      <c r="DG78" s="128">
        <v>52</v>
      </c>
      <c r="DH78" s="128" t="s">
        <v>128</v>
      </c>
      <c r="DI78" s="192" t="s">
        <v>190</v>
      </c>
      <c r="DJ78" s="128" t="s">
        <v>176</v>
      </c>
      <c r="DK78" s="128">
        <v>2011</v>
      </c>
      <c r="DL78" s="128">
        <v>221</v>
      </c>
      <c r="DM78" s="128">
        <v>48.2</v>
      </c>
    </row>
    <row r="79" spans="1:118" ht="20.100000000000001" customHeight="1" x14ac:dyDescent="0.25">
      <c r="A79" s="39">
        <v>3</v>
      </c>
      <c r="B79" s="72" t="s">
        <v>137</v>
      </c>
      <c r="C79" s="63">
        <v>31</v>
      </c>
      <c r="D79" s="114" t="s">
        <v>159</v>
      </c>
      <c r="E79" s="115" t="s">
        <v>153</v>
      </c>
      <c r="F79" s="115">
        <v>2013</v>
      </c>
      <c r="G79" s="116">
        <v>131</v>
      </c>
      <c r="H79" s="38">
        <v>31</v>
      </c>
      <c r="I79" s="68" t="s">
        <v>138</v>
      </c>
      <c r="L79" s="22"/>
      <c r="M79" s="23">
        <v>12</v>
      </c>
      <c r="N79" s="34">
        <v>1</v>
      </c>
      <c r="O79" s="23" t="s">
        <v>137</v>
      </c>
      <c r="P79" s="23">
        <v>28</v>
      </c>
      <c r="Q79" s="23" t="s">
        <v>138</v>
      </c>
      <c r="R79" s="113" t="s">
        <v>155</v>
      </c>
      <c r="S79" s="113" t="s">
        <v>153</v>
      </c>
      <c r="T79" s="23">
        <v>2013</v>
      </c>
      <c r="U79" s="23">
        <v>71</v>
      </c>
      <c r="V79" s="100">
        <v>27.8</v>
      </c>
      <c r="X79" s="100">
        <v>1</v>
      </c>
      <c r="Y79" s="100">
        <v>0</v>
      </c>
      <c r="Z79" s="100">
        <v>0</v>
      </c>
      <c r="AA79" s="100">
        <v>0</v>
      </c>
      <c r="AB79" s="100">
        <v>1</v>
      </c>
      <c r="AC79" s="100"/>
      <c r="AD79" s="100">
        <v>1</v>
      </c>
      <c r="AF79" s="22">
        <v>101028071012</v>
      </c>
      <c r="AH79" s="22">
        <v>101031131016</v>
      </c>
      <c r="AJ79" s="22">
        <v>16</v>
      </c>
      <c r="AL79" s="100">
        <v>0</v>
      </c>
      <c r="AM79" s="100">
        <v>0</v>
      </c>
      <c r="AP79" s="100">
        <v>3</v>
      </c>
      <c r="AQ79" s="100" t="s">
        <v>137</v>
      </c>
      <c r="AR79" s="100">
        <v>31</v>
      </c>
      <c r="AS79" s="100" t="s">
        <v>138</v>
      </c>
      <c r="AT79" s="100" t="s">
        <v>159</v>
      </c>
      <c r="AU79" s="100" t="s">
        <v>153</v>
      </c>
      <c r="AV79" s="100">
        <v>2013</v>
      </c>
      <c r="AW79" s="100">
        <v>131</v>
      </c>
      <c r="AX79" s="118">
        <v>31</v>
      </c>
      <c r="AY79" s="128">
        <v>16</v>
      </c>
      <c r="AZ79" s="128" t="s">
        <v>465</v>
      </c>
      <c r="BA79" s="128">
        <v>34</v>
      </c>
      <c r="BB79" s="34">
        <v>12</v>
      </c>
      <c r="BC79" s="128">
        <v>1</v>
      </c>
      <c r="BD79" s="128">
        <v>0</v>
      </c>
      <c r="BE79" s="112">
        <v>9999</v>
      </c>
      <c r="BF79" s="128">
        <v>9999</v>
      </c>
      <c r="BH79" s="128">
        <v>35</v>
      </c>
      <c r="BK79" s="112" t="s">
        <v>141</v>
      </c>
      <c r="BL79" s="112">
        <v>39</v>
      </c>
      <c r="BM79" s="112" t="s">
        <v>138</v>
      </c>
      <c r="BN79" s="112">
        <v>4</v>
      </c>
      <c r="BO79" s="128">
        <v>50</v>
      </c>
      <c r="BQ79" s="112" t="s">
        <v>141</v>
      </c>
      <c r="BR79" s="112" t="s">
        <v>463</v>
      </c>
      <c r="BS79" s="112">
        <v>4</v>
      </c>
      <c r="BT79" s="128">
        <v>12</v>
      </c>
      <c r="BU79" s="128">
        <v>0</v>
      </c>
      <c r="BV79" s="128">
        <v>0</v>
      </c>
      <c r="BW79" s="128">
        <v>5</v>
      </c>
      <c r="BX79" s="128">
        <v>9999</v>
      </c>
      <c r="BZ79" s="128">
        <v>9999</v>
      </c>
      <c r="CC79" s="128" t="s">
        <v>290</v>
      </c>
      <c r="CD79" s="128" t="s">
        <v>290</v>
      </c>
      <c r="CF79" s="128" t="s">
        <v>454</v>
      </c>
      <c r="CG79" s="128">
        <v>39</v>
      </c>
      <c r="CH79" s="128">
        <v>4</v>
      </c>
      <c r="CI79" s="128">
        <v>12</v>
      </c>
      <c r="CJ79" s="128">
        <v>0</v>
      </c>
      <c r="CK79" s="128">
        <v>0</v>
      </c>
      <c r="CL79" s="128">
        <v>12</v>
      </c>
      <c r="CM79" s="128">
        <v>9999</v>
      </c>
      <c r="CO79" s="128">
        <v>9999</v>
      </c>
      <c r="CR79" s="128" t="s">
        <v>290</v>
      </c>
      <c r="CS79" s="128" t="s">
        <v>290</v>
      </c>
      <c r="CV79" s="128">
        <v>999999</v>
      </c>
      <c r="CW79" s="128">
        <v>12</v>
      </c>
      <c r="CX79" s="128">
        <v>9999999999</v>
      </c>
      <c r="CY79" s="128">
        <v>32076</v>
      </c>
      <c r="CZ79" s="128">
        <v>5</v>
      </c>
      <c r="DA79" s="128">
        <v>76</v>
      </c>
      <c r="DE79" s="128">
        <v>76</v>
      </c>
      <c r="DF79" s="128" t="s">
        <v>235</v>
      </c>
      <c r="DG79" s="128">
        <v>39</v>
      </c>
      <c r="DH79" s="128" t="s">
        <v>128</v>
      </c>
      <c r="DI79" s="192" t="s">
        <v>223</v>
      </c>
      <c r="DJ79" s="128" t="s">
        <v>136</v>
      </c>
      <c r="DK79" s="128">
        <v>2010</v>
      </c>
      <c r="DL79" s="128">
        <v>215</v>
      </c>
      <c r="DM79" s="128">
        <v>36.5</v>
      </c>
    </row>
    <row r="80" spans="1:118" ht="20.100000000000001" customHeight="1" x14ac:dyDescent="0.25">
      <c r="A80" s="39">
        <v>4</v>
      </c>
      <c r="B80" s="72" t="s">
        <v>137</v>
      </c>
      <c r="C80" s="63">
        <v>31</v>
      </c>
      <c r="D80" s="114" t="s">
        <v>179</v>
      </c>
      <c r="E80" s="115" t="s">
        <v>176</v>
      </c>
      <c r="F80" s="115">
        <v>2013</v>
      </c>
      <c r="G80" s="116">
        <v>154</v>
      </c>
      <c r="H80" s="38">
        <v>29.4</v>
      </c>
      <c r="I80" s="68" t="s">
        <v>138</v>
      </c>
      <c r="L80" s="22"/>
      <c r="M80" s="23">
        <v>13</v>
      </c>
      <c r="N80" s="34">
        <v>1</v>
      </c>
      <c r="O80" s="23" t="s">
        <v>137</v>
      </c>
      <c r="P80" s="23">
        <v>28</v>
      </c>
      <c r="Q80" s="23" t="s">
        <v>138</v>
      </c>
      <c r="R80" s="113" t="s">
        <v>156</v>
      </c>
      <c r="S80" s="113" t="s">
        <v>153</v>
      </c>
      <c r="T80" s="23">
        <v>2013</v>
      </c>
      <c r="U80" s="23">
        <v>102</v>
      </c>
      <c r="V80" s="100">
        <v>27.9</v>
      </c>
      <c r="X80" s="100">
        <v>1</v>
      </c>
      <c r="Y80" s="100">
        <v>0</v>
      </c>
      <c r="Z80" s="100">
        <v>0</v>
      </c>
      <c r="AA80" s="100">
        <v>0</v>
      </c>
      <c r="AB80" s="100">
        <v>1</v>
      </c>
      <c r="AC80" s="100"/>
      <c r="AD80" s="100">
        <v>1</v>
      </c>
      <c r="AF80" s="22">
        <v>101028102013</v>
      </c>
      <c r="AH80" s="22">
        <v>101031154035</v>
      </c>
      <c r="AJ80" s="22">
        <v>35</v>
      </c>
      <c r="AL80" s="100">
        <v>0</v>
      </c>
      <c r="AM80" s="100">
        <v>0</v>
      </c>
      <c r="AP80" s="100">
        <v>4</v>
      </c>
      <c r="AQ80" s="100" t="s">
        <v>137</v>
      </c>
      <c r="AR80" s="100">
        <v>31</v>
      </c>
      <c r="AS80" s="100" t="s">
        <v>138</v>
      </c>
      <c r="AT80" s="100" t="s">
        <v>179</v>
      </c>
      <c r="AU80" s="100" t="s">
        <v>176</v>
      </c>
      <c r="AV80" s="100">
        <v>2013</v>
      </c>
      <c r="AW80" s="100">
        <v>154</v>
      </c>
      <c r="AX80" s="118">
        <v>29.4</v>
      </c>
      <c r="AY80" s="128">
        <v>35</v>
      </c>
      <c r="AZ80" s="128" t="s">
        <v>465</v>
      </c>
      <c r="BA80" s="128">
        <v>34</v>
      </c>
      <c r="BB80" s="34">
        <v>13</v>
      </c>
      <c r="BC80" s="128">
        <v>1</v>
      </c>
      <c r="BD80" s="128">
        <v>0</v>
      </c>
      <c r="BE80" s="112">
        <v>9999</v>
      </c>
      <c r="BF80" s="128">
        <v>9999</v>
      </c>
      <c r="BH80" s="128">
        <v>37</v>
      </c>
      <c r="BK80" s="112" t="s">
        <v>141</v>
      </c>
      <c r="BL80" s="112">
        <v>43</v>
      </c>
      <c r="BM80" s="112" t="s">
        <v>138</v>
      </c>
      <c r="BN80" s="112">
        <v>2</v>
      </c>
      <c r="BO80" s="128">
        <v>61</v>
      </c>
      <c r="BQ80" s="112" t="s">
        <v>141</v>
      </c>
      <c r="BR80" s="112" t="s">
        <v>464</v>
      </c>
      <c r="BS80" s="112">
        <v>2</v>
      </c>
      <c r="BT80" s="128">
        <v>14</v>
      </c>
      <c r="BU80" s="128">
        <v>0</v>
      </c>
      <c r="BV80" s="128">
        <v>0</v>
      </c>
      <c r="BW80" s="128">
        <v>6</v>
      </c>
      <c r="BX80" s="128">
        <v>9999</v>
      </c>
      <c r="BZ80" s="128">
        <v>9999</v>
      </c>
      <c r="CC80" s="128" t="s">
        <v>290</v>
      </c>
      <c r="CD80" s="128" t="s">
        <v>290</v>
      </c>
      <c r="CF80" s="128" t="s">
        <v>454</v>
      </c>
      <c r="CG80" s="128">
        <v>43</v>
      </c>
      <c r="CH80" s="128">
        <v>2</v>
      </c>
      <c r="CI80" s="128">
        <v>14</v>
      </c>
      <c r="CJ80" s="128">
        <v>0</v>
      </c>
      <c r="CK80" s="128">
        <v>0</v>
      </c>
      <c r="CL80" s="128">
        <v>14</v>
      </c>
      <c r="CM80" s="128">
        <v>9999</v>
      </c>
      <c r="CO80" s="128">
        <v>9999</v>
      </c>
      <c r="CR80" s="128" t="s">
        <v>290</v>
      </c>
      <c r="CS80" s="128" t="s">
        <v>290</v>
      </c>
      <c r="CV80" s="128">
        <v>999999</v>
      </c>
      <c r="CW80" s="128">
        <v>13</v>
      </c>
      <c r="CX80" s="128">
        <v>9999999999</v>
      </c>
      <c r="CY80" s="128">
        <v>33085</v>
      </c>
      <c r="CZ80" s="128">
        <v>5</v>
      </c>
      <c r="DA80" s="128">
        <v>85</v>
      </c>
      <c r="DE80" s="128">
        <v>85</v>
      </c>
      <c r="DF80" s="128" t="s">
        <v>235</v>
      </c>
      <c r="DG80" s="128">
        <v>63</v>
      </c>
      <c r="DH80" s="128" t="s">
        <v>128</v>
      </c>
      <c r="DI80" s="192" t="s">
        <v>233</v>
      </c>
      <c r="DJ80" s="128" t="s">
        <v>135</v>
      </c>
      <c r="DK80" s="128">
        <v>2009</v>
      </c>
      <c r="DL80" s="128">
        <v>227</v>
      </c>
      <c r="DM80" s="128">
        <v>63</v>
      </c>
    </row>
    <row r="81" spans="1:117" ht="20.100000000000001" customHeight="1" x14ac:dyDescent="0.25">
      <c r="A81" s="39">
        <v>5</v>
      </c>
      <c r="B81" s="72" t="s">
        <v>137</v>
      </c>
      <c r="C81" s="63">
        <v>31</v>
      </c>
      <c r="D81" s="114" t="s">
        <v>180</v>
      </c>
      <c r="E81" s="115" t="s">
        <v>176</v>
      </c>
      <c r="F81" s="115">
        <v>2014</v>
      </c>
      <c r="G81" s="116">
        <v>296</v>
      </c>
      <c r="H81" s="38">
        <v>29.4</v>
      </c>
      <c r="I81" s="68" t="s">
        <v>138</v>
      </c>
      <c r="L81" s="22"/>
      <c r="M81" s="23">
        <v>14</v>
      </c>
      <c r="N81" s="34">
        <v>1</v>
      </c>
      <c r="O81" s="23" t="s">
        <v>137</v>
      </c>
      <c r="P81" s="23">
        <v>28</v>
      </c>
      <c r="Q81" s="23" t="s">
        <v>138</v>
      </c>
      <c r="R81" s="113" t="s">
        <v>157</v>
      </c>
      <c r="S81" s="113" t="s">
        <v>153</v>
      </c>
      <c r="T81" s="23">
        <v>2013</v>
      </c>
      <c r="U81" s="23">
        <v>201</v>
      </c>
      <c r="V81" s="100">
        <v>27.8</v>
      </c>
      <c r="X81" s="100">
        <v>1</v>
      </c>
      <c r="Y81" s="100">
        <v>0</v>
      </c>
      <c r="Z81" s="100">
        <v>0</v>
      </c>
      <c r="AA81" s="100">
        <v>0</v>
      </c>
      <c r="AB81" s="100">
        <v>1</v>
      </c>
      <c r="AC81" s="100"/>
      <c r="AD81" s="100">
        <v>1</v>
      </c>
      <c r="AF81" s="22">
        <v>101028201014</v>
      </c>
      <c r="AH81" s="22">
        <v>101031296036</v>
      </c>
      <c r="AJ81" s="22">
        <v>36</v>
      </c>
      <c r="AL81" s="100">
        <v>0</v>
      </c>
      <c r="AM81" s="100">
        <v>1</v>
      </c>
      <c r="AP81" s="100">
        <v>5</v>
      </c>
      <c r="AQ81" s="100" t="s">
        <v>137</v>
      </c>
      <c r="AR81" s="100">
        <v>31</v>
      </c>
      <c r="AS81" s="100" t="s">
        <v>138</v>
      </c>
      <c r="AT81" s="100" t="s">
        <v>180</v>
      </c>
      <c r="AU81" s="100" t="s">
        <v>176</v>
      </c>
      <c r="AV81" s="100">
        <v>2014</v>
      </c>
      <c r="AW81" s="100">
        <v>296</v>
      </c>
      <c r="AX81" s="118">
        <v>29.4</v>
      </c>
      <c r="AY81" s="128">
        <v>36</v>
      </c>
      <c r="AZ81" s="128" t="s">
        <v>465</v>
      </c>
      <c r="BA81" s="128">
        <v>34</v>
      </c>
      <c r="BB81" s="34">
        <v>14</v>
      </c>
      <c r="BC81" s="128">
        <v>1</v>
      </c>
      <c r="BD81" s="128">
        <v>0</v>
      </c>
      <c r="BE81" s="112">
        <v>14</v>
      </c>
      <c r="BF81" s="128">
        <v>14</v>
      </c>
      <c r="BH81" s="128">
        <v>40</v>
      </c>
      <c r="BK81" s="112" t="s">
        <v>141</v>
      </c>
      <c r="BL81" s="112">
        <v>47</v>
      </c>
      <c r="BM81" s="112" t="s">
        <v>138</v>
      </c>
      <c r="BN81" s="112">
        <v>3</v>
      </c>
      <c r="BO81" s="128">
        <v>54</v>
      </c>
      <c r="BQ81" s="112" t="s">
        <v>141</v>
      </c>
      <c r="BR81" s="112" t="s">
        <v>466</v>
      </c>
      <c r="BS81" s="112">
        <v>3</v>
      </c>
      <c r="BT81" s="128">
        <v>17</v>
      </c>
      <c r="BU81" s="128">
        <v>0</v>
      </c>
      <c r="BV81" s="128">
        <v>0</v>
      </c>
      <c r="BW81" s="128">
        <v>7</v>
      </c>
      <c r="BX81" s="128">
        <v>9999</v>
      </c>
      <c r="BZ81" s="128">
        <v>9999</v>
      </c>
      <c r="CC81" s="128" t="s">
        <v>290</v>
      </c>
      <c r="CD81" s="128" t="s">
        <v>290</v>
      </c>
      <c r="CF81" s="128" t="s">
        <v>454</v>
      </c>
      <c r="CG81" s="128">
        <v>47</v>
      </c>
      <c r="CH81" s="128">
        <v>3</v>
      </c>
      <c r="CI81" s="128">
        <v>17</v>
      </c>
      <c r="CJ81" s="128">
        <v>0</v>
      </c>
      <c r="CK81" s="128">
        <v>0</v>
      </c>
      <c r="CL81" s="128">
        <v>17</v>
      </c>
      <c r="CM81" s="128">
        <v>9999</v>
      </c>
      <c r="CO81" s="128">
        <v>9999</v>
      </c>
      <c r="CR81" s="128" t="s">
        <v>290</v>
      </c>
      <c r="CS81" s="128" t="s">
        <v>290</v>
      </c>
      <c r="CV81" s="128">
        <v>999999</v>
      </c>
      <c r="CW81" s="128">
        <v>14</v>
      </c>
      <c r="CX81" s="128">
        <v>9999999999</v>
      </c>
      <c r="CY81" s="128">
        <v>9999999999</v>
      </c>
      <c r="CZ81" s="128">
        <v>10</v>
      </c>
      <c r="DA81" s="128">
        <v>999999</v>
      </c>
      <c r="DE81" s="128" t="s">
        <v>290</v>
      </c>
      <c r="DF81" s="128" t="s">
        <v>290</v>
      </c>
      <c r="DG81" s="128" t="s">
        <v>290</v>
      </c>
      <c r="DH81" s="128" t="s">
        <v>290</v>
      </c>
      <c r="DI81" s="192" t="s">
        <v>290</v>
      </c>
      <c r="DJ81" s="128" t="s">
        <v>290</v>
      </c>
      <c r="DK81" s="128" t="s">
        <v>290</v>
      </c>
      <c r="DL81" s="128" t="s">
        <v>290</v>
      </c>
      <c r="DM81" s="128" t="s">
        <v>290</v>
      </c>
    </row>
    <row r="82" spans="1:117" ht="20.100000000000001" customHeight="1" x14ac:dyDescent="0.25">
      <c r="A82" s="39">
        <v>1</v>
      </c>
      <c r="B82" s="72" t="s">
        <v>137</v>
      </c>
      <c r="C82" s="63">
        <v>35</v>
      </c>
      <c r="D82" s="114" t="s">
        <v>182</v>
      </c>
      <c r="E82" s="115" t="s">
        <v>176</v>
      </c>
      <c r="F82" s="115">
        <v>2014</v>
      </c>
      <c r="G82" s="116">
        <v>5</v>
      </c>
      <c r="H82" s="38">
        <v>33.4</v>
      </c>
      <c r="I82" s="68" t="s">
        <v>138</v>
      </c>
      <c r="L82" s="22"/>
      <c r="M82" s="23">
        <v>15</v>
      </c>
      <c r="N82" s="34">
        <v>1</v>
      </c>
      <c r="O82" s="23" t="s">
        <v>137</v>
      </c>
      <c r="P82" s="23">
        <v>28</v>
      </c>
      <c r="Q82" s="23" t="s">
        <v>138</v>
      </c>
      <c r="R82" s="113" t="s">
        <v>158</v>
      </c>
      <c r="S82" s="113" t="s">
        <v>153</v>
      </c>
      <c r="T82" s="23">
        <v>2014</v>
      </c>
      <c r="U82" s="23">
        <v>206</v>
      </c>
      <c r="V82" s="100">
        <v>27.4</v>
      </c>
      <c r="X82" s="100">
        <v>1</v>
      </c>
      <c r="Y82" s="100">
        <v>0</v>
      </c>
      <c r="Z82" s="100">
        <v>0</v>
      </c>
      <c r="AA82" s="100">
        <v>0</v>
      </c>
      <c r="AB82" s="100">
        <v>1</v>
      </c>
      <c r="AC82" s="100"/>
      <c r="AD82" s="100">
        <v>1</v>
      </c>
      <c r="AF82" s="22">
        <v>101028206015</v>
      </c>
      <c r="AH82" s="22">
        <v>101035005038</v>
      </c>
      <c r="AJ82" s="22">
        <v>38</v>
      </c>
      <c r="AL82" s="100">
        <v>1</v>
      </c>
      <c r="AM82" s="100">
        <v>0</v>
      </c>
      <c r="AP82" s="100">
        <v>1</v>
      </c>
      <c r="AQ82" s="100" t="s">
        <v>137</v>
      </c>
      <c r="AR82" s="100">
        <v>35</v>
      </c>
      <c r="AS82" s="100" t="s">
        <v>138</v>
      </c>
      <c r="AT82" s="100" t="s">
        <v>182</v>
      </c>
      <c r="AU82" s="100" t="s">
        <v>176</v>
      </c>
      <c r="AV82" s="100">
        <v>2014</v>
      </c>
      <c r="AW82" s="100">
        <v>5</v>
      </c>
      <c r="AX82" s="118">
        <v>33.4</v>
      </c>
      <c r="AY82" s="128">
        <v>38</v>
      </c>
      <c r="AZ82" s="128" t="s">
        <v>467</v>
      </c>
      <c r="BA82" s="128">
        <v>38</v>
      </c>
      <c r="BB82" s="34">
        <v>15</v>
      </c>
      <c r="BC82" s="128">
        <v>1</v>
      </c>
      <c r="BD82" s="128">
        <v>0</v>
      </c>
      <c r="BE82" s="112">
        <v>9999</v>
      </c>
      <c r="BF82" s="128">
        <v>9999</v>
      </c>
      <c r="BH82" s="128">
        <v>42</v>
      </c>
      <c r="BK82" s="112" t="s">
        <v>141</v>
      </c>
      <c r="BL82" s="112">
        <v>52</v>
      </c>
      <c r="BM82" s="112" t="s">
        <v>138</v>
      </c>
      <c r="BN82" s="112">
        <v>2</v>
      </c>
      <c r="BO82" s="128">
        <v>79</v>
      </c>
      <c r="BQ82" s="112" t="s">
        <v>141</v>
      </c>
      <c r="BR82" s="112" t="s">
        <v>468</v>
      </c>
      <c r="BS82" s="112">
        <v>2</v>
      </c>
      <c r="BT82" s="128">
        <v>19</v>
      </c>
      <c r="BU82" s="128">
        <v>0</v>
      </c>
      <c r="BV82" s="128">
        <v>0</v>
      </c>
      <c r="BW82" s="128">
        <v>8</v>
      </c>
      <c r="BX82" s="128">
        <v>9999</v>
      </c>
      <c r="BZ82" s="128">
        <v>9999</v>
      </c>
      <c r="CC82" s="128" t="s">
        <v>290</v>
      </c>
      <c r="CD82" s="128" t="s">
        <v>290</v>
      </c>
      <c r="CF82" s="128" t="s">
        <v>454</v>
      </c>
      <c r="CG82" s="128">
        <v>52</v>
      </c>
      <c r="CH82" s="128">
        <v>2</v>
      </c>
      <c r="CI82" s="128">
        <v>19</v>
      </c>
      <c r="CJ82" s="128">
        <v>0</v>
      </c>
      <c r="CK82" s="128">
        <v>0</v>
      </c>
      <c r="CL82" s="128">
        <v>19</v>
      </c>
      <c r="CM82" s="128">
        <v>9999</v>
      </c>
      <c r="CO82" s="128">
        <v>9999</v>
      </c>
      <c r="CR82" s="128" t="s">
        <v>290</v>
      </c>
      <c r="CS82" s="128" t="s">
        <v>290</v>
      </c>
      <c r="CV82" s="128">
        <v>999999</v>
      </c>
      <c r="CW82" s="128">
        <v>15</v>
      </c>
      <c r="CX82" s="128">
        <v>9999999999</v>
      </c>
      <c r="CY82" s="128">
        <v>9999999999</v>
      </c>
      <c r="CZ82" s="128">
        <v>10</v>
      </c>
      <c r="DA82" s="128">
        <v>999999</v>
      </c>
      <c r="DE82" s="128" t="s">
        <v>290</v>
      </c>
      <c r="DF82" s="128" t="s">
        <v>290</v>
      </c>
      <c r="DG82" s="128" t="s">
        <v>290</v>
      </c>
      <c r="DH82" s="128" t="s">
        <v>290</v>
      </c>
      <c r="DI82" s="192" t="s">
        <v>290</v>
      </c>
      <c r="DJ82" s="128" t="s">
        <v>290</v>
      </c>
      <c r="DK82" s="128" t="s">
        <v>290</v>
      </c>
      <c r="DL82" s="128" t="s">
        <v>290</v>
      </c>
      <c r="DM82" s="128" t="s">
        <v>290</v>
      </c>
    </row>
    <row r="83" spans="1:117" ht="20.100000000000001" customHeight="1" x14ac:dyDescent="0.25">
      <c r="A83" s="39">
        <v>2</v>
      </c>
      <c r="B83" s="72" t="s">
        <v>137</v>
      </c>
      <c r="C83" s="63">
        <v>35</v>
      </c>
      <c r="D83" s="114" t="s">
        <v>193</v>
      </c>
      <c r="E83" s="115" t="s">
        <v>191</v>
      </c>
      <c r="F83" s="115">
        <v>2013</v>
      </c>
      <c r="G83" s="116">
        <v>5</v>
      </c>
      <c r="H83" s="38">
        <v>33.4</v>
      </c>
      <c r="I83" s="68" t="s">
        <v>138</v>
      </c>
      <c r="L83" s="22"/>
      <c r="M83" s="23">
        <v>16</v>
      </c>
      <c r="N83" s="34">
        <v>1</v>
      </c>
      <c r="O83" s="23" t="s">
        <v>137</v>
      </c>
      <c r="P83" s="23">
        <v>31</v>
      </c>
      <c r="Q83" s="23" t="s">
        <v>138</v>
      </c>
      <c r="R83" s="113" t="s">
        <v>159</v>
      </c>
      <c r="S83" s="113" t="s">
        <v>153</v>
      </c>
      <c r="T83" s="23">
        <v>2013</v>
      </c>
      <c r="U83" s="23">
        <v>131</v>
      </c>
      <c r="V83" s="100">
        <v>31</v>
      </c>
      <c r="X83" s="100">
        <v>1</v>
      </c>
      <c r="Y83" s="100">
        <v>0</v>
      </c>
      <c r="Z83" s="100">
        <v>0</v>
      </c>
      <c r="AA83" s="100">
        <v>0</v>
      </c>
      <c r="AB83" s="100">
        <v>1</v>
      </c>
      <c r="AC83" s="100"/>
      <c r="AD83" s="100">
        <v>1</v>
      </c>
      <c r="AF83" s="22">
        <v>101031131016</v>
      </c>
      <c r="AH83" s="22">
        <v>101035005048</v>
      </c>
      <c r="AJ83" s="22">
        <v>48</v>
      </c>
      <c r="AL83" s="100">
        <v>0</v>
      </c>
      <c r="AM83" s="100">
        <v>0</v>
      </c>
      <c r="AP83" s="100">
        <v>2</v>
      </c>
      <c r="AQ83" s="100" t="s">
        <v>137</v>
      </c>
      <c r="AR83" s="100">
        <v>35</v>
      </c>
      <c r="AS83" s="100" t="s">
        <v>138</v>
      </c>
      <c r="AT83" s="100" t="s">
        <v>193</v>
      </c>
      <c r="AU83" s="100" t="s">
        <v>191</v>
      </c>
      <c r="AV83" s="100">
        <v>2013</v>
      </c>
      <c r="AW83" s="100">
        <v>5</v>
      </c>
      <c r="AX83" s="118">
        <v>33.4</v>
      </c>
      <c r="AY83" s="128">
        <v>48</v>
      </c>
      <c r="AZ83" s="128" t="s">
        <v>467</v>
      </c>
      <c r="BA83" s="128">
        <v>38</v>
      </c>
      <c r="BB83" s="34">
        <v>16</v>
      </c>
      <c r="BC83" s="128">
        <v>1</v>
      </c>
      <c r="BD83" s="128">
        <v>0</v>
      </c>
      <c r="BE83" s="112">
        <v>9999</v>
      </c>
      <c r="BF83" s="128">
        <v>9999</v>
      </c>
      <c r="BH83" s="128">
        <v>44</v>
      </c>
      <c r="BK83" s="112" t="s">
        <v>141</v>
      </c>
      <c r="BL83" s="112">
        <v>57</v>
      </c>
      <c r="BM83" s="112" t="s">
        <v>138</v>
      </c>
      <c r="BN83" s="112">
        <v>2</v>
      </c>
      <c r="BO83" s="128">
        <v>39</v>
      </c>
      <c r="BQ83" s="112" t="s">
        <v>141</v>
      </c>
      <c r="BR83" s="112" t="s">
        <v>469</v>
      </c>
      <c r="BS83" s="112">
        <v>2</v>
      </c>
      <c r="BT83" s="128">
        <v>21</v>
      </c>
      <c r="BU83" s="128">
        <v>0</v>
      </c>
      <c r="BV83" s="128">
        <v>0</v>
      </c>
      <c r="BW83" s="128">
        <v>9</v>
      </c>
      <c r="BX83" s="128">
        <v>9999</v>
      </c>
      <c r="BZ83" s="128">
        <v>9999</v>
      </c>
      <c r="CC83" s="128" t="s">
        <v>290</v>
      </c>
      <c r="CD83" s="128" t="s">
        <v>290</v>
      </c>
      <c r="CF83" s="128" t="s">
        <v>454</v>
      </c>
      <c r="CG83" s="128">
        <v>57</v>
      </c>
      <c r="CH83" s="128">
        <v>2</v>
      </c>
      <c r="CI83" s="128">
        <v>21</v>
      </c>
      <c r="CJ83" s="128">
        <v>0</v>
      </c>
      <c r="CK83" s="128">
        <v>0</v>
      </c>
      <c r="CL83" s="128">
        <v>21</v>
      </c>
      <c r="CM83" s="128">
        <v>9999</v>
      </c>
      <c r="CO83" s="128">
        <v>9999</v>
      </c>
      <c r="CR83" s="128" t="s">
        <v>290</v>
      </c>
      <c r="CS83" s="128" t="s">
        <v>290</v>
      </c>
      <c r="CV83" s="128">
        <v>999999</v>
      </c>
      <c r="CW83" s="128">
        <v>16</v>
      </c>
      <c r="CX83" s="128">
        <v>9999999999</v>
      </c>
      <c r="CY83" s="128">
        <v>9999999999</v>
      </c>
      <c r="CZ83" s="128">
        <v>10</v>
      </c>
      <c r="DA83" s="128">
        <v>999999</v>
      </c>
      <c r="DE83" s="128" t="s">
        <v>290</v>
      </c>
      <c r="DF83" s="128" t="s">
        <v>290</v>
      </c>
      <c r="DG83" s="128" t="s">
        <v>290</v>
      </c>
      <c r="DH83" s="128" t="s">
        <v>290</v>
      </c>
      <c r="DI83" s="192" t="s">
        <v>290</v>
      </c>
      <c r="DJ83" s="128" t="s">
        <v>290</v>
      </c>
      <c r="DK83" s="128" t="s">
        <v>290</v>
      </c>
      <c r="DL83" s="128" t="s">
        <v>290</v>
      </c>
      <c r="DM83" s="128" t="s">
        <v>290</v>
      </c>
    </row>
    <row r="84" spans="1:117" ht="20.100000000000001" customHeight="1" x14ac:dyDescent="0.25">
      <c r="A84" s="39">
        <v>3</v>
      </c>
      <c r="B84" s="72" t="s">
        <v>137</v>
      </c>
      <c r="C84" s="63">
        <v>35</v>
      </c>
      <c r="D84" s="114" t="s">
        <v>181</v>
      </c>
      <c r="E84" s="115" t="s">
        <v>176</v>
      </c>
      <c r="F84" s="115">
        <v>2013</v>
      </c>
      <c r="G84" s="116">
        <v>7</v>
      </c>
      <c r="H84" s="38">
        <v>32.4</v>
      </c>
      <c r="I84" s="68" t="s">
        <v>138</v>
      </c>
      <c r="L84" s="22"/>
      <c r="M84" s="23">
        <v>17</v>
      </c>
      <c r="N84" s="34">
        <v>1</v>
      </c>
      <c r="O84" s="23" t="s">
        <v>137</v>
      </c>
      <c r="P84" s="23">
        <v>39</v>
      </c>
      <c r="Q84" s="23" t="s">
        <v>138</v>
      </c>
      <c r="R84" s="113" t="s">
        <v>160</v>
      </c>
      <c r="S84" s="113" t="s">
        <v>153</v>
      </c>
      <c r="T84" s="23">
        <v>2014</v>
      </c>
      <c r="U84" s="23">
        <v>138</v>
      </c>
      <c r="V84" s="100">
        <v>38.700000000000003</v>
      </c>
      <c r="X84" s="100">
        <v>1</v>
      </c>
      <c r="Y84" s="100">
        <v>0</v>
      </c>
      <c r="Z84" s="100">
        <v>0</v>
      </c>
      <c r="AA84" s="100">
        <v>0</v>
      </c>
      <c r="AB84" s="100">
        <v>1</v>
      </c>
      <c r="AC84" s="100"/>
      <c r="AD84" s="100">
        <v>1</v>
      </c>
      <c r="AF84" s="22">
        <v>101039138017</v>
      </c>
      <c r="AH84" s="22">
        <v>101035007037</v>
      </c>
      <c r="AJ84" s="22">
        <v>37</v>
      </c>
      <c r="AL84" s="100">
        <v>0</v>
      </c>
      <c r="AM84" s="100">
        <v>0</v>
      </c>
      <c r="AP84" s="100">
        <v>3</v>
      </c>
      <c r="AQ84" s="100" t="s">
        <v>137</v>
      </c>
      <c r="AR84" s="100">
        <v>35</v>
      </c>
      <c r="AS84" s="100" t="s">
        <v>138</v>
      </c>
      <c r="AT84" s="100" t="s">
        <v>181</v>
      </c>
      <c r="AU84" s="100" t="s">
        <v>176</v>
      </c>
      <c r="AV84" s="100">
        <v>2013</v>
      </c>
      <c r="AW84" s="100">
        <v>7</v>
      </c>
      <c r="AX84" s="118">
        <v>32.4</v>
      </c>
      <c r="AY84" s="128">
        <v>37</v>
      </c>
      <c r="AZ84" s="128" t="s">
        <v>467</v>
      </c>
      <c r="BA84" s="128">
        <v>38</v>
      </c>
      <c r="BB84" s="34">
        <v>17</v>
      </c>
      <c r="BC84" s="128">
        <v>1</v>
      </c>
      <c r="BD84" s="128">
        <v>0</v>
      </c>
      <c r="BE84" s="112">
        <v>9999</v>
      </c>
      <c r="BF84" s="128">
        <v>9999</v>
      </c>
      <c r="BH84" s="128">
        <v>50</v>
      </c>
      <c r="BK84" s="112" t="s">
        <v>141</v>
      </c>
      <c r="BL84" s="112">
        <v>63</v>
      </c>
      <c r="BM84" s="112" t="s">
        <v>138</v>
      </c>
      <c r="BN84" s="112">
        <v>6</v>
      </c>
      <c r="BO84" s="128">
        <v>24</v>
      </c>
      <c r="BQ84" s="112" t="s">
        <v>141</v>
      </c>
      <c r="BR84" s="112" t="s">
        <v>470</v>
      </c>
      <c r="BS84" s="112">
        <v>6</v>
      </c>
      <c r="BT84" s="128">
        <v>27</v>
      </c>
      <c r="BU84" s="128">
        <v>0</v>
      </c>
      <c r="BV84" s="128">
        <v>0</v>
      </c>
      <c r="BW84" s="128">
        <v>10</v>
      </c>
      <c r="BX84" s="128">
        <v>9999</v>
      </c>
      <c r="BZ84" s="128">
        <v>9999</v>
      </c>
      <c r="CC84" s="128" t="s">
        <v>290</v>
      </c>
      <c r="CD84" s="128" t="s">
        <v>290</v>
      </c>
      <c r="CF84" s="128" t="s">
        <v>454</v>
      </c>
      <c r="CG84" s="128">
        <v>63</v>
      </c>
      <c r="CH84" s="128">
        <v>6</v>
      </c>
      <c r="CI84" s="128">
        <v>27</v>
      </c>
      <c r="CJ84" s="128">
        <v>0</v>
      </c>
      <c r="CK84" s="128">
        <v>0</v>
      </c>
      <c r="CL84" s="128">
        <v>27</v>
      </c>
      <c r="CM84" s="128">
        <v>9999</v>
      </c>
      <c r="CO84" s="128">
        <v>9999</v>
      </c>
      <c r="CR84" s="128" t="s">
        <v>290</v>
      </c>
      <c r="CS84" s="128" t="s">
        <v>290</v>
      </c>
      <c r="CV84" s="128">
        <v>999999</v>
      </c>
      <c r="CW84" s="128">
        <v>17</v>
      </c>
      <c r="CX84" s="128">
        <v>9999999999</v>
      </c>
      <c r="CY84" s="128">
        <v>9999999999</v>
      </c>
      <c r="CZ84" s="128">
        <v>10</v>
      </c>
      <c r="DA84" s="128">
        <v>999999</v>
      </c>
      <c r="DE84" s="128" t="s">
        <v>290</v>
      </c>
      <c r="DF84" s="128" t="s">
        <v>290</v>
      </c>
      <c r="DG84" s="128" t="s">
        <v>290</v>
      </c>
      <c r="DH84" s="128" t="s">
        <v>290</v>
      </c>
      <c r="DI84" s="192" t="s">
        <v>290</v>
      </c>
      <c r="DJ84" s="128" t="s">
        <v>290</v>
      </c>
      <c r="DK84" s="128" t="s">
        <v>290</v>
      </c>
      <c r="DL84" s="128" t="s">
        <v>290</v>
      </c>
      <c r="DM84" s="128" t="s">
        <v>290</v>
      </c>
    </row>
    <row r="85" spans="1:117" ht="20.100000000000001" customHeight="1" x14ac:dyDescent="0.25">
      <c r="A85" s="39">
        <v>4</v>
      </c>
      <c r="B85" s="72" t="s">
        <v>137</v>
      </c>
      <c r="C85" s="63">
        <v>35</v>
      </c>
      <c r="D85" s="114" t="s">
        <v>194</v>
      </c>
      <c r="E85" s="115" t="s">
        <v>191</v>
      </c>
      <c r="F85" s="115">
        <v>2013</v>
      </c>
      <c r="G85" s="116">
        <v>101</v>
      </c>
      <c r="H85" s="38">
        <v>33.1</v>
      </c>
      <c r="I85" s="68" t="s">
        <v>138</v>
      </c>
      <c r="L85" s="22"/>
      <c r="M85" s="23">
        <v>18</v>
      </c>
      <c r="N85" s="34">
        <v>1</v>
      </c>
      <c r="O85" s="23" t="s">
        <v>137</v>
      </c>
      <c r="P85" s="23">
        <v>39</v>
      </c>
      <c r="Q85" s="23" t="s">
        <v>138</v>
      </c>
      <c r="R85" s="113" t="s">
        <v>161</v>
      </c>
      <c r="S85" s="113" t="s">
        <v>153</v>
      </c>
      <c r="T85" s="23">
        <v>2013</v>
      </c>
      <c r="U85" s="23">
        <v>172</v>
      </c>
      <c r="V85" s="100">
        <v>35</v>
      </c>
      <c r="X85" s="100">
        <v>1</v>
      </c>
      <c r="Y85" s="100">
        <v>0</v>
      </c>
      <c r="Z85" s="100">
        <v>0</v>
      </c>
      <c r="AA85" s="100">
        <v>0</v>
      </c>
      <c r="AB85" s="100">
        <v>1</v>
      </c>
      <c r="AC85" s="100"/>
      <c r="AD85" s="100">
        <v>1</v>
      </c>
      <c r="AF85" s="22">
        <v>101039172018</v>
      </c>
      <c r="AH85" s="22">
        <v>101035101049</v>
      </c>
      <c r="AJ85" s="22">
        <v>49</v>
      </c>
      <c r="AL85" s="100">
        <v>0</v>
      </c>
      <c r="AM85" s="100">
        <v>0</v>
      </c>
      <c r="AP85" s="100">
        <v>4</v>
      </c>
      <c r="AQ85" s="100" t="s">
        <v>137</v>
      </c>
      <c r="AR85" s="100">
        <v>35</v>
      </c>
      <c r="AS85" s="100" t="s">
        <v>138</v>
      </c>
      <c r="AT85" s="100" t="s">
        <v>194</v>
      </c>
      <c r="AU85" s="100" t="s">
        <v>191</v>
      </c>
      <c r="AV85" s="100">
        <v>2013</v>
      </c>
      <c r="AW85" s="100">
        <v>101</v>
      </c>
      <c r="AX85" s="118">
        <v>33.1</v>
      </c>
      <c r="AY85" s="128">
        <v>49</v>
      </c>
      <c r="AZ85" s="128" t="s">
        <v>467</v>
      </c>
      <c r="BA85" s="128">
        <v>38</v>
      </c>
      <c r="BB85" s="34">
        <v>18</v>
      </c>
      <c r="BC85" s="128">
        <v>1</v>
      </c>
      <c r="BD85" s="128">
        <v>0</v>
      </c>
      <c r="BE85" s="112">
        <v>9999</v>
      </c>
      <c r="BF85" s="128">
        <v>9999</v>
      </c>
      <c r="BH85" s="128">
        <v>51</v>
      </c>
      <c r="BK85" s="112" t="s">
        <v>141</v>
      </c>
      <c r="BL85" s="112">
        <v>80</v>
      </c>
      <c r="BM85" s="112" t="s">
        <v>138</v>
      </c>
      <c r="BN85" s="112">
        <v>1</v>
      </c>
      <c r="BO85" s="128">
        <v>63</v>
      </c>
      <c r="BQ85" s="112" t="s">
        <v>141</v>
      </c>
      <c r="BR85" s="112" t="s">
        <v>471</v>
      </c>
      <c r="BS85" s="112">
        <v>1</v>
      </c>
      <c r="BT85" s="128">
        <v>28</v>
      </c>
      <c r="BU85" s="128">
        <v>0</v>
      </c>
      <c r="BV85" s="128">
        <v>1</v>
      </c>
      <c r="BW85" s="128">
        <v>11</v>
      </c>
      <c r="BX85" s="128">
        <v>18</v>
      </c>
      <c r="BZ85" s="128">
        <v>9999</v>
      </c>
      <c r="CC85" s="128" t="s">
        <v>290</v>
      </c>
      <c r="CD85" s="128" t="s">
        <v>290</v>
      </c>
      <c r="CF85" s="128" t="s">
        <v>454</v>
      </c>
      <c r="CG85" s="128">
        <v>80</v>
      </c>
      <c r="CH85" s="128">
        <v>1</v>
      </c>
      <c r="CI85" s="128">
        <v>28</v>
      </c>
      <c r="CJ85" s="128">
        <v>0</v>
      </c>
      <c r="CK85" s="128">
        <v>1</v>
      </c>
      <c r="CL85" s="128">
        <v>28</v>
      </c>
      <c r="CM85" s="128">
        <v>18</v>
      </c>
      <c r="CO85" s="128">
        <v>9999</v>
      </c>
      <c r="CR85" s="128" t="s">
        <v>290</v>
      </c>
      <c r="CS85" s="128" t="s">
        <v>290</v>
      </c>
      <c r="CV85" s="128">
        <v>63</v>
      </c>
      <c r="CW85" s="128">
        <v>18</v>
      </c>
      <c r="CX85" s="128">
        <v>18063</v>
      </c>
      <c r="CY85" s="128">
        <v>9999999999</v>
      </c>
      <c r="CZ85" s="128">
        <v>10</v>
      </c>
      <c r="DA85" s="128">
        <v>999999</v>
      </c>
      <c r="DE85" s="128" t="s">
        <v>290</v>
      </c>
      <c r="DF85" s="128" t="s">
        <v>290</v>
      </c>
      <c r="DG85" s="128" t="s">
        <v>290</v>
      </c>
      <c r="DH85" s="128" t="s">
        <v>290</v>
      </c>
      <c r="DI85" s="192" t="s">
        <v>290</v>
      </c>
      <c r="DJ85" s="128" t="s">
        <v>290</v>
      </c>
      <c r="DK85" s="128" t="s">
        <v>290</v>
      </c>
      <c r="DL85" s="128" t="s">
        <v>290</v>
      </c>
      <c r="DM85" s="128" t="s">
        <v>290</v>
      </c>
    </row>
    <row r="86" spans="1:117" ht="20.100000000000001" customHeight="1" x14ac:dyDescent="0.25">
      <c r="A86" s="39">
        <v>5</v>
      </c>
      <c r="B86" s="72" t="s">
        <v>137</v>
      </c>
      <c r="C86" s="63">
        <v>35</v>
      </c>
      <c r="D86" s="114" t="s">
        <v>203</v>
      </c>
      <c r="E86" s="115" t="s">
        <v>202</v>
      </c>
      <c r="F86" s="115">
        <v>2014</v>
      </c>
      <c r="G86" s="116">
        <v>276</v>
      </c>
      <c r="H86" s="38">
        <v>31.6</v>
      </c>
      <c r="I86" s="68" t="s">
        <v>138</v>
      </c>
      <c r="L86" s="22"/>
      <c r="M86" s="23">
        <v>19</v>
      </c>
      <c r="N86" s="34">
        <v>1</v>
      </c>
      <c r="O86" s="23" t="s">
        <v>137</v>
      </c>
      <c r="P86" s="23">
        <v>43</v>
      </c>
      <c r="Q86" s="23" t="s">
        <v>138</v>
      </c>
      <c r="R86" s="113" t="s">
        <v>162</v>
      </c>
      <c r="S86" s="113" t="s">
        <v>153</v>
      </c>
      <c r="T86" s="23">
        <v>2014</v>
      </c>
      <c r="U86" s="23">
        <v>194</v>
      </c>
      <c r="V86" s="100">
        <v>43</v>
      </c>
      <c r="X86" s="100">
        <v>1</v>
      </c>
      <c r="Y86" s="100">
        <v>0</v>
      </c>
      <c r="Z86" s="100">
        <v>0</v>
      </c>
      <c r="AA86" s="100">
        <v>0</v>
      </c>
      <c r="AB86" s="100">
        <v>1</v>
      </c>
      <c r="AC86" s="100"/>
      <c r="AD86" s="100">
        <v>1</v>
      </c>
      <c r="AF86" s="22">
        <v>101043194019</v>
      </c>
      <c r="AH86" s="22">
        <v>101035276057</v>
      </c>
      <c r="AJ86" s="22">
        <v>57</v>
      </c>
      <c r="AL86" s="100">
        <v>0</v>
      </c>
      <c r="AM86" s="100">
        <v>0</v>
      </c>
      <c r="AP86" s="100">
        <v>5</v>
      </c>
      <c r="AQ86" s="100" t="s">
        <v>137</v>
      </c>
      <c r="AR86" s="100">
        <v>35</v>
      </c>
      <c r="AS86" s="100" t="s">
        <v>138</v>
      </c>
      <c r="AT86" s="100" t="s">
        <v>203</v>
      </c>
      <c r="AU86" s="100" t="s">
        <v>202</v>
      </c>
      <c r="AV86" s="100">
        <v>2014</v>
      </c>
      <c r="AW86" s="100">
        <v>276</v>
      </c>
      <c r="AX86" s="118">
        <v>31.6</v>
      </c>
      <c r="AY86" s="128">
        <v>57</v>
      </c>
      <c r="AZ86" s="128" t="s">
        <v>467</v>
      </c>
      <c r="BA86" s="128">
        <v>38</v>
      </c>
      <c r="BB86" s="34">
        <v>19</v>
      </c>
      <c r="BC86" s="128">
        <v>1</v>
      </c>
      <c r="BD86" s="128">
        <v>0</v>
      </c>
      <c r="BE86" s="112">
        <v>9999</v>
      </c>
      <c r="BF86" s="128">
        <v>9999</v>
      </c>
      <c r="BH86" s="128">
        <v>52</v>
      </c>
      <c r="BK86" s="112" t="s">
        <v>144</v>
      </c>
      <c r="BL86" s="112">
        <v>31</v>
      </c>
      <c r="BM86" s="112" t="s">
        <v>138</v>
      </c>
      <c r="BN86" s="112">
        <v>1</v>
      </c>
      <c r="BO86" s="128">
        <v>25</v>
      </c>
      <c r="BQ86" s="112" t="s">
        <v>144</v>
      </c>
      <c r="BR86" s="112" t="s">
        <v>458</v>
      </c>
      <c r="BS86" s="112">
        <v>1</v>
      </c>
      <c r="BT86" s="128">
        <v>1</v>
      </c>
      <c r="BU86" s="128">
        <v>1</v>
      </c>
      <c r="BV86" s="128">
        <v>0</v>
      </c>
      <c r="BW86" s="128">
        <v>1</v>
      </c>
      <c r="BX86" s="128">
        <v>9999</v>
      </c>
      <c r="BZ86" s="128">
        <v>9999</v>
      </c>
      <c r="CC86" s="128" t="s">
        <v>290</v>
      </c>
      <c r="CD86" s="128" t="s">
        <v>290</v>
      </c>
      <c r="CF86" s="128" t="s">
        <v>456</v>
      </c>
      <c r="CG86" s="128">
        <v>31</v>
      </c>
      <c r="CH86" s="128">
        <v>1</v>
      </c>
      <c r="CI86" s="128">
        <v>1</v>
      </c>
      <c r="CJ86" s="128">
        <v>1</v>
      </c>
      <c r="CK86" s="128">
        <v>0</v>
      </c>
      <c r="CL86" s="128">
        <v>1</v>
      </c>
      <c r="CM86" s="128">
        <v>9999</v>
      </c>
      <c r="CO86" s="128">
        <v>9999</v>
      </c>
      <c r="CR86" s="128" t="s">
        <v>290</v>
      </c>
      <c r="CS86" s="128" t="s">
        <v>290</v>
      </c>
      <c r="CV86" s="128">
        <v>25</v>
      </c>
      <c r="CW86" s="128">
        <v>19</v>
      </c>
      <c r="CX86" s="128">
        <v>19025</v>
      </c>
      <c r="CY86" s="128">
        <v>9999999999</v>
      </c>
      <c r="CZ86" s="128">
        <v>10</v>
      </c>
      <c r="DA86" s="128">
        <v>999999</v>
      </c>
      <c r="DE86" s="128" t="s">
        <v>290</v>
      </c>
      <c r="DF86" s="128" t="s">
        <v>290</v>
      </c>
      <c r="DG86" s="128" t="s">
        <v>290</v>
      </c>
      <c r="DH86" s="128" t="s">
        <v>290</v>
      </c>
      <c r="DI86" s="192" t="s">
        <v>290</v>
      </c>
      <c r="DJ86" s="128" t="s">
        <v>290</v>
      </c>
      <c r="DK86" s="128" t="s">
        <v>290</v>
      </c>
      <c r="DL86" s="128" t="s">
        <v>290</v>
      </c>
      <c r="DM86" s="128" t="s">
        <v>290</v>
      </c>
    </row>
    <row r="87" spans="1:117" ht="20.100000000000001" customHeight="1" x14ac:dyDescent="0.25">
      <c r="A87" s="39">
        <v>6</v>
      </c>
      <c r="B87" s="72" t="s">
        <v>137</v>
      </c>
      <c r="C87" s="63">
        <v>35</v>
      </c>
      <c r="D87" s="114" t="s">
        <v>206</v>
      </c>
      <c r="E87" s="115" t="s">
        <v>134</v>
      </c>
      <c r="F87" s="115">
        <v>2014</v>
      </c>
      <c r="G87" s="116">
        <v>298</v>
      </c>
      <c r="H87" s="38">
        <v>32.200000000000003</v>
      </c>
      <c r="I87" s="68" t="s">
        <v>138</v>
      </c>
      <c r="L87" s="22"/>
      <c r="M87" s="23">
        <v>20</v>
      </c>
      <c r="N87" s="34">
        <v>1</v>
      </c>
      <c r="O87" s="23" t="s">
        <v>141</v>
      </c>
      <c r="P87" s="23">
        <v>35</v>
      </c>
      <c r="Q87" s="23" t="s">
        <v>138</v>
      </c>
      <c r="R87" s="113" t="s">
        <v>163</v>
      </c>
      <c r="S87" s="113" t="s">
        <v>153</v>
      </c>
      <c r="T87" s="23">
        <v>2011</v>
      </c>
      <c r="U87" s="23">
        <v>63</v>
      </c>
      <c r="V87" s="100">
        <v>34.200000000000003</v>
      </c>
      <c r="X87" s="100">
        <v>2</v>
      </c>
      <c r="Y87" s="100">
        <v>0</v>
      </c>
      <c r="Z87" s="100">
        <v>0</v>
      </c>
      <c r="AA87" s="100">
        <v>0</v>
      </c>
      <c r="AB87" s="100">
        <v>2</v>
      </c>
      <c r="AC87" s="100"/>
      <c r="AD87" s="100">
        <v>1</v>
      </c>
      <c r="AF87" s="22">
        <v>102035063020</v>
      </c>
      <c r="AH87" s="22">
        <v>101035298060</v>
      </c>
      <c r="AJ87" s="22">
        <v>60</v>
      </c>
      <c r="AL87" s="100">
        <v>0</v>
      </c>
      <c r="AM87" s="100">
        <v>1</v>
      </c>
      <c r="AP87" s="100">
        <v>6</v>
      </c>
      <c r="AQ87" s="100" t="s">
        <v>137</v>
      </c>
      <c r="AR87" s="100">
        <v>35</v>
      </c>
      <c r="AS87" s="100" t="s">
        <v>138</v>
      </c>
      <c r="AT87" s="100" t="s">
        <v>206</v>
      </c>
      <c r="AU87" s="100" t="s">
        <v>134</v>
      </c>
      <c r="AV87" s="100">
        <v>2014</v>
      </c>
      <c r="AW87" s="100">
        <v>298</v>
      </c>
      <c r="AX87" s="118">
        <v>32.200000000000003</v>
      </c>
      <c r="AY87" s="128">
        <v>60</v>
      </c>
      <c r="AZ87" s="128" t="s">
        <v>467</v>
      </c>
      <c r="BA87" s="128">
        <v>38</v>
      </c>
      <c r="BB87" s="34">
        <v>20</v>
      </c>
      <c r="BC87" s="128">
        <v>1</v>
      </c>
      <c r="BD87" s="128">
        <v>0</v>
      </c>
      <c r="BE87" s="112">
        <v>20</v>
      </c>
      <c r="BF87" s="128">
        <v>20</v>
      </c>
      <c r="BH87" s="128">
        <v>54</v>
      </c>
      <c r="BK87" s="112" t="s">
        <v>144</v>
      </c>
      <c r="BL87" s="112">
        <v>35</v>
      </c>
      <c r="BM87" s="112" t="s">
        <v>138</v>
      </c>
      <c r="BN87" s="112">
        <v>2</v>
      </c>
      <c r="BO87" s="128">
        <v>26</v>
      </c>
      <c r="BQ87" s="112" t="s">
        <v>144</v>
      </c>
      <c r="BR87" s="112" t="s">
        <v>461</v>
      </c>
      <c r="BS87" s="112">
        <v>2</v>
      </c>
      <c r="BT87" s="128">
        <v>3</v>
      </c>
      <c r="BU87" s="128">
        <v>0</v>
      </c>
      <c r="BV87" s="128">
        <v>0</v>
      </c>
      <c r="BW87" s="128">
        <v>2</v>
      </c>
      <c r="BX87" s="128">
        <v>9999</v>
      </c>
      <c r="BZ87" s="128">
        <v>9999</v>
      </c>
      <c r="CC87" s="128" t="s">
        <v>290</v>
      </c>
      <c r="CD87" s="128" t="s">
        <v>290</v>
      </c>
      <c r="CF87" s="128" t="s">
        <v>456</v>
      </c>
      <c r="CG87" s="128">
        <v>35</v>
      </c>
      <c r="CH87" s="128">
        <v>2</v>
      </c>
      <c r="CI87" s="128">
        <v>3</v>
      </c>
      <c r="CJ87" s="128">
        <v>0</v>
      </c>
      <c r="CK87" s="128">
        <v>0</v>
      </c>
      <c r="CL87" s="128">
        <v>3</v>
      </c>
      <c r="CM87" s="128">
        <v>9999</v>
      </c>
      <c r="CO87" s="128">
        <v>9999</v>
      </c>
      <c r="CR87" s="128" t="s">
        <v>290</v>
      </c>
      <c r="CS87" s="128" t="s">
        <v>290</v>
      </c>
      <c r="CV87" s="128">
        <v>999999</v>
      </c>
      <c r="CW87" s="128">
        <v>20</v>
      </c>
      <c r="CX87" s="128">
        <v>9999999999</v>
      </c>
      <c r="CY87" s="128">
        <v>9999999999</v>
      </c>
      <c r="CZ87" s="128">
        <v>10</v>
      </c>
      <c r="DA87" s="128">
        <v>999999</v>
      </c>
      <c r="DE87" s="128" t="s">
        <v>290</v>
      </c>
      <c r="DF87" s="128" t="s">
        <v>290</v>
      </c>
      <c r="DG87" s="128" t="s">
        <v>290</v>
      </c>
      <c r="DH87" s="128" t="s">
        <v>290</v>
      </c>
      <c r="DI87" s="192" t="s">
        <v>290</v>
      </c>
      <c r="DJ87" s="128" t="s">
        <v>290</v>
      </c>
      <c r="DK87" s="128" t="s">
        <v>290</v>
      </c>
      <c r="DL87" s="128" t="s">
        <v>290</v>
      </c>
      <c r="DM87" s="128" t="s">
        <v>290</v>
      </c>
    </row>
    <row r="88" spans="1:117" ht="20.100000000000001" customHeight="1" x14ac:dyDescent="0.25">
      <c r="A88" s="39">
        <v>1</v>
      </c>
      <c r="B88" s="72" t="s">
        <v>137</v>
      </c>
      <c r="C88" s="63">
        <v>39</v>
      </c>
      <c r="D88" s="114" t="s">
        <v>160</v>
      </c>
      <c r="E88" s="115" t="s">
        <v>153</v>
      </c>
      <c r="F88" s="115">
        <v>2014</v>
      </c>
      <c r="G88" s="116">
        <v>138</v>
      </c>
      <c r="H88" s="38">
        <v>38.700000000000003</v>
      </c>
      <c r="I88" s="68" t="s">
        <v>138</v>
      </c>
      <c r="L88" s="22"/>
      <c r="M88" s="23">
        <v>21</v>
      </c>
      <c r="N88" s="34">
        <v>1</v>
      </c>
      <c r="O88" s="23" t="s">
        <v>141</v>
      </c>
      <c r="P88" s="23">
        <v>35</v>
      </c>
      <c r="Q88" s="23" t="s">
        <v>138</v>
      </c>
      <c r="R88" s="113" t="s">
        <v>164</v>
      </c>
      <c r="S88" s="113" t="s">
        <v>153</v>
      </c>
      <c r="T88" s="23">
        <v>2011</v>
      </c>
      <c r="U88" s="23">
        <v>199</v>
      </c>
      <c r="V88" s="100">
        <v>35</v>
      </c>
      <c r="X88" s="100">
        <v>2</v>
      </c>
      <c r="Y88" s="100">
        <v>0</v>
      </c>
      <c r="Z88" s="100">
        <v>0</v>
      </c>
      <c r="AA88" s="100">
        <v>0</v>
      </c>
      <c r="AB88" s="100">
        <v>2</v>
      </c>
      <c r="AC88" s="100"/>
      <c r="AD88" s="100">
        <v>1</v>
      </c>
      <c r="AF88" s="22">
        <v>102035199021</v>
      </c>
      <c r="AH88" s="22">
        <v>101039138017</v>
      </c>
      <c r="AJ88" s="22">
        <v>17</v>
      </c>
      <c r="AL88" s="100">
        <v>1</v>
      </c>
      <c r="AM88" s="100">
        <v>0</v>
      </c>
      <c r="AP88" s="100">
        <v>1</v>
      </c>
      <c r="AQ88" s="100" t="s">
        <v>137</v>
      </c>
      <c r="AR88" s="100">
        <v>39</v>
      </c>
      <c r="AS88" s="100" t="s">
        <v>138</v>
      </c>
      <c r="AT88" s="100" t="s">
        <v>160</v>
      </c>
      <c r="AU88" s="100" t="s">
        <v>153</v>
      </c>
      <c r="AV88" s="100">
        <v>2014</v>
      </c>
      <c r="AW88" s="100">
        <v>138</v>
      </c>
      <c r="AX88" s="118">
        <v>38.700000000000003</v>
      </c>
      <c r="AY88" s="128">
        <v>17</v>
      </c>
      <c r="AZ88" s="128" t="s">
        <v>472</v>
      </c>
      <c r="BA88" s="128">
        <v>17</v>
      </c>
      <c r="BB88" s="34">
        <v>21</v>
      </c>
      <c r="BC88" s="128">
        <v>1</v>
      </c>
      <c r="BD88" s="128">
        <v>0</v>
      </c>
      <c r="BE88" s="112">
        <v>9999</v>
      </c>
      <c r="BF88" s="128">
        <v>9999</v>
      </c>
      <c r="BH88" s="128">
        <v>60</v>
      </c>
      <c r="BK88" s="112" t="s">
        <v>144</v>
      </c>
      <c r="BL88" s="112">
        <v>39</v>
      </c>
      <c r="BM88" s="112" t="s">
        <v>138</v>
      </c>
      <c r="BN88" s="112">
        <v>6</v>
      </c>
      <c r="BO88" s="128">
        <v>69</v>
      </c>
      <c r="BQ88" s="112" t="s">
        <v>144</v>
      </c>
      <c r="BR88" s="112" t="s">
        <v>463</v>
      </c>
      <c r="BS88" s="112">
        <v>6</v>
      </c>
      <c r="BT88" s="128">
        <v>9</v>
      </c>
      <c r="BU88" s="128">
        <v>0</v>
      </c>
      <c r="BV88" s="128">
        <v>0</v>
      </c>
      <c r="BW88" s="128">
        <v>3</v>
      </c>
      <c r="BX88" s="128">
        <v>9999</v>
      </c>
      <c r="BZ88" s="128">
        <v>9999</v>
      </c>
      <c r="CC88" s="128" t="s">
        <v>290</v>
      </c>
      <c r="CD88" s="128" t="s">
        <v>290</v>
      </c>
      <c r="CF88" s="128" t="s">
        <v>456</v>
      </c>
      <c r="CG88" s="128">
        <v>39</v>
      </c>
      <c r="CH88" s="128">
        <v>6</v>
      </c>
      <c r="CI88" s="128">
        <v>9</v>
      </c>
      <c r="CJ88" s="128">
        <v>0</v>
      </c>
      <c r="CK88" s="128">
        <v>0</v>
      </c>
      <c r="CL88" s="128">
        <v>9</v>
      </c>
      <c r="CM88" s="128">
        <v>9999</v>
      </c>
      <c r="CO88" s="128">
        <v>9999</v>
      </c>
      <c r="CR88" s="128" t="s">
        <v>290</v>
      </c>
      <c r="CS88" s="128" t="s">
        <v>290</v>
      </c>
      <c r="CV88" s="128">
        <v>999999</v>
      </c>
      <c r="CW88" s="128">
        <v>21</v>
      </c>
      <c r="CX88" s="128">
        <v>9999999999</v>
      </c>
      <c r="CY88" s="128">
        <v>9999999999</v>
      </c>
      <c r="CZ88" s="128">
        <v>10</v>
      </c>
      <c r="DA88" s="128">
        <v>999999</v>
      </c>
      <c r="DE88" s="128" t="s">
        <v>290</v>
      </c>
      <c r="DF88" s="128" t="s">
        <v>290</v>
      </c>
      <c r="DG88" s="128" t="s">
        <v>290</v>
      </c>
      <c r="DH88" s="128" t="s">
        <v>290</v>
      </c>
      <c r="DI88" s="192" t="s">
        <v>290</v>
      </c>
      <c r="DJ88" s="128" t="s">
        <v>290</v>
      </c>
      <c r="DK88" s="128" t="s">
        <v>290</v>
      </c>
      <c r="DL88" s="128" t="s">
        <v>290</v>
      </c>
      <c r="DM88" s="128" t="s">
        <v>290</v>
      </c>
    </row>
    <row r="89" spans="1:117" ht="20.100000000000001" customHeight="1" x14ac:dyDescent="0.25">
      <c r="A89" s="39">
        <v>2</v>
      </c>
      <c r="B89" s="72" t="s">
        <v>137</v>
      </c>
      <c r="C89" s="63">
        <v>39</v>
      </c>
      <c r="D89" s="114" t="s">
        <v>161</v>
      </c>
      <c r="E89" s="115" t="s">
        <v>153</v>
      </c>
      <c r="F89" s="115">
        <v>2013</v>
      </c>
      <c r="G89" s="116">
        <v>172</v>
      </c>
      <c r="H89" s="38">
        <v>35</v>
      </c>
      <c r="I89" s="68" t="s">
        <v>138</v>
      </c>
      <c r="L89" s="22"/>
      <c r="M89" s="23">
        <v>22</v>
      </c>
      <c r="N89" s="34">
        <v>1</v>
      </c>
      <c r="O89" s="23" t="s">
        <v>141</v>
      </c>
      <c r="P89" s="23">
        <v>39</v>
      </c>
      <c r="Q89" s="23" t="s">
        <v>138</v>
      </c>
      <c r="R89" s="113" t="s">
        <v>165</v>
      </c>
      <c r="S89" s="113" t="s">
        <v>153</v>
      </c>
      <c r="T89" s="23">
        <v>2011</v>
      </c>
      <c r="U89" s="23">
        <v>294</v>
      </c>
      <c r="V89" s="100">
        <v>36.5</v>
      </c>
      <c r="X89" s="100">
        <v>2</v>
      </c>
      <c r="Y89" s="100">
        <v>0</v>
      </c>
      <c r="Z89" s="100">
        <v>0</v>
      </c>
      <c r="AA89" s="100">
        <v>0</v>
      </c>
      <c r="AB89" s="100">
        <v>2</v>
      </c>
      <c r="AC89" s="100"/>
      <c r="AD89" s="100">
        <v>1</v>
      </c>
      <c r="AF89" s="22">
        <v>102039294022</v>
      </c>
      <c r="AH89" s="22">
        <v>101039172018</v>
      </c>
      <c r="AJ89" s="22">
        <v>18</v>
      </c>
      <c r="AL89" s="100">
        <v>0</v>
      </c>
      <c r="AM89" s="100">
        <v>1</v>
      </c>
      <c r="AP89" s="100">
        <v>2</v>
      </c>
      <c r="AQ89" s="100" t="s">
        <v>137</v>
      </c>
      <c r="AR89" s="100">
        <v>39</v>
      </c>
      <c r="AS89" s="100" t="s">
        <v>138</v>
      </c>
      <c r="AT89" s="100" t="s">
        <v>161</v>
      </c>
      <c r="AU89" s="100" t="s">
        <v>153</v>
      </c>
      <c r="AV89" s="100">
        <v>2013</v>
      </c>
      <c r="AW89" s="100">
        <v>172</v>
      </c>
      <c r="AX89" s="118">
        <v>35</v>
      </c>
      <c r="AY89" s="128">
        <v>18</v>
      </c>
      <c r="AZ89" s="128" t="s">
        <v>472</v>
      </c>
      <c r="BA89" s="128">
        <v>17</v>
      </c>
      <c r="BB89" s="34">
        <v>22</v>
      </c>
      <c r="BC89" s="128">
        <v>1</v>
      </c>
      <c r="BD89" s="128">
        <v>0</v>
      </c>
      <c r="BE89" s="112">
        <v>22</v>
      </c>
      <c r="BF89" s="128">
        <v>22</v>
      </c>
      <c r="BH89" s="128">
        <v>65</v>
      </c>
      <c r="BK89" s="112" t="s">
        <v>144</v>
      </c>
      <c r="BL89" s="112">
        <v>43</v>
      </c>
      <c r="BM89" s="112" t="s">
        <v>138</v>
      </c>
      <c r="BN89" s="112">
        <v>5</v>
      </c>
      <c r="BO89" s="128">
        <v>56</v>
      </c>
      <c r="BQ89" s="112" t="s">
        <v>144</v>
      </c>
      <c r="BR89" s="112" t="s">
        <v>464</v>
      </c>
      <c r="BS89" s="112">
        <v>5</v>
      </c>
      <c r="BT89" s="128">
        <v>14</v>
      </c>
      <c r="BU89" s="128">
        <v>0</v>
      </c>
      <c r="BV89" s="128">
        <v>0</v>
      </c>
      <c r="BW89" s="128">
        <v>4</v>
      </c>
      <c r="BX89" s="128">
        <v>9999</v>
      </c>
      <c r="BZ89" s="128">
        <v>9999</v>
      </c>
      <c r="CC89" s="128" t="s">
        <v>290</v>
      </c>
      <c r="CD89" s="128" t="s">
        <v>290</v>
      </c>
      <c r="CF89" s="128" t="s">
        <v>456</v>
      </c>
      <c r="CG89" s="128">
        <v>43</v>
      </c>
      <c r="CH89" s="128">
        <v>5</v>
      </c>
      <c r="CI89" s="128">
        <v>14</v>
      </c>
      <c r="CJ89" s="128">
        <v>0</v>
      </c>
      <c r="CK89" s="128">
        <v>0</v>
      </c>
      <c r="CL89" s="128">
        <v>14</v>
      </c>
      <c r="CM89" s="128">
        <v>9999</v>
      </c>
      <c r="CO89" s="128">
        <v>9999</v>
      </c>
      <c r="CR89" s="128" t="s">
        <v>290</v>
      </c>
      <c r="CS89" s="128" t="s">
        <v>290</v>
      </c>
      <c r="CV89" s="128">
        <v>999999</v>
      </c>
      <c r="CW89" s="128">
        <v>22</v>
      </c>
      <c r="CX89" s="128">
        <v>9999999999</v>
      </c>
      <c r="CY89" s="128">
        <v>9999999999</v>
      </c>
      <c r="CZ89" s="128">
        <v>10</v>
      </c>
      <c r="DA89" s="128">
        <v>999999</v>
      </c>
      <c r="DE89" s="128" t="s">
        <v>290</v>
      </c>
      <c r="DF89" s="128" t="s">
        <v>290</v>
      </c>
      <c r="DG89" s="128" t="s">
        <v>290</v>
      </c>
      <c r="DH89" s="128" t="s">
        <v>290</v>
      </c>
      <c r="DI89" s="192" t="s">
        <v>290</v>
      </c>
      <c r="DJ89" s="128" t="s">
        <v>290</v>
      </c>
      <c r="DK89" s="128" t="s">
        <v>290</v>
      </c>
      <c r="DL89" s="128" t="s">
        <v>290</v>
      </c>
      <c r="DM89" s="128" t="s">
        <v>290</v>
      </c>
    </row>
    <row r="90" spans="1:117" ht="20.100000000000001" customHeight="1" x14ac:dyDescent="0.25">
      <c r="A90" s="39">
        <v>1</v>
      </c>
      <c r="B90" s="72" t="s">
        <v>137</v>
      </c>
      <c r="C90" s="63">
        <v>43</v>
      </c>
      <c r="D90" s="114" t="s">
        <v>162</v>
      </c>
      <c r="E90" s="115" t="s">
        <v>153</v>
      </c>
      <c r="F90" s="115">
        <v>2014</v>
      </c>
      <c r="G90" s="116">
        <v>194</v>
      </c>
      <c r="H90" s="38">
        <v>43</v>
      </c>
      <c r="I90" s="68" t="s">
        <v>138</v>
      </c>
      <c r="L90" s="22"/>
      <c r="M90" s="23">
        <v>23</v>
      </c>
      <c r="N90" s="34">
        <v>1</v>
      </c>
      <c r="O90" s="23" t="s">
        <v>141</v>
      </c>
      <c r="P90" s="23">
        <v>52</v>
      </c>
      <c r="Q90" s="23" t="s">
        <v>138</v>
      </c>
      <c r="R90" s="113" t="s">
        <v>166</v>
      </c>
      <c r="S90" s="113" t="s">
        <v>153</v>
      </c>
      <c r="T90" s="23">
        <v>2011</v>
      </c>
      <c r="U90" s="23">
        <v>195</v>
      </c>
      <c r="V90" s="100">
        <v>49.1</v>
      </c>
      <c r="X90" s="100">
        <v>2</v>
      </c>
      <c r="Y90" s="100">
        <v>0</v>
      </c>
      <c r="Z90" s="100">
        <v>0</v>
      </c>
      <c r="AA90" s="100">
        <v>0</v>
      </c>
      <c r="AB90" s="100">
        <v>2</v>
      </c>
      <c r="AC90" s="100"/>
      <c r="AD90" s="100">
        <v>1</v>
      </c>
      <c r="AF90" s="22">
        <v>102052195023</v>
      </c>
      <c r="AH90" s="22">
        <v>101043194019</v>
      </c>
      <c r="AJ90" s="22">
        <v>19</v>
      </c>
      <c r="AL90" s="100">
        <v>1</v>
      </c>
      <c r="AM90" s="100">
        <v>1</v>
      </c>
      <c r="AP90" s="100">
        <v>1</v>
      </c>
      <c r="AQ90" s="100" t="s">
        <v>137</v>
      </c>
      <c r="AR90" s="100">
        <v>43</v>
      </c>
      <c r="AS90" s="100" t="s">
        <v>138</v>
      </c>
      <c r="AT90" s="100" t="s">
        <v>162</v>
      </c>
      <c r="AU90" s="100" t="s">
        <v>153</v>
      </c>
      <c r="AV90" s="100">
        <v>2014</v>
      </c>
      <c r="AW90" s="100">
        <v>194</v>
      </c>
      <c r="AX90" s="118">
        <v>43</v>
      </c>
      <c r="AY90" s="128">
        <v>19</v>
      </c>
      <c r="AZ90" s="128" t="s">
        <v>473</v>
      </c>
      <c r="BA90" s="128">
        <v>19</v>
      </c>
      <c r="BB90" s="34">
        <v>23</v>
      </c>
      <c r="BC90" s="128">
        <v>1</v>
      </c>
      <c r="BD90" s="128">
        <v>0</v>
      </c>
      <c r="BE90" s="112">
        <v>23</v>
      </c>
      <c r="BF90" s="128">
        <v>23</v>
      </c>
      <c r="BH90" s="128">
        <v>69</v>
      </c>
      <c r="BK90" s="112" t="s">
        <v>144</v>
      </c>
      <c r="BL90" s="112">
        <v>47</v>
      </c>
      <c r="BM90" s="112" t="s">
        <v>138</v>
      </c>
      <c r="BN90" s="112">
        <v>4</v>
      </c>
      <c r="BO90" s="128">
        <v>6</v>
      </c>
      <c r="BQ90" s="112" t="s">
        <v>144</v>
      </c>
      <c r="BR90" s="112" t="s">
        <v>466</v>
      </c>
      <c r="BS90" s="112">
        <v>4</v>
      </c>
      <c r="BT90" s="128">
        <v>18</v>
      </c>
      <c r="BU90" s="128">
        <v>0</v>
      </c>
      <c r="BV90" s="128">
        <v>0</v>
      </c>
      <c r="BW90" s="128">
        <v>5</v>
      </c>
      <c r="BX90" s="128">
        <v>9999</v>
      </c>
      <c r="BZ90" s="128">
        <v>9999</v>
      </c>
      <c r="CC90" s="128" t="s">
        <v>290</v>
      </c>
      <c r="CD90" s="128" t="s">
        <v>290</v>
      </c>
      <c r="CF90" s="128" t="s">
        <v>456</v>
      </c>
      <c r="CG90" s="128">
        <v>47</v>
      </c>
      <c r="CH90" s="128">
        <v>4</v>
      </c>
      <c r="CI90" s="128">
        <v>18</v>
      </c>
      <c r="CJ90" s="128">
        <v>0</v>
      </c>
      <c r="CK90" s="128">
        <v>0</v>
      </c>
      <c r="CL90" s="128">
        <v>18</v>
      </c>
      <c r="CM90" s="128">
        <v>9999</v>
      </c>
      <c r="CO90" s="128">
        <v>9999</v>
      </c>
      <c r="CR90" s="128" t="s">
        <v>290</v>
      </c>
      <c r="CS90" s="128" t="s">
        <v>290</v>
      </c>
      <c r="CV90" s="128">
        <v>999999</v>
      </c>
      <c r="CW90" s="128">
        <v>23</v>
      </c>
      <c r="CX90" s="128">
        <v>9999999999</v>
      </c>
      <c r="CY90" s="128">
        <v>9999999999</v>
      </c>
      <c r="CZ90" s="128">
        <v>10</v>
      </c>
      <c r="DA90" s="128">
        <v>999999</v>
      </c>
      <c r="DE90" s="128" t="s">
        <v>290</v>
      </c>
      <c r="DF90" s="128" t="s">
        <v>290</v>
      </c>
      <c r="DG90" s="128" t="s">
        <v>290</v>
      </c>
      <c r="DH90" s="128" t="s">
        <v>290</v>
      </c>
      <c r="DI90" s="192" t="s">
        <v>290</v>
      </c>
      <c r="DJ90" s="128" t="s">
        <v>290</v>
      </c>
      <c r="DK90" s="128" t="s">
        <v>290</v>
      </c>
      <c r="DL90" s="128" t="s">
        <v>290</v>
      </c>
      <c r="DM90" s="128" t="s">
        <v>290</v>
      </c>
    </row>
    <row r="91" spans="1:117" ht="20.100000000000001" customHeight="1" x14ac:dyDescent="0.25">
      <c r="A91" s="39">
        <v>1</v>
      </c>
      <c r="B91" s="72" t="s">
        <v>141</v>
      </c>
      <c r="C91" s="63">
        <v>25</v>
      </c>
      <c r="D91" s="114" t="s">
        <v>142</v>
      </c>
      <c r="E91" s="115" t="s">
        <v>140</v>
      </c>
      <c r="F91" s="115">
        <v>2012</v>
      </c>
      <c r="G91" s="116">
        <v>110</v>
      </c>
      <c r="H91" s="38">
        <v>25</v>
      </c>
      <c r="I91" s="68" t="s">
        <v>138</v>
      </c>
      <c r="L91" s="22"/>
      <c r="M91" s="23">
        <v>24</v>
      </c>
      <c r="N91" s="34">
        <v>1</v>
      </c>
      <c r="O91" s="23" t="s">
        <v>141</v>
      </c>
      <c r="P91" s="23">
        <v>63</v>
      </c>
      <c r="Q91" s="23" t="s">
        <v>138</v>
      </c>
      <c r="R91" s="113" t="s">
        <v>167</v>
      </c>
      <c r="S91" s="113" t="s">
        <v>153</v>
      </c>
      <c r="T91" s="23">
        <v>2012</v>
      </c>
      <c r="U91" s="23">
        <v>37</v>
      </c>
      <c r="V91" s="100">
        <v>60.3</v>
      </c>
      <c r="X91" s="100">
        <v>2</v>
      </c>
      <c r="Y91" s="100">
        <v>0</v>
      </c>
      <c r="Z91" s="100">
        <v>0</v>
      </c>
      <c r="AA91" s="100">
        <v>0</v>
      </c>
      <c r="AB91" s="100">
        <v>2</v>
      </c>
      <c r="AC91" s="100"/>
      <c r="AD91" s="100">
        <v>1</v>
      </c>
      <c r="AF91" s="22">
        <v>102063037024</v>
      </c>
      <c r="AH91" s="22">
        <v>102025110002</v>
      </c>
      <c r="AJ91" s="22">
        <v>2</v>
      </c>
      <c r="AL91" s="100">
        <v>1</v>
      </c>
      <c r="AM91" s="100">
        <v>1</v>
      </c>
      <c r="AP91" s="100">
        <v>1</v>
      </c>
      <c r="AQ91" s="100" t="s">
        <v>141</v>
      </c>
      <c r="AR91" s="100">
        <v>25</v>
      </c>
      <c r="AS91" s="100" t="s">
        <v>138</v>
      </c>
      <c r="AT91" s="100" t="s">
        <v>142</v>
      </c>
      <c r="AU91" s="100" t="s">
        <v>140</v>
      </c>
      <c r="AV91" s="100">
        <v>2012</v>
      </c>
      <c r="AW91" s="100">
        <v>110</v>
      </c>
      <c r="AX91" s="118">
        <v>25</v>
      </c>
      <c r="AY91" s="128">
        <v>2</v>
      </c>
      <c r="AZ91" s="128" t="s">
        <v>474</v>
      </c>
      <c r="BA91" s="128">
        <v>2</v>
      </c>
      <c r="BB91" s="34">
        <v>24</v>
      </c>
      <c r="BC91" s="128">
        <v>1</v>
      </c>
      <c r="BD91" s="128">
        <v>0</v>
      </c>
      <c r="BE91" s="112">
        <v>24</v>
      </c>
      <c r="BF91" s="128">
        <v>24</v>
      </c>
      <c r="BH91" s="128">
        <v>73</v>
      </c>
      <c r="BK91" s="112" t="s">
        <v>144</v>
      </c>
      <c r="BL91" s="112">
        <v>52</v>
      </c>
      <c r="BM91" s="112" t="s">
        <v>138</v>
      </c>
      <c r="BN91" s="112">
        <v>4</v>
      </c>
      <c r="BO91" s="128">
        <v>29</v>
      </c>
      <c r="BQ91" s="112" t="s">
        <v>144</v>
      </c>
      <c r="BR91" s="112" t="s">
        <v>468</v>
      </c>
      <c r="BS91" s="112">
        <v>4</v>
      </c>
      <c r="BT91" s="128">
        <v>22</v>
      </c>
      <c r="BU91" s="128">
        <v>0</v>
      </c>
      <c r="BV91" s="128">
        <v>0</v>
      </c>
      <c r="BW91" s="128">
        <v>6</v>
      </c>
      <c r="BX91" s="128">
        <v>9999</v>
      </c>
      <c r="BZ91" s="128">
        <v>9999</v>
      </c>
      <c r="CC91" s="128" t="s">
        <v>290</v>
      </c>
      <c r="CD91" s="128" t="s">
        <v>290</v>
      </c>
      <c r="CF91" s="128" t="s">
        <v>456</v>
      </c>
      <c r="CG91" s="128">
        <v>52</v>
      </c>
      <c r="CH91" s="128">
        <v>4</v>
      </c>
      <c r="CI91" s="128">
        <v>22</v>
      </c>
      <c r="CJ91" s="128">
        <v>0</v>
      </c>
      <c r="CK91" s="128">
        <v>0</v>
      </c>
      <c r="CL91" s="128">
        <v>22</v>
      </c>
      <c r="CM91" s="128">
        <v>9999</v>
      </c>
      <c r="CO91" s="128">
        <v>9999</v>
      </c>
      <c r="CR91" s="128" t="s">
        <v>290</v>
      </c>
      <c r="CS91" s="128" t="s">
        <v>290</v>
      </c>
      <c r="CV91" s="128">
        <v>999999</v>
      </c>
      <c r="CW91" s="128">
        <v>24</v>
      </c>
      <c r="CX91" s="128">
        <v>9999999999</v>
      </c>
      <c r="CY91" s="128">
        <v>9999999999</v>
      </c>
      <c r="CZ91" s="128">
        <v>10</v>
      </c>
      <c r="DA91" s="128">
        <v>999999</v>
      </c>
      <c r="DE91" s="128" t="s">
        <v>290</v>
      </c>
      <c r="DF91" s="128" t="s">
        <v>290</v>
      </c>
      <c r="DG91" s="128" t="s">
        <v>290</v>
      </c>
      <c r="DH91" s="128" t="s">
        <v>290</v>
      </c>
      <c r="DI91" s="192" t="s">
        <v>290</v>
      </c>
      <c r="DJ91" s="128" t="s">
        <v>290</v>
      </c>
      <c r="DK91" s="128" t="s">
        <v>290</v>
      </c>
      <c r="DL91" s="128" t="s">
        <v>290</v>
      </c>
      <c r="DM91" s="128" t="s">
        <v>290</v>
      </c>
    </row>
    <row r="92" spans="1:117" ht="20.100000000000001" customHeight="1" x14ac:dyDescent="0.25">
      <c r="A92" s="39">
        <v>1</v>
      </c>
      <c r="B92" s="72" t="s">
        <v>141</v>
      </c>
      <c r="C92" s="63">
        <v>28</v>
      </c>
      <c r="D92" s="114" t="s">
        <v>213</v>
      </c>
      <c r="E92" s="115" t="s">
        <v>212</v>
      </c>
      <c r="F92" s="115">
        <v>2012</v>
      </c>
      <c r="G92" s="116">
        <v>171</v>
      </c>
      <c r="H92" s="38">
        <v>27.4</v>
      </c>
      <c r="I92" s="68" t="s">
        <v>138</v>
      </c>
      <c r="L92" s="22"/>
      <c r="M92" s="23">
        <v>25</v>
      </c>
      <c r="N92" s="34">
        <v>1</v>
      </c>
      <c r="O92" s="23" t="s">
        <v>144</v>
      </c>
      <c r="P92" s="23">
        <v>31</v>
      </c>
      <c r="Q92" s="23" t="s">
        <v>138</v>
      </c>
      <c r="R92" s="113" t="s">
        <v>168</v>
      </c>
      <c r="S92" s="113" t="s">
        <v>153</v>
      </c>
      <c r="T92" s="23">
        <v>2010</v>
      </c>
      <c r="U92" s="23">
        <v>207</v>
      </c>
      <c r="V92" s="100">
        <v>29.2</v>
      </c>
      <c r="X92" s="100">
        <v>3</v>
      </c>
      <c r="Y92" s="100">
        <v>0</v>
      </c>
      <c r="Z92" s="100">
        <v>0</v>
      </c>
      <c r="AA92" s="100">
        <v>0</v>
      </c>
      <c r="AB92" s="100">
        <v>3</v>
      </c>
      <c r="AC92" s="100"/>
      <c r="AD92" s="100">
        <v>1</v>
      </c>
      <c r="AF92" s="22">
        <v>103031207025</v>
      </c>
      <c r="AH92" s="22">
        <v>102028171066</v>
      </c>
      <c r="AJ92" s="22">
        <v>66</v>
      </c>
      <c r="AL92" s="100">
        <v>1</v>
      </c>
      <c r="AM92" s="100">
        <v>0</v>
      </c>
      <c r="AP92" s="100">
        <v>1</v>
      </c>
      <c r="AQ92" s="100" t="s">
        <v>141</v>
      </c>
      <c r="AR92" s="100">
        <v>28</v>
      </c>
      <c r="AS92" s="100" t="s">
        <v>138</v>
      </c>
      <c r="AT92" s="100" t="s">
        <v>213</v>
      </c>
      <c r="AU92" s="100" t="s">
        <v>212</v>
      </c>
      <c r="AV92" s="100">
        <v>2012</v>
      </c>
      <c r="AW92" s="100">
        <v>171</v>
      </c>
      <c r="AX92" s="118">
        <v>27.4</v>
      </c>
      <c r="AY92" s="128">
        <v>66</v>
      </c>
      <c r="AZ92" s="128" t="s">
        <v>475</v>
      </c>
      <c r="BA92" s="128">
        <v>66</v>
      </c>
      <c r="BB92" s="34">
        <v>25</v>
      </c>
      <c r="BC92" s="128">
        <v>1</v>
      </c>
      <c r="BD92" s="128">
        <v>0</v>
      </c>
      <c r="BE92" s="112">
        <v>9999</v>
      </c>
      <c r="BF92" s="128">
        <v>9999</v>
      </c>
      <c r="BH92" s="128">
        <v>74</v>
      </c>
      <c r="BK92" s="112" t="s">
        <v>144</v>
      </c>
      <c r="BL92" s="112">
        <v>57</v>
      </c>
      <c r="BM92" s="112" t="s">
        <v>138</v>
      </c>
      <c r="BN92" s="112">
        <v>1</v>
      </c>
      <c r="BO92" s="128">
        <v>30</v>
      </c>
      <c r="BQ92" s="112" t="s">
        <v>144</v>
      </c>
      <c r="BR92" s="112" t="s">
        <v>469</v>
      </c>
      <c r="BS92" s="112">
        <v>1</v>
      </c>
      <c r="BT92" s="128">
        <v>23</v>
      </c>
      <c r="BU92" s="128">
        <v>0</v>
      </c>
      <c r="BV92" s="128">
        <v>0</v>
      </c>
      <c r="BW92" s="128">
        <v>7</v>
      </c>
      <c r="BX92" s="128">
        <v>9999</v>
      </c>
      <c r="BZ92" s="128">
        <v>9999</v>
      </c>
      <c r="CC92" s="128" t="s">
        <v>290</v>
      </c>
      <c r="CD92" s="128" t="s">
        <v>290</v>
      </c>
      <c r="CF92" s="128" t="s">
        <v>456</v>
      </c>
      <c r="CG92" s="128">
        <v>57</v>
      </c>
      <c r="CH92" s="128">
        <v>1</v>
      </c>
      <c r="CI92" s="128">
        <v>23</v>
      </c>
      <c r="CJ92" s="128">
        <v>0</v>
      </c>
      <c r="CK92" s="128">
        <v>0</v>
      </c>
      <c r="CL92" s="128">
        <v>23</v>
      </c>
      <c r="CM92" s="128">
        <v>9999</v>
      </c>
      <c r="CO92" s="128">
        <v>9999</v>
      </c>
      <c r="CR92" s="128" t="s">
        <v>290</v>
      </c>
      <c r="CS92" s="128" t="s">
        <v>290</v>
      </c>
      <c r="CV92" s="128">
        <v>30</v>
      </c>
      <c r="CW92" s="128">
        <v>25</v>
      </c>
      <c r="CX92" s="128">
        <v>25030</v>
      </c>
      <c r="CY92" s="128">
        <v>9999999999</v>
      </c>
      <c r="CZ92" s="128">
        <v>10</v>
      </c>
      <c r="DA92" s="128">
        <v>999999</v>
      </c>
      <c r="DE92" s="128" t="s">
        <v>290</v>
      </c>
      <c r="DF92" s="128" t="s">
        <v>290</v>
      </c>
      <c r="DG92" s="128" t="s">
        <v>290</v>
      </c>
      <c r="DH92" s="128" t="s">
        <v>290</v>
      </c>
      <c r="DI92" s="192" t="s">
        <v>290</v>
      </c>
      <c r="DJ92" s="128" t="s">
        <v>290</v>
      </c>
      <c r="DK92" s="128" t="s">
        <v>290</v>
      </c>
      <c r="DL92" s="128" t="s">
        <v>290</v>
      </c>
      <c r="DM92" s="128" t="s">
        <v>290</v>
      </c>
    </row>
    <row r="93" spans="1:117" ht="20.100000000000001" customHeight="1" x14ac:dyDescent="0.25">
      <c r="A93" s="39">
        <v>2</v>
      </c>
      <c r="B93" s="72" t="s">
        <v>141</v>
      </c>
      <c r="C93" s="63">
        <v>28</v>
      </c>
      <c r="D93" s="114" t="s">
        <v>219</v>
      </c>
      <c r="E93" s="115" t="s">
        <v>136</v>
      </c>
      <c r="F93" s="115">
        <v>2012</v>
      </c>
      <c r="G93" s="116">
        <v>245</v>
      </c>
      <c r="H93" s="38">
        <v>25.4</v>
      </c>
      <c r="I93" s="68" t="s">
        <v>138</v>
      </c>
      <c r="L93" s="22"/>
      <c r="M93" s="23">
        <v>26</v>
      </c>
      <c r="N93" s="34">
        <v>1</v>
      </c>
      <c r="O93" s="23" t="s">
        <v>144</v>
      </c>
      <c r="P93" s="23">
        <v>35</v>
      </c>
      <c r="Q93" s="23" t="s">
        <v>138</v>
      </c>
      <c r="R93" s="113" t="s">
        <v>169</v>
      </c>
      <c r="S93" s="113" t="s">
        <v>153</v>
      </c>
      <c r="T93" s="23">
        <v>2010</v>
      </c>
      <c r="U93" s="23">
        <v>204</v>
      </c>
      <c r="V93" s="100">
        <v>33.4</v>
      </c>
      <c r="X93" s="100">
        <v>3</v>
      </c>
      <c r="Y93" s="100">
        <v>0</v>
      </c>
      <c r="Z93" s="100">
        <v>0</v>
      </c>
      <c r="AA93" s="100">
        <v>0</v>
      </c>
      <c r="AB93" s="100">
        <v>3</v>
      </c>
      <c r="AC93" s="100"/>
      <c r="AD93" s="100">
        <v>1</v>
      </c>
      <c r="AF93" s="22">
        <v>103035204026</v>
      </c>
      <c r="AH93" s="22">
        <v>102028245072</v>
      </c>
      <c r="AJ93" s="22">
        <v>72</v>
      </c>
      <c r="AL93" s="100">
        <v>0</v>
      </c>
      <c r="AM93" s="100">
        <v>0</v>
      </c>
      <c r="AP93" s="100">
        <v>2</v>
      </c>
      <c r="AQ93" s="100" t="s">
        <v>141</v>
      </c>
      <c r="AR93" s="100">
        <v>28</v>
      </c>
      <c r="AS93" s="100" t="s">
        <v>138</v>
      </c>
      <c r="AT93" s="100" t="s">
        <v>219</v>
      </c>
      <c r="AU93" s="100" t="s">
        <v>136</v>
      </c>
      <c r="AV93" s="100">
        <v>2012</v>
      </c>
      <c r="AW93" s="100">
        <v>245</v>
      </c>
      <c r="AX93" s="118">
        <v>25.4</v>
      </c>
      <c r="AY93" s="128">
        <v>72</v>
      </c>
      <c r="AZ93" s="128" t="s">
        <v>475</v>
      </c>
      <c r="BA93" s="128">
        <v>66</v>
      </c>
      <c r="BB93" s="34">
        <v>26</v>
      </c>
      <c r="BC93" s="128">
        <v>1</v>
      </c>
      <c r="BD93" s="128">
        <v>0</v>
      </c>
      <c r="BE93" s="112">
        <v>9999</v>
      </c>
      <c r="BF93" s="128">
        <v>9999</v>
      </c>
      <c r="BH93" s="128">
        <v>77</v>
      </c>
      <c r="BK93" s="112" t="s">
        <v>144</v>
      </c>
      <c r="BL93" s="112">
        <v>63</v>
      </c>
      <c r="BM93" s="112" t="s">
        <v>138</v>
      </c>
      <c r="BN93" s="112">
        <v>3</v>
      </c>
      <c r="BO93" s="128">
        <v>31</v>
      </c>
      <c r="BQ93" s="112" t="s">
        <v>144</v>
      </c>
      <c r="BR93" s="112" t="s">
        <v>470</v>
      </c>
      <c r="BS93" s="112">
        <v>3</v>
      </c>
      <c r="BT93" s="128">
        <v>26</v>
      </c>
      <c r="BU93" s="128">
        <v>0</v>
      </c>
      <c r="BV93" s="128">
        <v>0</v>
      </c>
      <c r="BW93" s="128">
        <v>8</v>
      </c>
      <c r="BX93" s="128">
        <v>9999</v>
      </c>
      <c r="BZ93" s="128">
        <v>9999</v>
      </c>
      <c r="CC93" s="128" t="s">
        <v>290</v>
      </c>
      <c r="CD93" s="128" t="s">
        <v>290</v>
      </c>
      <c r="CF93" s="128" t="s">
        <v>456</v>
      </c>
      <c r="CG93" s="128">
        <v>63</v>
      </c>
      <c r="CH93" s="128">
        <v>3</v>
      </c>
      <c r="CI93" s="128">
        <v>26</v>
      </c>
      <c r="CJ93" s="128">
        <v>0</v>
      </c>
      <c r="CK93" s="128">
        <v>0</v>
      </c>
      <c r="CL93" s="128">
        <v>26</v>
      </c>
      <c r="CM93" s="128">
        <v>9999</v>
      </c>
      <c r="CO93" s="128">
        <v>9999</v>
      </c>
      <c r="CR93" s="128" t="s">
        <v>290</v>
      </c>
      <c r="CS93" s="128" t="s">
        <v>290</v>
      </c>
      <c r="CV93" s="128">
        <v>999999</v>
      </c>
      <c r="CW93" s="128">
        <v>26</v>
      </c>
      <c r="CX93" s="128">
        <v>9999999999</v>
      </c>
      <c r="CY93" s="128">
        <v>9999999999</v>
      </c>
      <c r="CZ93" s="128">
        <v>10</v>
      </c>
      <c r="DA93" s="128">
        <v>999999</v>
      </c>
      <c r="DE93" s="128" t="s">
        <v>290</v>
      </c>
      <c r="DF93" s="128" t="s">
        <v>290</v>
      </c>
      <c r="DG93" s="128" t="s">
        <v>290</v>
      </c>
      <c r="DH93" s="128" t="s">
        <v>290</v>
      </c>
      <c r="DI93" s="192" t="s">
        <v>290</v>
      </c>
      <c r="DJ93" s="128" t="s">
        <v>290</v>
      </c>
      <c r="DK93" s="128" t="s">
        <v>290</v>
      </c>
      <c r="DL93" s="128" t="s">
        <v>290</v>
      </c>
      <c r="DM93" s="128" t="s">
        <v>290</v>
      </c>
    </row>
    <row r="94" spans="1:117" ht="20.100000000000001" customHeight="1" x14ac:dyDescent="0.25">
      <c r="A94" s="39">
        <v>3</v>
      </c>
      <c r="B94" s="72" t="s">
        <v>141</v>
      </c>
      <c r="C94" s="63">
        <v>28</v>
      </c>
      <c r="D94" s="114" t="s">
        <v>224</v>
      </c>
      <c r="E94" s="115" t="s">
        <v>149</v>
      </c>
      <c r="F94" s="115">
        <v>2013</v>
      </c>
      <c r="G94" s="116">
        <v>280</v>
      </c>
      <c r="H94" s="38">
        <v>28</v>
      </c>
      <c r="I94" s="68" t="s">
        <v>138</v>
      </c>
      <c r="L94" s="22"/>
      <c r="M94" s="23">
        <v>27</v>
      </c>
      <c r="N94" s="34">
        <v>1</v>
      </c>
      <c r="O94" s="23" t="s">
        <v>144</v>
      </c>
      <c r="P94" s="23">
        <v>39</v>
      </c>
      <c r="Q94" s="23" t="s">
        <v>138</v>
      </c>
      <c r="R94" s="113" t="s">
        <v>170</v>
      </c>
      <c r="S94" s="113" t="s">
        <v>153</v>
      </c>
      <c r="T94" s="23">
        <v>2009</v>
      </c>
      <c r="U94" s="23">
        <v>105</v>
      </c>
      <c r="V94" s="100">
        <v>36.4</v>
      </c>
      <c r="X94" s="100">
        <v>3</v>
      </c>
      <c r="Y94" s="100">
        <v>0</v>
      </c>
      <c r="Z94" s="100">
        <v>0</v>
      </c>
      <c r="AA94" s="100">
        <v>0</v>
      </c>
      <c r="AB94" s="100">
        <v>3</v>
      </c>
      <c r="AC94" s="100"/>
      <c r="AD94" s="100">
        <v>1</v>
      </c>
      <c r="AF94" s="22">
        <v>103039105027</v>
      </c>
      <c r="AH94" s="22">
        <v>102028280077</v>
      </c>
      <c r="AJ94" s="22">
        <v>77</v>
      </c>
      <c r="AL94" s="100">
        <v>0</v>
      </c>
      <c r="AM94" s="100">
        <v>1</v>
      </c>
      <c r="AP94" s="100">
        <v>3</v>
      </c>
      <c r="AQ94" s="100" t="s">
        <v>141</v>
      </c>
      <c r="AR94" s="100">
        <v>28</v>
      </c>
      <c r="AS94" s="100" t="s">
        <v>138</v>
      </c>
      <c r="AT94" s="100" t="s">
        <v>224</v>
      </c>
      <c r="AU94" s="100" t="s">
        <v>149</v>
      </c>
      <c r="AV94" s="100">
        <v>2013</v>
      </c>
      <c r="AW94" s="100">
        <v>280</v>
      </c>
      <c r="AX94" s="118">
        <v>28</v>
      </c>
      <c r="AY94" s="128">
        <v>77</v>
      </c>
      <c r="AZ94" s="128" t="s">
        <v>475</v>
      </c>
      <c r="BA94" s="128">
        <v>66</v>
      </c>
      <c r="BB94" s="34">
        <v>27</v>
      </c>
      <c r="BC94" s="128">
        <v>1</v>
      </c>
      <c r="BD94" s="128">
        <v>0</v>
      </c>
      <c r="BE94" s="112">
        <v>27</v>
      </c>
      <c r="BF94" s="128">
        <v>27</v>
      </c>
      <c r="BH94" s="128">
        <v>78</v>
      </c>
      <c r="BK94" s="112" t="s">
        <v>144</v>
      </c>
      <c r="BL94" s="112">
        <v>80</v>
      </c>
      <c r="BM94" s="112" t="s">
        <v>138</v>
      </c>
      <c r="BN94" s="112">
        <v>1</v>
      </c>
      <c r="BO94" s="128">
        <v>65</v>
      </c>
      <c r="BQ94" s="112" t="s">
        <v>144</v>
      </c>
      <c r="BR94" s="112" t="s">
        <v>471</v>
      </c>
      <c r="BS94" s="112">
        <v>1</v>
      </c>
      <c r="BT94" s="128">
        <v>27</v>
      </c>
      <c r="BU94" s="128">
        <v>0</v>
      </c>
      <c r="BV94" s="128">
        <v>1</v>
      </c>
      <c r="BW94" s="128">
        <v>9</v>
      </c>
      <c r="BX94" s="128">
        <v>27</v>
      </c>
      <c r="BZ94" s="128">
        <v>9999</v>
      </c>
      <c r="CC94" s="128" t="s">
        <v>290</v>
      </c>
      <c r="CD94" s="128" t="s">
        <v>290</v>
      </c>
      <c r="CF94" s="128" t="s">
        <v>456</v>
      </c>
      <c r="CG94" s="128">
        <v>80</v>
      </c>
      <c r="CH94" s="128">
        <v>1</v>
      </c>
      <c r="CI94" s="128">
        <v>27</v>
      </c>
      <c r="CJ94" s="128">
        <v>0</v>
      </c>
      <c r="CK94" s="128">
        <v>1</v>
      </c>
      <c r="CL94" s="128">
        <v>27</v>
      </c>
      <c r="CM94" s="128">
        <v>27</v>
      </c>
      <c r="CO94" s="128">
        <v>9999</v>
      </c>
      <c r="CR94" s="128" t="s">
        <v>290</v>
      </c>
      <c r="CS94" s="128" t="s">
        <v>290</v>
      </c>
      <c r="CV94" s="128">
        <v>65</v>
      </c>
      <c r="CW94" s="128">
        <v>27</v>
      </c>
      <c r="CX94" s="128">
        <v>27065</v>
      </c>
      <c r="CY94" s="128">
        <v>9999999999</v>
      </c>
      <c r="CZ94" s="128">
        <v>10</v>
      </c>
      <c r="DA94" s="128">
        <v>999999</v>
      </c>
      <c r="DE94" s="128" t="s">
        <v>290</v>
      </c>
      <c r="DF94" s="128" t="s">
        <v>290</v>
      </c>
      <c r="DG94" s="128" t="s">
        <v>290</v>
      </c>
      <c r="DH94" s="128" t="s">
        <v>290</v>
      </c>
      <c r="DI94" s="192" t="s">
        <v>290</v>
      </c>
      <c r="DJ94" s="128" t="s">
        <v>290</v>
      </c>
      <c r="DK94" s="128" t="s">
        <v>290</v>
      </c>
      <c r="DL94" s="128" t="s">
        <v>290</v>
      </c>
      <c r="DM94" s="128" t="s">
        <v>290</v>
      </c>
    </row>
    <row r="95" spans="1:117" ht="20.100000000000001" customHeight="1" x14ac:dyDescent="0.25">
      <c r="A95" s="39">
        <v>1</v>
      </c>
      <c r="B95" s="72" t="s">
        <v>141</v>
      </c>
      <c r="C95" s="63">
        <v>31</v>
      </c>
      <c r="D95" s="114" t="s">
        <v>226</v>
      </c>
      <c r="E95" s="115" t="s">
        <v>225</v>
      </c>
      <c r="F95" s="115">
        <v>2012</v>
      </c>
      <c r="G95" s="116">
        <v>129</v>
      </c>
      <c r="H95" s="38">
        <v>29.7</v>
      </c>
      <c r="I95" s="68" t="s">
        <v>138</v>
      </c>
      <c r="L95" s="22"/>
      <c r="M95" s="23">
        <v>28</v>
      </c>
      <c r="N95" s="34">
        <v>1</v>
      </c>
      <c r="O95" s="23" t="s">
        <v>144</v>
      </c>
      <c r="P95" s="23">
        <v>39</v>
      </c>
      <c r="Q95" s="23" t="s">
        <v>138</v>
      </c>
      <c r="R95" s="113" t="s">
        <v>171</v>
      </c>
      <c r="S95" s="113" t="s">
        <v>153</v>
      </c>
      <c r="T95" s="23">
        <v>2009</v>
      </c>
      <c r="U95" s="23">
        <v>251</v>
      </c>
      <c r="V95" s="100">
        <v>37</v>
      </c>
      <c r="X95" s="100">
        <v>3</v>
      </c>
      <c r="Y95" s="100">
        <v>0</v>
      </c>
      <c r="Z95" s="100">
        <v>0</v>
      </c>
      <c r="AA95" s="100">
        <v>0</v>
      </c>
      <c r="AB95" s="100">
        <v>3</v>
      </c>
      <c r="AC95" s="100"/>
      <c r="AD95" s="100">
        <v>1</v>
      </c>
      <c r="AF95" s="22">
        <v>103039251028</v>
      </c>
      <c r="AH95" s="22">
        <v>102031129078</v>
      </c>
      <c r="AJ95" s="22">
        <v>78</v>
      </c>
      <c r="AL95" s="100">
        <v>1</v>
      </c>
      <c r="AM95" s="100">
        <v>1</v>
      </c>
      <c r="AP95" s="100">
        <v>1</v>
      </c>
      <c r="AQ95" s="100" t="s">
        <v>141</v>
      </c>
      <c r="AR95" s="100">
        <v>31</v>
      </c>
      <c r="AS95" s="100" t="s">
        <v>138</v>
      </c>
      <c r="AT95" s="100" t="s">
        <v>226</v>
      </c>
      <c r="AU95" s="100" t="s">
        <v>225</v>
      </c>
      <c r="AV95" s="100">
        <v>2012</v>
      </c>
      <c r="AW95" s="100">
        <v>129</v>
      </c>
      <c r="AX95" s="118">
        <v>29.7</v>
      </c>
      <c r="AY95" s="128">
        <v>78</v>
      </c>
      <c r="AZ95" s="128" t="s">
        <v>476</v>
      </c>
      <c r="BA95" s="128">
        <v>78</v>
      </c>
      <c r="BB95" s="34">
        <v>28</v>
      </c>
      <c r="BC95" s="128">
        <v>1</v>
      </c>
      <c r="BD95" s="128">
        <v>0</v>
      </c>
      <c r="BE95" s="112">
        <v>28</v>
      </c>
      <c r="BF95" s="128">
        <v>28</v>
      </c>
      <c r="BH95" s="128">
        <v>79</v>
      </c>
      <c r="BK95" s="112" t="s">
        <v>234</v>
      </c>
      <c r="BL95" s="112">
        <v>28</v>
      </c>
      <c r="BM95" s="112" t="s">
        <v>128</v>
      </c>
      <c r="BN95" s="112">
        <v>1</v>
      </c>
      <c r="BO95" s="128">
        <v>32</v>
      </c>
      <c r="BQ95" s="112" t="s">
        <v>234</v>
      </c>
      <c r="BR95" s="112" t="s">
        <v>477</v>
      </c>
      <c r="BS95" s="112">
        <v>1</v>
      </c>
      <c r="BT95" s="128">
        <v>1</v>
      </c>
      <c r="BU95" s="128">
        <v>1</v>
      </c>
      <c r="BV95" s="128">
        <v>0</v>
      </c>
      <c r="BW95" s="128">
        <v>1</v>
      </c>
      <c r="BX95" s="128">
        <v>9999</v>
      </c>
      <c r="BZ95" s="128">
        <v>9999</v>
      </c>
      <c r="CC95" s="128" t="s">
        <v>290</v>
      </c>
      <c r="CD95" s="128" t="s">
        <v>290</v>
      </c>
      <c r="CF95" s="128" t="s">
        <v>459</v>
      </c>
      <c r="CG95" s="128">
        <v>28</v>
      </c>
      <c r="CH95" s="128">
        <v>1</v>
      </c>
      <c r="CI95" s="128">
        <v>1</v>
      </c>
      <c r="CJ95" s="128">
        <v>1</v>
      </c>
      <c r="CK95" s="128">
        <v>0</v>
      </c>
      <c r="CL95" s="128">
        <v>1</v>
      </c>
      <c r="CM95" s="128">
        <v>9999</v>
      </c>
      <c r="CO95" s="128">
        <v>9999</v>
      </c>
      <c r="CR95" s="128" t="s">
        <v>290</v>
      </c>
      <c r="CS95" s="128" t="s">
        <v>290</v>
      </c>
      <c r="CV95" s="128">
        <v>32</v>
      </c>
      <c r="CW95" s="128">
        <v>28</v>
      </c>
      <c r="CX95" s="128">
        <v>28032</v>
      </c>
      <c r="CY95" s="128">
        <v>9999999999</v>
      </c>
      <c r="CZ95" s="128">
        <v>10</v>
      </c>
      <c r="DA95" s="128">
        <v>999999</v>
      </c>
      <c r="DE95" s="128" t="s">
        <v>290</v>
      </c>
      <c r="DF95" s="128" t="s">
        <v>290</v>
      </c>
      <c r="DG95" s="128" t="s">
        <v>290</v>
      </c>
      <c r="DH95" s="128" t="s">
        <v>290</v>
      </c>
      <c r="DI95" s="192" t="s">
        <v>290</v>
      </c>
      <c r="DJ95" s="128" t="s">
        <v>290</v>
      </c>
      <c r="DK95" s="128" t="s">
        <v>290</v>
      </c>
      <c r="DL95" s="128" t="s">
        <v>290</v>
      </c>
      <c r="DM95" s="128" t="s">
        <v>290</v>
      </c>
    </row>
    <row r="96" spans="1:117" ht="20.100000000000001" customHeight="1" x14ac:dyDescent="0.25">
      <c r="A96" s="39">
        <v>1</v>
      </c>
      <c r="B96" s="72" t="s">
        <v>141</v>
      </c>
      <c r="C96" s="63">
        <v>35</v>
      </c>
      <c r="D96" s="114" t="s">
        <v>143</v>
      </c>
      <c r="E96" s="115" t="s">
        <v>140</v>
      </c>
      <c r="F96" s="115">
        <v>2012</v>
      </c>
      <c r="G96" s="116">
        <v>47</v>
      </c>
      <c r="H96" s="38">
        <v>34.700000000000003</v>
      </c>
      <c r="I96" s="68" t="s">
        <v>138</v>
      </c>
      <c r="L96" s="22"/>
      <c r="M96" s="23">
        <v>29</v>
      </c>
      <c r="N96" s="34">
        <v>1</v>
      </c>
      <c r="O96" s="23" t="s">
        <v>144</v>
      </c>
      <c r="P96" s="23">
        <v>52</v>
      </c>
      <c r="Q96" s="23" t="s">
        <v>138</v>
      </c>
      <c r="R96" s="113" t="s">
        <v>172</v>
      </c>
      <c r="S96" s="113" t="s">
        <v>153</v>
      </c>
      <c r="T96" s="23">
        <v>2010</v>
      </c>
      <c r="U96" s="23">
        <v>55</v>
      </c>
      <c r="V96" s="100">
        <v>49.6</v>
      </c>
      <c r="X96" s="100">
        <v>3</v>
      </c>
      <c r="Y96" s="100">
        <v>0</v>
      </c>
      <c r="Z96" s="100">
        <v>0</v>
      </c>
      <c r="AA96" s="100">
        <v>0</v>
      </c>
      <c r="AB96" s="100">
        <v>3</v>
      </c>
      <c r="AC96" s="100"/>
      <c r="AD96" s="100">
        <v>1</v>
      </c>
      <c r="AF96" s="22">
        <v>103052055029</v>
      </c>
      <c r="AH96" s="22">
        <v>102035047003</v>
      </c>
      <c r="AJ96" s="22">
        <v>3</v>
      </c>
      <c r="AL96" s="100">
        <v>1</v>
      </c>
      <c r="AM96" s="100">
        <v>0</v>
      </c>
      <c r="AP96" s="100">
        <v>1</v>
      </c>
      <c r="AQ96" s="100" t="s">
        <v>141</v>
      </c>
      <c r="AR96" s="100">
        <v>35</v>
      </c>
      <c r="AS96" s="100" t="s">
        <v>138</v>
      </c>
      <c r="AT96" s="100" t="s">
        <v>143</v>
      </c>
      <c r="AU96" s="100" t="s">
        <v>140</v>
      </c>
      <c r="AV96" s="100">
        <v>2012</v>
      </c>
      <c r="AW96" s="100">
        <v>47</v>
      </c>
      <c r="AX96" s="118">
        <v>34.700000000000003</v>
      </c>
      <c r="AY96" s="128">
        <v>3</v>
      </c>
      <c r="AZ96" s="128" t="s">
        <v>478</v>
      </c>
      <c r="BA96" s="128">
        <v>3</v>
      </c>
      <c r="BB96" s="34">
        <v>29</v>
      </c>
      <c r="BC96" s="128">
        <v>1</v>
      </c>
      <c r="BD96" s="128">
        <v>0</v>
      </c>
      <c r="BE96" s="112">
        <v>9999</v>
      </c>
      <c r="BF96" s="128">
        <v>9999</v>
      </c>
      <c r="BH96" s="128">
        <v>80</v>
      </c>
      <c r="BK96" s="112" t="s">
        <v>234</v>
      </c>
      <c r="BL96" s="112">
        <v>35</v>
      </c>
      <c r="BM96" s="112" t="s">
        <v>128</v>
      </c>
      <c r="BN96" s="112">
        <v>1</v>
      </c>
      <c r="BO96" s="128">
        <v>44</v>
      </c>
      <c r="BQ96" s="112" t="s">
        <v>234</v>
      </c>
      <c r="BR96" s="112" t="s">
        <v>479</v>
      </c>
      <c r="BS96" s="112">
        <v>1</v>
      </c>
      <c r="BT96" s="128">
        <v>2</v>
      </c>
      <c r="BU96" s="128">
        <v>0</v>
      </c>
      <c r="BV96" s="128">
        <v>0</v>
      </c>
      <c r="BW96" s="128">
        <v>2</v>
      </c>
      <c r="BX96" s="128">
        <v>9999</v>
      </c>
      <c r="BZ96" s="128">
        <v>9999</v>
      </c>
      <c r="CC96" s="128" t="s">
        <v>290</v>
      </c>
      <c r="CD96" s="128" t="s">
        <v>290</v>
      </c>
      <c r="CF96" s="128" t="s">
        <v>459</v>
      </c>
      <c r="CG96" s="128">
        <v>35</v>
      </c>
      <c r="CH96" s="128">
        <v>1</v>
      </c>
      <c r="CI96" s="128">
        <v>2</v>
      </c>
      <c r="CJ96" s="128">
        <v>0</v>
      </c>
      <c r="CK96" s="128">
        <v>0</v>
      </c>
      <c r="CL96" s="128">
        <v>2</v>
      </c>
      <c r="CM96" s="128">
        <v>9999</v>
      </c>
      <c r="CO96" s="128">
        <v>9999</v>
      </c>
      <c r="CR96" s="128" t="s">
        <v>290</v>
      </c>
      <c r="CS96" s="128" t="s">
        <v>290</v>
      </c>
      <c r="CV96" s="128">
        <v>44</v>
      </c>
      <c r="CW96" s="128">
        <v>29</v>
      </c>
      <c r="CX96" s="128">
        <v>29044</v>
      </c>
      <c r="CY96" s="128">
        <v>9999999999</v>
      </c>
      <c r="CZ96" s="128">
        <v>10</v>
      </c>
      <c r="DA96" s="128">
        <v>999999</v>
      </c>
      <c r="DE96" s="128" t="s">
        <v>290</v>
      </c>
      <c r="DF96" s="128" t="s">
        <v>290</v>
      </c>
      <c r="DG96" s="128" t="s">
        <v>290</v>
      </c>
      <c r="DH96" s="128" t="s">
        <v>290</v>
      </c>
      <c r="DI96" s="192" t="s">
        <v>290</v>
      </c>
      <c r="DJ96" s="128" t="s">
        <v>290</v>
      </c>
      <c r="DK96" s="128" t="s">
        <v>290</v>
      </c>
      <c r="DL96" s="128" t="s">
        <v>290</v>
      </c>
      <c r="DM96" s="128" t="s">
        <v>290</v>
      </c>
    </row>
    <row r="97" spans="1:117" ht="20.100000000000001" customHeight="1" x14ac:dyDescent="0.25">
      <c r="A97" s="39">
        <v>2</v>
      </c>
      <c r="B97" s="72" t="s">
        <v>141</v>
      </c>
      <c r="C97" s="63">
        <v>35</v>
      </c>
      <c r="D97" s="114" t="s">
        <v>163</v>
      </c>
      <c r="E97" s="115" t="s">
        <v>153</v>
      </c>
      <c r="F97" s="115">
        <v>2011</v>
      </c>
      <c r="G97" s="116">
        <v>63</v>
      </c>
      <c r="H97" s="38">
        <v>34.200000000000003</v>
      </c>
      <c r="I97" s="68" t="s">
        <v>138</v>
      </c>
      <c r="L97" s="22"/>
      <c r="M97" s="23">
        <v>30</v>
      </c>
      <c r="N97" s="34">
        <v>1</v>
      </c>
      <c r="O97" s="23" t="s">
        <v>144</v>
      </c>
      <c r="P97" s="23">
        <v>57</v>
      </c>
      <c r="Q97" s="23" t="s">
        <v>138</v>
      </c>
      <c r="R97" s="113" t="s">
        <v>173</v>
      </c>
      <c r="S97" s="113" t="s">
        <v>153</v>
      </c>
      <c r="T97" s="23">
        <v>2009</v>
      </c>
      <c r="U97" s="23">
        <v>181</v>
      </c>
      <c r="V97" s="100">
        <v>54.3</v>
      </c>
      <c r="X97" s="100">
        <v>3</v>
      </c>
      <c r="Y97" s="100">
        <v>0</v>
      </c>
      <c r="Z97" s="100">
        <v>0</v>
      </c>
      <c r="AA97" s="100">
        <v>0</v>
      </c>
      <c r="AB97" s="100">
        <v>3</v>
      </c>
      <c r="AC97" s="100"/>
      <c r="AD97" s="100">
        <v>1</v>
      </c>
      <c r="AF97" s="22">
        <v>103057181030</v>
      </c>
      <c r="AH97" s="22">
        <v>102035063020</v>
      </c>
      <c r="AJ97" s="22">
        <v>20</v>
      </c>
      <c r="AL97" s="100">
        <v>0</v>
      </c>
      <c r="AM97" s="100">
        <v>0</v>
      </c>
      <c r="AP97" s="100">
        <v>2</v>
      </c>
      <c r="AQ97" s="100" t="s">
        <v>141</v>
      </c>
      <c r="AR97" s="100">
        <v>35</v>
      </c>
      <c r="AS97" s="100" t="s">
        <v>138</v>
      </c>
      <c r="AT97" s="100" t="s">
        <v>163</v>
      </c>
      <c r="AU97" s="100" t="s">
        <v>153</v>
      </c>
      <c r="AV97" s="100">
        <v>2011</v>
      </c>
      <c r="AW97" s="100">
        <v>63</v>
      </c>
      <c r="AX97" s="118">
        <v>34.200000000000003</v>
      </c>
      <c r="AY97" s="128">
        <v>20</v>
      </c>
      <c r="AZ97" s="128" t="s">
        <v>478</v>
      </c>
      <c r="BA97" s="128">
        <v>3</v>
      </c>
      <c r="BB97" s="34">
        <v>30</v>
      </c>
      <c r="BC97" s="128">
        <v>1</v>
      </c>
      <c r="BD97" s="128">
        <v>0</v>
      </c>
      <c r="BE97" s="112">
        <v>9999</v>
      </c>
      <c r="BF97" s="128">
        <v>9999</v>
      </c>
      <c r="BH97" s="128">
        <v>82</v>
      </c>
      <c r="BK97" s="112" t="s">
        <v>234</v>
      </c>
      <c r="BL97" s="112">
        <v>47</v>
      </c>
      <c r="BM97" s="112" t="s">
        <v>128</v>
      </c>
      <c r="BN97" s="112">
        <v>2</v>
      </c>
      <c r="BO97" s="128">
        <v>75</v>
      </c>
      <c r="BQ97" s="112" t="s">
        <v>234</v>
      </c>
      <c r="BR97" s="112" t="s">
        <v>480</v>
      </c>
      <c r="BS97" s="112">
        <v>2</v>
      </c>
      <c r="BT97" s="128">
        <v>4</v>
      </c>
      <c r="BU97" s="128">
        <v>0</v>
      </c>
      <c r="BV97" s="128">
        <v>0</v>
      </c>
      <c r="BW97" s="128">
        <v>3</v>
      </c>
      <c r="BX97" s="128">
        <v>9999</v>
      </c>
      <c r="BZ97" s="128">
        <v>9999</v>
      </c>
      <c r="CC97" s="128" t="s">
        <v>290</v>
      </c>
      <c r="CD97" s="128" t="s">
        <v>290</v>
      </c>
      <c r="CF97" s="128" t="s">
        <v>459</v>
      </c>
      <c r="CG97" s="128">
        <v>47</v>
      </c>
      <c r="CH97" s="128">
        <v>2</v>
      </c>
      <c r="CI97" s="128">
        <v>4</v>
      </c>
      <c r="CJ97" s="128">
        <v>0</v>
      </c>
      <c r="CK97" s="128">
        <v>0</v>
      </c>
      <c r="CL97" s="128">
        <v>4</v>
      </c>
      <c r="CM97" s="128">
        <v>9999</v>
      </c>
      <c r="CO97" s="128">
        <v>9999</v>
      </c>
      <c r="CR97" s="128" t="s">
        <v>290</v>
      </c>
      <c r="CS97" s="128" t="s">
        <v>290</v>
      </c>
      <c r="CV97" s="128">
        <v>999999</v>
      </c>
      <c r="CW97" s="128">
        <v>30</v>
      </c>
      <c r="CX97" s="128">
        <v>9999999999</v>
      </c>
      <c r="CY97" s="128">
        <v>9999999999</v>
      </c>
      <c r="CZ97" s="128">
        <v>10</v>
      </c>
      <c r="DA97" s="128">
        <v>999999</v>
      </c>
      <c r="DE97" s="128" t="s">
        <v>290</v>
      </c>
      <c r="DF97" s="128" t="s">
        <v>290</v>
      </c>
      <c r="DG97" s="128" t="s">
        <v>290</v>
      </c>
      <c r="DH97" s="128" t="s">
        <v>290</v>
      </c>
      <c r="DI97" s="192" t="s">
        <v>290</v>
      </c>
      <c r="DJ97" s="128" t="s">
        <v>290</v>
      </c>
      <c r="DK97" s="128" t="s">
        <v>290</v>
      </c>
      <c r="DL97" s="128" t="s">
        <v>290</v>
      </c>
      <c r="DM97" s="128" t="s">
        <v>290</v>
      </c>
    </row>
    <row r="98" spans="1:117" ht="20.100000000000001" customHeight="1" x14ac:dyDescent="0.25">
      <c r="A98" s="39">
        <v>3</v>
      </c>
      <c r="B98" s="72" t="s">
        <v>141</v>
      </c>
      <c r="C98" s="63">
        <v>35</v>
      </c>
      <c r="D98" s="114" t="s">
        <v>164</v>
      </c>
      <c r="E98" s="115" t="s">
        <v>153</v>
      </c>
      <c r="F98" s="115">
        <v>2011</v>
      </c>
      <c r="G98" s="116">
        <v>199</v>
      </c>
      <c r="H98" s="38">
        <v>35</v>
      </c>
      <c r="I98" s="68" t="s">
        <v>138</v>
      </c>
      <c r="L98" s="22"/>
      <c r="M98" s="23">
        <v>31</v>
      </c>
      <c r="N98" s="34">
        <v>1</v>
      </c>
      <c r="O98" s="23" t="s">
        <v>144</v>
      </c>
      <c r="P98" s="23">
        <v>63</v>
      </c>
      <c r="Q98" s="23" t="s">
        <v>138</v>
      </c>
      <c r="R98" s="113" t="s">
        <v>174</v>
      </c>
      <c r="S98" s="113" t="s">
        <v>153</v>
      </c>
      <c r="T98" s="23">
        <v>2009</v>
      </c>
      <c r="U98" s="23">
        <v>134</v>
      </c>
      <c r="V98" s="100">
        <v>59.6</v>
      </c>
      <c r="X98" s="100">
        <v>3</v>
      </c>
      <c r="Y98" s="100">
        <v>0</v>
      </c>
      <c r="Z98" s="100">
        <v>0</v>
      </c>
      <c r="AA98" s="100">
        <v>0</v>
      </c>
      <c r="AB98" s="100">
        <v>3</v>
      </c>
      <c r="AC98" s="100"/>
      <c r="AD98" s="100">
        <v>1</v>
      </c>
      <c r="AF98" s="22">
        <v>103063134031</v>
      </c>
      <c r="AH98" s="22">
        <v>102035199021</v>
      </c>
      <c r="AJ98" s="22">
        <v>21</v>
      </c>
      <c r="AL98" s="100">
        <v>0</v>
      </c>
      <c r="AM98" s="100">
        <v>1</v>
      </c>
      <c r="AP98" s="100">
        <v>3</v>
      </c>
      <c r="AQ98" s="100" t="s">
        <v>141</v>
      </c>
      <c r="AR98" s="100">
        <v>35</v>
      </c>
      <c r="AS98" s="100" t="s">
        <v>138</v>
      </c>
      <c r="AT98" s="100" t="s">
        <v>164</v>
      </c>
      <c r="AU98" s="100" t="s">
        <v>153</v>
      </c>
      <c r="AV98" s="100">
        <v>2011</v>
      </c>
      <c r="AW98" s="100">
        <v>199</v>
      </c>
      <c r="AX98" s="118">
        <v>35</v>
      </c>
      <c r="AY98" s="128">
        <v>21</v>
      </c>
      <c r="AZ98" s="128" t="s">
        <v>478</v>
      </c>
      <c r="BA98" s="128">
        <v>3</v>
      </c>
      <c r="BB98" s="34">
        <v>31</v>
      </c>
      <c r="BC98" s="128">
        <v>1</v>
      </c>
      <c r="BD98" s="128">
        <v>0</v>
      </c>
      <c r="BE98" s="112">
        <v>31</v>
      </c>
      <c r="BF98" s="128">
        <v>31</v>
      </c>
      <c r="BH98" s="128">
        <v>83</v>
      </c>
      <c r="BK98" s="112" t="s">
        <v>234</v>
      </c>
      <c r="BL98" s="112">
        <v>52</v>
      </c>
      <c r="BM98" s="112" t="s">
        <v>128</v>
      </c>
      <c r="BN98" s="112">
        <v>1</v>
      </c>
      <c r="BO98" s="128">
        <v>46</v>
      </c>
      <c r="BQ98" s="112" t="s">
        <v>234</v>
      </c>
      <c r="BR98" s="112" t="s">
        <v>481</v>
      </c>
      <c r="BS98" s="112">
        <v>1</v>
      </c>
      <c r="BT98" s="128">
        <v>5</v>
      </c>
      <c r="BU98" s="128">
        <v>0</v>
      </c>
      <c r="BV98" s="128">
        <v>1</v>
      </c>
      <c r="BW98" s="128">
        <v>4</v>
      </c>
      <c r="BX98" s="128">
        <v>31</v>
      </c>
      <c r="BZ98" s="128">
        <v>9999</v>
      </c>
      <c r="CC98" s="128" t="s">
        <v>290</v>
      </c>
      <c r="CD98" s="128" t="s">
        <v>290</v>
      </c>
      <c r="CF98" s="128" t="s">
        <v>459</v>
      </c>
      <c r="CG98" s="128">
        <v>52</v>
      </c>
      <c r="CH98" s="128">
        <v>1</v>
      </c>
      <c r="CI98" s="128">
        <v>5</v>
      </c>
      <c r="CJ98" s="128">
        <v>0</v>
      </c>
      <c r="CK98" s="128">
        <v>1</v>
      </c>
      <c r="CL98" s="128">
        <v>5</v>
      </c>
      <c r="CM98" s="128">
        <v>31</v>
      </c>
      <c r="CO98" s="128">
        <v>9999</v>
      </c>
      <c r="CR98" s="128" t="s">
        <v>290</v>
      </c>
      <c r="CS98" s="128" t="s">
        <v>290</v>
      </c>
      <c r="CV98" s="128">
        <v>46</v>
      </c>
      <c r="CW98" s="128">
        <v>31</v>
      </c>
      <c r="CX98" s="128">
        <v>31046</v>
      </c>
      <c r="CY98" s="128">
        <v>9999999999</v>
      </c>
      <c r="CZ98" s="128">
        <v>10</v>
      </c>
      <c r="DA98" s="128">
        <v>999999</v>
      </c>
      <c r="DE98" s="128" t="s">
        <v>290</v>
      </c>
      <c r="DF98" s="128" t="s">
        <v>290</v>
      </c>
      <c r="DG98" s="128" t="s">
        <v>290</v>
      </c>
      <c r="DH98" s="128" t="s">
        <v>290</v>
      </c>
      <c r="DI98" s="192" t="s">
        <v>290</v>
      </c>
      <c r="DJ98" s="128" t="s">
        <v>290</v>
      </c>
      <c r="DK98" s="128" t="s">
        <v>290</v>
      </c>
      <c r="DL98" s="128" t="s">
        <v>290</v>
      </c>
      <c r="DM98" s="128" t="s">
        <v>290</v>
      </c>
    </row>
    <row r="99" spans="1:117" ht="20.100000000000001" customHeight="1" x14ac:dyDescent="0.25">
      <c r="A99" s="39">
        <v>1</v>
      </c>
      <c r="B99" s="72" t="s">
        <v>141</v>
      </c>
      <c r="C99" s="63">
        <v>39</v>
      </c>
      <c r="D99" s="114" t="s">
        <v>195</v>
      </c>
      <c r="E99" s="115" t="s">
        <v>191</v>
      </c>
      <c r="F99" s="115">
        <v>2011</v>
      </c>
      <c r="G99" s="116">
        <v>89</v>
      </c>
      <c r="H99" s="38">
        <v>35.6</v>
      </c>
      <c r="I99" s="68" t="s">
        <v>138</v>
      </c>
      <c r="L99" s="22"/>
      <c r="M99" s="23">
        <v>32</v>
      </c>
      <c r="N99" s="34">
        <v>1</v>
      </c>
      <c r="O99" s="23" t="s">
        <v>234</v>
      </c>
      <c r="P99" s="23">
        <v>28</v>
      </c>
      <c r="Q99" s="23" t="s">
        <v>128</v>
      </c>
      <c r="R99" s="113" t="s">
        <v>175</v>
      </c>
      <c r="S99" s="113" t="s">
        <v>153</v>
      </c>
      <c r="T99" s="23">
        <v>2012</v>
      </c>
      <c r="U99" s="23">
        <v>44</v>
      </c>
      <c r="V99" s="100">
        <v>26.8</v>
      </c>
      <c r="X99" s="100">
        <v>4</v>
      </c>
      <c r="Y99" s="100">
        <v>0</v>
      </c>
      <c r="Z99" s="100">
        <v>0</v>
      </c>
      <c r="AA99" s="100">
        <v>0</v>
      </c>
      <c r="AB99" s="100">
        <v>4</v>
      </c>
      <c r="AC99" s="100"/>
      <c r="AD99" s="100">
        <v>2</v>
      </c>
      <c r="AF99" s="22">
        <v>204028044032</v>
      </c>
      <c r="AH99" s="22">
        <v>102039089050</v>
      </c>
      <c r="AJ99" s="22">
        <v>50</v>
      </c>
      <c r="AL99" s="100">
        <v>1</v>
      </c>
      <c r="AM99" s="100">
        <v>0</v>
      </c>
      <c r="AP99" s="100">
        <v>1</v>
      </c>
      <c r="AQ99" s="100" t="s">
        <v>141</v>
      </c>
      <c r="AR99" s="100">
        <v>39</v>
      </c>
      <c r="AS99" s="100" t="s">
        <v>138</v>
      </c>
      <c r="AT99" s="100" t="s">
        <v>195</v>
      </c>
      <c r="AU99" s="100" t="s">
        <v>191</v>
      </c>
      <c r="AV99" s="100">
        <v>2011</v>
      </c>
      <c r="AW99" s="100">
        <v>89</v>
      </c>
      <c r="AX99" s="118">
        <v>35.6</v>
      </c>
      <c r="AY99" s="128">
        <v>50</v>
      </c>
      <c r="AZ99" s="128" t="s">
        <v>482</v>
      </c>
      <c r="BA99" s="128">
        <v>50</v>
      </c>
      <c r="BB99" s="34">
        <v>32</v>
      </c>
      <c r="BC99" s="128">
        <v>1</v>
      </c>
      <c r="BD99" s="128">
        <v>0</v>
      </c>
      <c r="BE99" s="112">
        <v>9999</v>
      </c>
      <c r="BF99" s="128">
        <v>9999</v>
      </c>
      <c r="BH99" s="128">
        <v>84</v>
      </c>
      <c r="BK99" s="112" t="s">
        <v>235</v>
      </c>
      <c r="BL99" s="112">
        <v>39</v>
      </c>
      <c r="BM99" s="112" t="s">
        <v>128</v>
      </c>
      <c r="BN99" s="112">
        <v>1</v>
      </c>
      <c r="BO99" s="128">
        <v>76</v>
      </c>
      <c r="BQ99" s="112" t="s">
        <v>235</v>
      </c>
      <c r="BR99" s="112" t="s">
        <v>483</v>
      </c>
      <c r="BS99" s="112">
        <v>1</v>
      </c>
      <c r="BT99" s="128">
        <v>1</v>
      </c>
      <c r="BU99" s="128">
        <v>1</v>
      </c>
      <c r="BV99" s="128">
        <v>0</v>
      </c>
      <c r="BW99" s="128">
        <v>1</v>
      </c>
      <c r="BX99" s="128">
        <v>9999</v>
      </c>
      <c r="BZ99" s="128">
        <v>9999</v>
      </c>
      <c r="CC99" s="128" t="s">
        <v>290</v>
      </c>
      <c r="CD99" s="128" t="s">
        <v>290</v>
      </c>
      <c r="CF99" s="128" t="s">
        <v>462</v>
      </c>
      <c r="CG99" s="128">
        <v>39</v>
      </c>
      <c r="CH99" s="128">
        <v>1</v>
      </c>
      <c r="CI99" s="128">
        <v>1</v>
      </c>
      <c r="CJ99" s="128">
        <v>1</v>
      </c>
      <c r="CK99" s="128">
        <v>0</v>
      </c>
      <c r="CL99" s="128">
        <v>1</v>
      </c>
      <c r="CM99" s="128">
        <v>9999</v>
      </c>
      <c r="CO99" s="128">
        <v>9999</v>
      </c>
      <c r="CR99" s="128" t="s">
        <v>290</v>
      </c>
      <c r="CS99" s="128" t="s">
        <v>290</v>
      </c>
      <c r="CV99" s="128">
        <v>76</v>
      </c>
      <c r="CW99" s="128">
        <v>32</v>
      </c>
      <c r="CX99" s="128">
        <v>32076</v>
      </c>
      <c r="CY99" s="128">
        <v>9999999999</v>
      </c>
      <c r="CZ99" s="128">
        <v>10</v>
      </c>
      <c r="DA99" s="128">
        <v>999999</v>
      </c>
      <c r="DE99" s="128" t="s">
        <v>290</v>
      </c>
      <c r="DF99" s="128" t="s">
        <v>290</v>
      </c>
      <c r="DG99" s="128" t="s">
        <v>290</v>
      </c>
      <c r="DH99" s="128" t="s">
        <v>290</v>
      </c>
      <c r="DI99" s="192" t="s">
        <v>290</v>
      </c>
      <c r="DJ99" s="128" t="s">
        <v>290</v>
      </c>
      <c r="DK99" s="128" t="s">
        <v>290</v>
      </c>
      <c r="DL99" s="128" t="s">
        <v>290</v>
      </c>
      <c r="DM99" s="128" t="s">
        <v>290</v>
      </c>
    </row>
    <row r="100" spans="1:117" ht="20.100000000000001" customHeight="1" x14ac:dyDescent="0.25">
      <c r="A100" s="39">
        <v>2</v>
      </c>
      <c r="B100" s="72" t="s">
        <v>141</v>
      </c>
      <c r="C100" s="63">
        <v>39</v>
      </c>
      <c r="D100" s="114" t="s">
        <v>196</v>
      </c>
      <c r="E100" s="115" t="s">
        <v>191</v>
      </c>
      <c r="F100" s="115">
        <v>2012</v>
      </c>
      <c r="G100" s="116">
        <v>121</v>
      </c>
      <c r="H100" s="38">
        <v>36</v>
      </c>
      <c r="I100" s="68" t="s">
        <v>138</v>
      </c>
      <c r="L100" s="22"/>
      <c r="M100" s="23">
        <v>33</v>
      </c>
      <c r="N100" s="34">
        <v>1</v>
      </c>
      <c r="O100" s="23" t="s">
        <v>137</v>
      </c>
      <c r="P100" s="23">
        <v>28</v>
      </c>
      <c r="Q100" s="23" t="s">
        <v>138</v>
      </c>
      <c r="R100" s="113" t="s">
        <v>177</v>
      </c>
      <c r="S100" s="113" t="s">
        <v>176</v>
      </c>
      <c r="T100" s="23">
        <v>2013</v>
      </c>
      <c r="U100" s="23">
        <v>275</v>
      </c>
      <c r="V100" s="100">
        <v>26.7</v>
      </c>
      <c r="X100" s="100">
        <v>1</v>
      </c>
      <c r="Y100" s="100">
        <v>0</v>
      </c>
      <c r="Z100" s="100">
        <v>0</v>
      </c>
      <c r="AA100" s="100">
        <v>0</v>
      </c>
      <c r="AB100" s="100">
        <v>1</v>
      </c>
      <c r="AC100" s="100"/>
      <c r="AD100" s="100">
        <v>1</v>
      </c>
      <c r="AF100" s="22">
        <v>101028275033</v>
      </c>
      <c r="AH100" s="22">
        <v>102039121051</v>
      </c>
      <c r="AJ100" s="22">
        <v>51</v>
      </c>
      <c r="AL100" s="100">
        <v>0</v>
      </c>
      <c r="AM100" s="100">
        <v>0</v>
      </c>
      <c r="AP100" s="100">
        <v>2</v>
      </c>
      <c r="AQ100" s="100" t="s">
        <v>141</v>
      </c>
      <c r="AR100" s="100">
        <v>39</v>
      </c>
      <c r="AS100" s="100" t="s">
        <v>138</v>
      </c>
      <c r="AT100" s="100" t="s">
        <v>196</v>
      </c>
      <c r="AU100" s="100" t="s">
        <v>191</v>
      </c>
      <c r="AV100" s="100">
        <v>2012</v>
      </c>
      <c r="AW100" s="100">
        <v>121</v>
      </c>
      <c r="AX100" s="118">
        <v>36</v>
      </c>
      <c r="AY100" s="128">
        <v>51</v>
      </c>
      <c r="AZ100" s="128" t="s">
        <v>482</v>
      </c>
      <c r="BA100" s="128">
        <v>50</v>
      </c>
      <c r="BB100" s="34">
        <v>33</v>
      </c>
      <c r="BC100" s="128">
        <v>1</v>
      </c>
      <c r="BD100" s="128">
        <v>0</v>
      </c>
      <c r="BE100" s="112">
        <v>9999</v>
      </c>
      <c r="BF100" s="128">
        <v>9999</v>
      </c>
      <c r="BH100" s="128">
        <v>85</v>
      </c>
      <c r="BK100" s="112" t="s">
        <v>235</v>
      </c>
      <c r="BL100" s="112">
        <v>63</v>
      </c>
      <c r="BM100" s="112" t="s">
        <v>128</v>
      </c>
      <c r="BN100" s="112">
        <v>1</v>
      </c>
      <c r="BO100" s="128">
        <v>85</v>
      </c>
      <c r="BQ100" s="112" t="s">
        <v>235</v>
      </c>
      <c r="BR100" s="112" t="s">
        <v>484</v>
      </c>
      <c r="BS100" s="112">
        <v>1</v>
      </c>
      <c r="BT100" s="128">
        <v>2</v>
      </c>
      <c r="BU100" s="128">
        <v>0</v>
      </c>
      <c r="BV100" s="128">
        <v>1</v>
      </c>
      <c r="BW100" s="128">
        <v>2</v>
      </c>
      <c r="BX100" s="128">
        <v>33</v>
      </c>
      <c r="BZ100" s="128">
        <v>9999</v>
      </c>
      <c r="CC100" s="128" t="s">
        <v>290</v>
      </c>
      <c r="CD100" s="128" t="s">
        <v>290</v>
      </c>
      <c r="CF100" s="128" t="s">
        <v>462</v>
      </c>
      <c r="CG100" s="128">
        <v>63</v>
      </c>
      <c r="CH100" s="128">
        <v>1</v>
      </c>
      <c r="CI100" s="128">
        <v>2</v>
      </c>
      <c r="CJ100" s="128">
        <v>0</v>
      </c>
      <c r="CK100" s="128">
        <v>1</v>
      </c>
      <c r="CL100" s="128">
        <v>2</v>
      </c>
      <c r="CM100" s="128">
        <v>33</v>
      </c>
      <c r="CO100" s="128">
        <v>9999</v>
      </c>
      <c r="CR100" s="128" t="s">
        <v>290</v>
      </c>
      <c r="CS100" s="128" t="s">
        <v>290</v>
      </c>
      <c r="CV100" s="128">
        <v>85</v>
      </c>
      <c r="CW100" s="128">
        <v>33</v>
      </c>
      <c r="CX100" s="128">
        <v>33085</v>
      </c>
      <c r="CY100" s="128">
        <v>9999999999</v>
      </c>
      <c r="CZ100" s="128">
        <v>10</v>
      </c>
      <c r="DA100" s="128">
        <v>999999</v>
      </c>
      <c r="DE100" s="128" t="s">
        <v>290</v>
      </c>
      <c r="DF100" s="128" t="s">
        <v>290</v>
      </c>
      <c r="DG100" s="128" t="s">
        <v>290</v>
      </c>
      <c r="DH100" s="128" t="s">
        <v>290</v>
      </c>
      <c r="DI100" s="192" t="s">
        <v>290</v>
      </c>
      <c r="DJ100" s="128" t="s">
        <v>290</v>
      </c>
      <c r="DK100" s="128" t="s">
        <v>290</v>
      </c>
      <c r="DL100" s="128" t="s">
        <v>290</v>
      </c>
      <c r="DM100" s="128" t="s">
        <v>290</v>
      </c>
    </row>
    <row r="101" spans="1:117" ht="20.100000000000001" customHeight="1" x14ac:dyDescent="0.25">
      <c r="A101" s="39">
        <v>3</v>
      </c>
      <c r="B101" s="72" t="s">
        <v>141</v>
      </c>
      <c r="C101" s="63">
        <v>39</v>
      </c>
      <c r="D101" s="114" t="s">
        <v>197</v>
      </c>
      <c r="E101" s="115" t="s">
        <v>191</v>
      </c>
      <c r="F101" s="115">
        <v>2011</v>
      </c>
      <c r="G101" s="116">
        <v>269</v>
      </c>
      <c r="H101" s="38">
        <v>35.9</v>
      </c>
      <c r="I101" s="68" t="s">
        <v>138</v>
      </c>
      <c r="L101" s="22"/>
      <c r="M101" s="23">
        <v>34</v>
      </c>
      <c r="N101" s="34">
        <v>1</v>
      </c>
      <c r="O101" s="23" t="s">
        <v>137</v>
      </c>
      <c r="P101" s="23">
        <v>31</v>
      </c>
      <c r="Q101" s="23" t="s">
        <v>138</v>
      </c>
      <c r="R101" s="113" t="s">
        <v>178</v>
      </c>
      <c r="S101" s="113" t="s">
        <v>176</v>
      </c>
      <c r="T101" s="23">
        <v>2014</v>
      </c>
      <c r="U101" s="23">
        <v>15</v>
      </c>
      <c r="V101" s="100">
        <v>29.5</v>
      </c>
      <c r="X101" s="100">
        <v>1</v>
      </c>
      <c r="Y101" s="100">
        <v>0</v>
      </c>
      <c r="Z101" s="100">
        <v>0</v>
      </c>
      <c r="AA101" s="100">
        <v>0</v>
      </c>
      <c r="AB101" s="100">
        <v>1</v>
      </c>
      <c r="AC101" s="100"/>
      <c r="AD101" s="100">
        <v>1</v>
      </c>
      <c r="AF101" s="22">
        <v>101031015034</v>
      </c>
      <c r="AH101" s="22">
        <v>102039269052</v>
      </c>
      <c r="AJ101" s="22">
        <v>52</v>
      </c>
      <c r="AL101" s="100">
        <v>0</v>
      </c>
      <c r="AM101" s="100">
        <v>0</v>
      </c>
      <c r="AP101" s="100">
        <v>3</v>
      </c>
      <c r="AQ101" s="100" t="s">
        <v>141</v>
      </c>
      <c r="AR101" s="100">
        <v>39</v>
      </c>
      <c r="AS101" s="100" t="s">
        <v>138</v>
      </c>
      <c r="AT101" s="100" t="s">
        <v>197</v>
      </c>
      <c r="AU101" s="100" t="s">
        <v>191</v>
      </c>
      <c r="AV101" s="100">
        <v>2011</v>
      </c>
      <c r="AW101" s="100">
        <v>269</v>
      </c>
      <c r="AX101" s="118">
        <v>35.9</v>
      </c>
      <c r="AY101" s="128">
        <v>52</v>
      </c>
      <c r="AZ101" s="128" t="s">
        <v>482</v>
      </c>
      <c r="BA101" s="128">
        <v>50</v>
      </c>
      <c r="BB101" s="34">
        <v>34</v>
      </c>
      <c r="BC101" s="128">
        <v>1</v>
      </c>
      <c r="BD101" s="128">
        <v>0</v>
      </c>
      <c r="BE101" s="112">
        <v>9999</v>
      </c>
      <c r="BF101" s="128">
        <v>9999</v>
      </c>
      <c r="BH101" s="128">
        <v>9999</v>
      </c>
      <c r="BK101" s="112" t="s">
        <v>290</v>
      </c>
      <c r="BL101" s="112" t="s">
        <v>290</v>
      </c>
      <c r="BM101" s="112" t="s">
        <v>290</v>
      </c>
      <c r="BN101" s="112" t="s">
        <v>290</v>
      </c>
      <c r="BO101" s="128" t="s">
        <v>290</v>
      </c>
      <c r="BQ101" s="112" t="s">
        <v>290</v>
      </c>
      <c r="BR101" s="112" t="s">
        <v>290</v>
      </c>
      <c r="BS101" s="112" t="s">
        <v>290</v>
      </c>
      <c r="BT101" s="128" t="s">
        <v>290</v>
      </c>
      <c r="BU101" s="128">
        <v>1</v>
      </c>
      <c r="BV101" s="128">
        <v>0</v>
      </c>
      <c r="BW101" s="128">
        <v>1</v>
      </c>
      <c r="BX101" s="128">
        <v>9999</v>
      </c>
      <c r="BZ101" s="128">
        <v>9999</v>
      </c>
      <c r="CC101" s="128" t="s">
        <v>290</v>
      </c>
      <c r="CD101" s="128" t="s">
        <v>290</v>
      </c>
      <c r="CF101" s="128">
        <v>9999</v>
      </c>
      <c r="CG101" s="128" t="s">
        <v>290</v>
      </c>
      <c r="CH101" s="128" t="s">
        <v>290</v>
      </c>
      <c r="CI101" s="128" t="s">
        <v>290</v>
      </c>
      <c r="CJ101" s="128">
        <v>1</v>
      </c>
      <c r="CK101" s="128">
        <v>0</v>
      </c>
      <c r="CL101" s="128" t="s">
        <v>290</v>
      </c>
      <c r="CM101" s="128">
        <v>9999</v>
      </c>
      <c r="CO101" s="128">
        <v>9999</v>
      </c>
      <c r="CR101" s="128" t="s">
        <v>290</v>
      </c>
      <c r="CS101" s="128" t="s">
        <v>290</v>
      </c>
      <c r="CV101" s="128">
        <v>999999</v>
      </c>
      <c r="CW101" s="128">
        <v>34</v>
      </c>
      <c r="CX101" s="128">
        <v>9999999999</v>
      </c>
      <c r="CY101" s="128">
        <v>9999999999</v>
      </c>
      <c r="CZ101" s="128">
        <v>10</v>
      </c>
      <c r="DA101" s="128">
        <v>999999</v>
      </c>
      <c r="DE101" s="128" t="s">
        <v>290</v>
      </c>
      <c r="DF101" s="128" t="s">
        <v>290</v>
      </c>
      <c r="DG101" s="128" t="s">
        <v>290</v>
      </c>
      <c r="DH101" s="128" t="s">
        <v>290</v>
      </c>
      <c r="DI101" s="192" t="s">
        <v>290</v>
      </c>
      <c r="DJ101" s="128" t="s">
        <v>290</v>
      </c>
      <c r="DK101" s="128" t="s">
        <v>290</v>
      </c>
      <c r="DL101" s="128" t="s">
        <v>290</v>
      </c>
      <c r="DM101" s="128" t="s">
        <v>290</v>
      </c>
    </row>
    <row r="102" spans="1:117" ht="20.100000000000001" customHeight="1" x14ac:dyDescent="0.25">
      <c r="A102" s="39">
        <v>4</v>
      </c>
      <c r="B102" s="72" t="s">
        <v>141</v>
      </c>
      <c r="C102" s="63">
        <v>39</v>
      </c>
      <c r="D102" s="114" t="s">
        <v>165</v>
      </c>
      <c r="E102" s="115" t="s">
        <v>153</v>
      </c>
      <c r="F102" s="115">
        <v>2011</v>
      </c>
      <c r="G102" s="116">
        <v>294</v>
      </c>
      <c r="H102" s="38">
        <v>36.5</v>
      </c>
      <c r="I102" s="68" t="s">
        <v>138</v>
      </c>
      <c r="L102" s="22"/>
      <c r="M102" s="23">
        <v>35</v>
      </c>
      <c r="N102" s="34">
        <v>1</v>
      </c>
      <c r="O102" s="23" t="s">
        <v>137</v>
      </c>
      <c r="P102" s="23">
        <v>31</v>
      </c>
      <c r="Q102" s="23" t="s">
        <v>138</v>
      </c>
      <c r="R102" s="113" t="s">
        <v>179</v>
      </c>
      <c r="S102" s="113" t="s">
        <v>176</v>
      </c>
      <c r="T102" s="23">
        <v>2013</v>
      </c>
      <c r="U102" s="23">
        <v>154</v>
      </c>
      <c r="V102" s="100">
        <v>29.4</v>
      </c>
      <c r="X102" s="100">
        <v>1</v>
      </c>
      <c r="Y102" s="100">
        <v>0</v>
      </c>
      <c r="Z102" s="100">
        <v>0</v>
      </c>
      <c r="AA102" s="100">
        <v>0</v>
      </c>
      <c r="AB102" s="100">
        <v>1</v>
      </c>
      <c r="AC102" s="100"/>
      <c r="AD102" s="100">
        <v>1</v>
      </c>
      <c r="AF102" s="22">
        <v>101031154035</v>
      </c>
      <c r="AH102" s="22">
        <v>102039294022</v>
      </c>
      <c r="AJ102" s="22">
        <v>22</v>
      </c>
      <c r="AL102" s="100">
        <v>0</v>
      </c>
      <c r="AM102" s="100">
        <v>1</v>
      </c>
      <c r="AP102" s="100">
        <v>4</v>
      </c>
      <c r="AQ102" s="100" t="s">
        <v>141</v>
      </c>
      <c r="AR102" s="100">
        <v>39</v>
      </c>
      <c r="AS102" s="100" t="s">
        <v>138</v>
      </c>
      <c r="AT102" s="100" t="s">
        <v>165</v>
      </c>
      <c r="AU102" s="100" t="s">
        <v>153</v>
      </c>
      <c r="AV102" s="100">
        <v>2011</v>
      </c>
      <c r="AW102" s="100">
        <v>294</v>
      </c>
      <c r="AX102" s="118">
        <v>36.5</v>
      </c>
      <c r="AY102" s="128">
        <v>22</v>
      </c>
      <c r="AZ102" s="128" t="s">
        <v>482</v>
      </c>
      <c r="BA102" s="128">
        <v>50</v>
      </c>
      <c r="BB102" s="34">
        <v>35</v>
      </c>
      <c r="BC102" s="128">
        <v>1</v>
      </c>
      <c r="BD102" s="128">
        <v>0</v>
      </c>
      <c r="BE102" s="112">
        <v>35</v>
      </c>
      <c r="BF102" s="128">
        <v>35</v>
      </c>
      <c r="BH102" s="128">
        <v>9999</v>
      </c>
      <c r="BK102" s="112" t="s">
        <v>290</v>
      </c>
      <c r="BL102" s="112" t="s">
        <v>290</v>
      </c>
      <c r="BM102" s="112" t="s">
        <v>290</v>
      </c>
      <c r="BN102" s="112" t="s">
        <v>290</v>
      </c>
      <c r="BO102" s="128" t="s">
        <v>290</v>
      </c>
      <c r="BQ102" s="112" t="s">
        <v>290</v>
      </c>
      <c r="BR102" s="112" t="s">
        <v>290</v>
      </c>
      <c r="BS102" s="112" t="s">
        <v>290</v>
      </c>
      <c r="BT102" s="128" t="s">
        <v>290</v>
      </c>
      <c r="BU102" s="128">
        <v>0</v>
      </c>
      <c r="BV102" s="128">
        <v>0</v>
      </c>
      <c r="BW102" s="128">
        <v>2</v>
      </c>
      <c r="BX102" s="128">
        <v>9999</v>
      </c>
      <c r="BZ102" s="128">
        <v>9999</v>
      </c>
      <c r="CC102" s="128" t="s">
        <v>290</v>
      </c>
      <c r="CD102" s="128" t="s">
        <v>290</v>
      </c>
      <c r="CF102" s="128">
        <v>9999</v>
      </c>
      <c r="CG102" s="128" t="s">
        <v>290</v>
      </c>
      <c r="CH102" s="128" t="s">
        <v>290</v>
      </c>
      <c r="CI102" s="128" t="s">
        <v>290</v>
      </c>
      <c r="CJ102" s="128">
        <v>0</v>
      </c>
      <c r="CK102" s="128">
        <v>0</v>
      </c>
      <c r="CL102" s="128" t="s">
        <v>290</v>
      </c>
      <c r="CM102" s="128">
        <v>9999</v>
      </c>
      <c r="CO102" s="128">
        <v>9999</v>
      </c>
      <c r="CR102" s="128" t="s">
        <v>290</v>
      </c>
      <c r="CS102" s="128" t="s">
        <v>290</v>
      </c>
      <c r="CV102" s="128">
        <v>999999</v>
      </c>
      <c r="CW102" s="128">
        <v>35</v>
      </c>
      <c r="CX102" s="128">
        <v>9999999999</v>
      </c>
      <c r="CY102" s="128">
        <v>9999999999</v>
      </c>
      <c r="CZ102" s="128">
        <v>10</v>
      </c>
      <c r="DA102" s="128">
        <v>999999</v>
      </c>
      <c r="DE102" s="128" t="s">
        <v>290</v>
      </c>
      <c r="DF102" s="128" t="s">
        <v>290</v>
      </c>
      <c r="DG102" s="128" t="s">
        <v>290</v>
      </c>
      <c r="DH102" s="128" t="s">
        <v>290</v>
      </c>
      <c r="DI102" s="192" t="s">
        <v>290</v>
      </c>
      <c r="DJ102" s="128" t="s">
        <v>290</v>
      </c>
      <c r="DK102" s="128" t="s">
        <v>290</v>
      </c>
      <c r="DL102" s="128" t="s">
        <v>290</v>
      </c>
      <c r="DM102" s="128" t="s">
        <v>290</v>
      </c>
    </row>
    <row r="103" spans="1:117" ht="20.100000000000001" customHeight="1" x14ac:dyDescent="0.25">
      <c r="A103" s="39">
        <v>1</v>
      </c>
      <c r="B103" s="72" t="s">
        <v>141</v>
      </c>
      <c r="C103" s="63">
        <v>43</v>
      </c>
      <c r="D103" s="114" t="s">
        <v>207</v>
      </c>
      <c r="E103" s="115" t="s">
        <v>134</v>
      </c>
      <c r="F103" s="115">
        <v>2011</v>
      </c>
      <c r="G103" s="116">
        <v>114</v>
      </c>
      <c r="H103" s="38">
        <v>40.799999999999997</v>
      </c>
      <c r="I103" s="68" t="s">
        <v>138</v>
      </c>
      <c r="L103" s="22"/>
      <c r="M103" s="23">
        <v>36</v>
      </c>
      <c r="N103" s="34">
        <v>1</v>
      </c>
      <c r="O103" s="23" t="s">
        <v>137</v>
      </c>
      <c r="P103" s="23">
        <v>31</v>
      </c>
      <c r="Q103" s="23" t="s">
        <v>138</v>
      </c>
      <c r="R103" s="113" t="s">
        <v>180</v>
      </c>
      <c r="S103" s="113" t="s">
        <v>176</v>
      </c>
      <c r="T103" s="23">
        <v>2014</v>
      </c>
      <c r="U103" s="23">
        <v>296</v>
      </c>
      <c r="V103" s="100">
        <v>29.4</v>
      </c>
      <c r="X103" s="100">
        <v>1</v>
      </c>
      <c r="Y103" s="100">
        <v>0</v>
      </c>
      <c r="Z103" s="100">
        <v>0</v>
      </c>
      <c r="AA103" s="100">
        <v>0</v>
      </c>
      <c r="AB103" s="100">
        <v>1</v>
      </c>
      <c r="AC103" s="100"/>
      <c r="AD103" s="100">
        <v>1</v>
      </c>
      <c r="AF103" s="22">
        <v>101031296036</v>
      </c>
      <c r="AH103" s="22">
        <v>102043114061</v>
      </c>
      <c r="AJ103" s="22">
        <v>61</v>
      </c>
      <c r="AL103" s="100">
        <v>1</v>
      </c>
      <c r="AM103" s="100">
        <v>0</v>
      </c>
      <c r="AP103" s="100">
        <v>1</v>
      </c>
      <c r="AQ103" s="100" t="s">
        <v>141</v>
      </c>
      <c r="AR103" s="100">
        <v>43</v>
      </c>
      <c r="AS103" s="100" t="s">
        <v>138</v>
      </c>
      <c r="AT103" s="100" t="s">
        <v>207</v>
      </c>
      <c r="AU103" s="100" t="s">
        <v>134</v>
      </c>
      <c r="AV103" s="100">
        <v>2011</v>
      </c>
      <c r="AW103" s="100">
        <v>114</v>
      </c>
      <c r="AX103" s="118">
        <v>40.799999999999997</v>
      </c>
      <c r="AY103" s="128">
        <v>61</v>
      </c>
      <c r="AZ103" s="128" t="s">
        <v>485</v>
      </c>
      <c r="BA103" s="128">
        <v>61</v>
      </c>
      <c r="BB103" s="34">
        <v>36</v>
      </c>
      <c r="BC103" s="128">
        <v>1</v>
      </c>
      <c r="BD103" s="128">
        <v>0</v>
      </c>
      <c r="BE103" s="112">
        <v>9999</v>
      </c>
      <c r="BF103" s="128">
        <v>9999</v>
      </c>
      <c r="BH103" s="128">
        <v>9999</v>
      </c>
      <c r="BK103" s="112" t="s">
        <v>290</v>
      </c>
      <c r="BL103" s="112" t="s">
        <v>290</v>
      </c>
      <c r="BM103" s="112" t="s">
        <v>290</v>
      </c>
      <c r="BN103" s="112" t="s">
        <v>290</v>
      </c>
      <c r="BO103" s="128" t="s">
        <v>290</v>
      </c>
      <c r="BQ103" s="112" t="s">
        <v>290</v>
      </c>
      <c r="BR103" s="112" t="s">
        <v>290</v>
      </c>
      <c r="BS103" s="112" t="s">
        <v>290</v>
      </c>
      <c r="BT103" s="128" t="s">
        <v>290</v>
      </c>
      <c r="BU103" s="128">
        <v>0</v>
      </c>
      <c r="BV103" s="128">
        <v>0</v>
      </c>
      <c r="BW103" s="128">
        <v>3</v>
      </c>
      <c r="BX103" s="128">
        <v>9999</v>
      </c>
      <c r="BZ103" s="128">
        <v>9999</v>
      </c>
      <c r="CC103" s="128" t="s">
        <v>290</v>
      </c>
      <c r="CD103" s="128" t="s">
        <v>290</v>
      </c>
      <c r="CF103" s="128">
        <v>9999</v>
      </c>
      <c r="CG103" s="128" t="s">
        <v>290</v>
      </c>
      <c r="CH103" s="128" t="s">
        <v>290</v>
      </c>
      <c r="CI103" s="128" t="s">
        <v>290</v>
      </c>
      <c r="CJ103" s="128">
        <v>0</v>
      </c>
      <c r="CK103" s="128">
        <v>0</v>
      </c>
      <c r="CL103" s="128" t="s">
        <v>290</v>
      </c>
      <c r="CM103" s="128">
        <v>9999</v>
      </c>
      <c r="CO103" s="128">
        <v>9999</v>
      </c>
      <c r="CR103" s="128" t="s">
        <v>290</v>
      </c>
      <c r="CS103" s="128" t="s">
        <v>290</v>
      </c>
      <c r="CV103" s="128">
        <v>999999</v>
      </c>
      <c r="CW103" s="128">
        <v>36</v>
      </c>
      <c r="CX103" s="128">
        <v>9999999999</v>
      </c>
      <c r="CY103" s="128">
        <v>9999999999</v>
      </c>
      <c r="CZ103" s="128">
        <v>10</v>
      </c>
      <c r="DA103" s="128">
        <v>999999</v>
      </c>
      <c r="DE103" s="128" t="s">
        <v>290</v>
      </c>
      <c r="DF103" s="128" t="s">
        <v>290</v>
      </c>
      <c r="DG103" s="128" t="s">
        <v>290</v>
      </c>
      <c r="DH103" s="128" t="s">
        <v>290</v>
      </c>
      <c r="DI103" s="192" t="s">
        <v>290</v>
      </c>
      <c r="DJ103" s="128" t="s">
        <v>290</v>
      </c>
      <c r="DK103" s="128" t="s">
        <v>290</v>
      </c>
      <c r="DL103" s="128" t="s">
        <v>290</v>
      </c>
      <c r="DM103" s="128" t="s">
        <v>290</v>
      </c>
    </row>
    <row r="104" spans="1:117" ht="20.100000000000001" customHeight="1" x14ac:dyDescent="0.25">
      <c r="A104" s="39">
        <v>2</v>
      </c>
      <c r="B104" s="72" t="s">
        <v>141</v>
      </c>
      <c r="C104" s="63">
        <v>43</v>
      </c>
      <c r="D104" s="114" t="s">
        <v>198</v>
      </c>
      <c r="E104" s="115" t="s">
        <v>191</v>
      </c>
      <c r="F104" s="115">
        <v>2012</v>
      </c>
      <c r="G104" s="116">
        <v>203</v>
      </c>
      <c r="H104" s="38">
        <v>40.5</v>
      </c>
      <c r="I104" s="68" t="s">
        <v>138</v>
      </c>
      <c r="L104" s="22"/>
      <c r="M104" s="23">
        <v>37</v>
      </c>
      <c r="N104" s="34">
        <v>1</v>
      </c>
      <c r="O104" s="23" t="s">
        <v>137</v>
      </c>
      <c r="P104" s="23">
        <v>35</v>
      </c>
      <c r="Q104" s="23" t="s">
        <v>138</v>
      </c>
      <c r="R104" s="113" t="s">
        <v>181</v>
      </c>
      <c r="S104" s="113" t="s">
        <v>176</v>
      </c>
      <c r="T104" s="23">
        <v>2013</v>
      </c>
      <c r="U104" s="23">
        <v>7</v>
      </c>
      <c r="V104" s="100">
        <v>32.4</v>
      </c>
      <c r="X104" s="100">
        <v>1</v>
      </c>
      <c r="Y104" s="100">
        <v>0</v>
      </c>
      <c r="Z104" s="100">
        <v>0</v>
      </c>
      <c r="AA104" s="100">
        <v>0</v>
      </c>
      <c r="AB104" s="100">
        <v>1</v>
      </c>
      <c r="AC104" s="100"/>
      <c r="AD104" s="100">
        <v>1</v>
      </c>
      <c r="AF104" s="22">
        <v>101035007037</v>
      </c>
      <c r="AH104" s="22">
        <v>102043203053</v>
      </c>
      <c r="AJ104" s="22">
        <v>53</v>
      </c>
      <c r="AL104" s="100">
        <v>0</v>
      </c>
      <c r="AM104" s="100">
        <v>1</v>
      </c>
      <c r="AP104" s="100">
        <v>2</v>
      </c>
      <c r="AQ104" s="100" t="s">
        <v>141</v>
      </c>
      <c r="AR104" s="100">
        <v>43</v>
      </c>
      <c r="AS104" s="100" t="s">
        <v>138</v>
      </c>
      <c r="AT104" s="100" t="s">
        <v>198</v>
      </c>
      <c r="AU104" s="100" t="s">
        <v>191</v>
      </c>
      <c r="AV104" s="100">
        <v>2012</v>
      </c>
      <c r="AW104" s="100">
        <v>203</v>
      </c>
      <c r="AX104" s="118">
        <v>40.5</v>
      </c>
      <c r="AY104" s="128">
        <v>53</v>
      </c>
      <c r="AZ104" s="128" t="s">
        <v>485</v>
      </c>
      <c r="BA104" s="128">
        <v>61</v>
      </c>
      <c r="BB104" s="34">
        <v>37</v>
      </c>
      <c r="BC104" s="128">
        <v>1</v>
      </c>
      <c r="BD104" s="128">
        <v>0</v>
      </c>
      <c r="BE104" s="112">
        <v>37</v>
      </c>
      <c r="BF104" s="128">
        <v>37</v>
      </c>
      <c r="BH104" s="128">
        <v>9999</v>
      </c>
      <c r="BK104" s="112" t="s">
        <v>290</v>
      </c>
      <c r="BL104" s="112" t="s">
        <v>290</v>
      </c>
      <c r="BM104" s="112" t="s">
        <v>290</v>
      </c>
      <c r="BN104" s="112" t="s">
        <v>290</v>
      </c>
      <c r="BO104" s="128" t="s">
        <v>290</v>
      </c>
      <c r="BQ104" s="112" t="s">
        <v>290</v>
      </c>
      <c r="BR104" s="112" t="s">
        <v>290</v>
      </c>
      <c r="BS104" s="112" t="s">
        <v>290</v>
      </c>
      <c r="BT104" s="128" t="s">
        <v>290</v>
      </c>
      <c r="BU104" s="128">
        <v>0</v>
      </c>
      <c r="BV104" s="128">
        <v>0</v>
      </c>
      <c r="BW104" s="128">
        <v>4</v>
      </c>
      <c r="BX104" s="128">
        <v>9999</v>
      </c>
      <c r="BZ104" s="128">
        <v>9999</v>
      </c>
      <c r="CC104" s="128" t="s">
        <v>290</v>
      </c>
      <c r="CD104" s="128" t="s">
        <v>290</v>
      </c>
      <c r="CF104" s="128">
        <v>9999</v>
      </c>
      <c r="CG104" s="128" t="s">
        <v>290</v>
      </c>
      <c r="CH104" s="128" t="s">
        <v>290</v>
      </c>
      <c r="CI104" s="128" t="s">
        <v>290</v>
      </c>
      <c r="CJ104" s="128">
        <v>0</v>
      </c>
      <c r="CK104" s="128">
        <v>0</v>
      </c>
      <c r="CL104" s="128" t="s">
        <v>290</v>
      </c>
      <c r="CM104" s="128">
        <v>9999</v>
      </c>
      <c r="CO104" s="128">
        <v>9999</v>
      </c>
      <c r="CR104" s="128" t="s">
        <v>290</v>
      </c>
      <c r="CS104" s="128" t="s">
        <v>290</v>
      </c>
      <c r="CV104" s="128">
        <v>999999</v>
      </c>
      <c r="CW104" s="128">
        <v>37</v>
      </c>
      <c r="CX104" s="128">
        <v>9999999999</v>
      </c>
      <c r="CY104" s="128">
        <v>9999999999</v>
      </c>
      <c r="CZ104" s="128">
        <v>10</v>
      </c>
      <c r="DA104" s="128">
        <v>999999</v>
      </c>
      <c r="DE104" s="128" t="s">
        <v>290</v>
      </c>
      <c r="DF104" s="128" t="s">
        <v>290</v>
      </c>
      <c r="DG104" s="128" t="s">
        <v>290</v>
      </c>
      <c r="DH104" s="128" t="s">
        <v>290</v>
      </c>
      <c r="DI104" s="192" t="s">
        <v>290</v>
      </c>
      <c r="DJ104" s="128" t="s">
        <v>290</v>
      </c>
      <c r="DK104" s="128" t="s">
        <v>290</v>
      </c>
      <c r="DL104" s="128" t="s">
        <v>290</v>
      </c>
      <c r="DM104" s="128" t="s">
        <v>290</v>
      </c>
    </row>
    <row r="105" spans="1:117" ht="20.100000000000001" customHeight="1" x14ac:dyDescent="0.25">
      <c r="A105" s="39">
        <v>1</v>
      </c>
      <c r="B105" s="72" t="s">
        <v>141</v>
      </c>
      <c r="C105" s="63">
        <v>47</v>
      </c>
      <c r="D105" s="114" t="s">
        <v>199</v>
      </c>
      <c r="E105" s="115" t="s">
        <v>191</v>
      </c>
      <c r="F105" s="115">
        <v>2012</v>
      </c>
      <c r="G105" s="116">
        <v>20</v>
      </c>
      <c r="H105" s="38">
        <v>46.3</v>
      </c>
      <c r="I105" s="68" t="s">
        <v>138</v>
      </c>
      <c r="L105" s="22"/>
      <c r="M105" s="23">
        <v>38</v>
      </c>
      <c r="N105" s="34">
        <v>1</v>
      </c>
      <c r="O105" s="23" t="s">
        <v>137</v>
      </c>
      <c r="P105" s="23">
        <v>35</v>
      </c>
      <c r="Q105" s="23" t="s">
        <v>138</v>
      </c>
      <c r="R105" s="113" t="s">
        <v>182</v>
      </c>
      <c r="S105" s="113" t="s">
        <v>176</v>
      </c>
      <c r="T105" s="23">
        <v>2014</v>
      </c>
      <c r="U105" s="23">
        <v>5</v>
      </c>
      <c r="V105" s="100">
        <v>33.4</v>
      </c>
      <c r="X105" s="100">
        <v>1</v>
      </c>
      <c r="Y105" s="100">
        <v>0</v>
      </c>
      <c r="Z105" s="100">
        <v>0</v>
      </c>
      <c r="AA105" s="100">
        <v>0</v>
      </c>
      <c r="AB105" s="100">
        <v>1</v>
      </c>
      <c r="AC105" s="100"/>
      <c r="AD105" s="100">
        <v>1</v>
      </c>
      <c r="AF105" s="22">
        <v>101035005038</v>
      </c>
      <c r="AH105" s="22">
        <v>102047020054</v>
      </c>
      <c r="AJ105" s="22">
        <v>54</v>
      </c>
      <c r="AL105" s="100">
        <v>1</v>
      </c>
      <c r="AM105" s="100">
        <v>0</v>
      </c>
      <c r="AP105" s="100">
        <v>1</v>
      </c>
      <c r="AQ105" s="100" t="s">
        <v>141</v>
      </c>
      <c r="AR105" s="100">
        <v>47</v>
      </c>
      <c r="AS105" s="100" t="s">
        <v>138</v>
      </c>
      <c r="AT105" s="100" t="s">
        <v>199</v>
      </c>
      <c r="AU105" s="100" t="s">
        <v>191</v>
      </c>
      <c r="AV105" s="100">
        <v>2012</v>
      </c>
      <c r="AW105" s="100">
        <v>20</v>
      </c>
      <c r="AX105" s="118">
        <v>46.3</v>
      </c>
      <c r="AY105" s="128">
        <v>54</v>
      </c>
      <c r="AZ105" s="128" t="s">
        <v>486</v>
      </c>
      <c r="BA105" s="128">
        <v>54</v>
      </c>
      <c r="BB105" s="34">
        <v>38</v>
      </c>
      <c r="BC105" s="128">
        <v>1</v>
      </c>
      <c r="BD105" s="128">
        <v>0</v>
      </c>
      <c r="BE105" s="112">
        <v>9999</v>
      </c>
      <c r="BF105" s="128">
        <v>9999</v>
      </c>
      <c r="BH105" s="128">
        <v>9999</v>
      </c>
      <c r="BK105" s="112" t="s">
        <v>290</v>
      </c>
      <c r="BL105" s="112" t="s">
        <v>290</v>
      </c>
      <c r="BM105" s="112" t="s">
        <v>290</v>
      </c>
      <c r="BN105" s="112" t="s">
        <v>290</v>
      </c>
      <c r="BO105" s="128" t="s">
        <v>290</v>
      </c>
      <c r="BQ105" s="112" t="s">
        <v>290</v>
      </c>
      <c r="BR105" s="112" t="s">
        <v>290</v>
      </c>
      <c r="BS105" s="112" t="s">
        <v>290</v>
      </c>
      <c r="BT105" s="128" t="s">
        <v>290</v>
      </c>
      <c r="BU105" s="128">
        <v>0</v>
      </c>
      <c r="BV105" s="128">
        <v>0</v>
      </c>
      <c r="BW105" s="128">
        <v>5</v>
      </c>
      <c r="BX105" s="128">
        <v>9999</v>
      </c>
      <c r="BZ105" s="128">
        <v>9999</v>
      </c>
      <c r="CC105" s="128" t="s">
        <v>290</v>
      </c>
      <c r="CD105" s="128" t="s">
        <v>290</v>
      </c>
      <c r="CF105" s="128">
        <v>9999</v>
      </c>
      <c r="CG105" s="128" t="s">
        <v>290</v>
      </c>
      <c r="CH105" s="128" t="s">
        <v>290</v>
      </c>
      <c r="CI105" s="128" t="s">
        <v>290</v>
      </c>
      <c r="CJ105" s="128">
        <v>0</v>
      </c>
      <c r="CK105" s="128">
        <v>0</v>
      </c>
      <c r="CL105" s="128" t="s">
        <v>290</v>
      </c>
      <c r="CM105" s="128">
        <v>9999</v>
      </c>
      <c r="CO105" s="128">
        <v>9999</v>
      </c>
      <c r="CR105" s="128" t="s">
        <v>290</v>
      </c>
      <c r="CS105" s="128" t="s">
        <v>290</v>
      </c>
      <c r="CV105" s="128">
        <v>999999</v>
      </c>
      <c r="CW105" s="128">
        <v>38</v>
      </c>
      <c r="CX105" s="128">
        <v>9999999999</v>
      </c>
      <c r="CY105" s="128">
        <v>9999999999</v>
      </c>
      <c r="CZ105" s="128">
        <v>10</v>
      </c>
      <c r="DA105" s="128">
        <v>999999</v>
      </c>
      <c r="DE105" s="128" t="s">
        <v>290</v>
      </c>
      <c r="DF105" s="128" t="s">
        <v>290</v>
      </c>
      <c r="DG105" s="128" t="s">
        <v>290</v>
      </c>
      <c r="DH105" s="128" t="s">
        <v>290</v>
      </c>
      <c r="DI105" s="192" t="s">
        <v>290</v>
      </c>
      <c r="DJ105" s="128" t="s">
        <v>290</v>
      </c>
      <c r="DK105" s="128" t="s">
        <v>290</v>
      </c>
      <c r="DL105" s="128" t="s">
        <v>290</v>
      </c>
      <c r="DM105" s="128" t="s">
        <v>290</v>
      </c>
    </row>
    <row r="106" spans="1:117" ht="20.100000000000001" customHeight="1" x14ac:dyDescent="0.25">
      <c r="A106" s="39">
        <v>2</v>
      </c>
      <c r="B106" s="72" t="s">
        <v>141</v>
      </c>
      <c r="C106" s="63">
        <v>47</v>
      </c>
      <c r="D106" s="114" t="s">
        <v>200</v>
      </c>
      <c r="E106" s="115" t="s">
        <v>191</v>
      </c>
      <c r="F106" s="115">
        <v>2011</v>
      </c>
      <c r="G106" s="116">
        <v>118</v>
      </c>
      <c r="H106" s="38">
        <v>45.1</v>
      </c>
      <c r="I106" s="68" t="s">
        <v>138</v>
      </c>
      <c r="L106" s="22"/>
      <c r="M106" s="23">
        <v>39</v>
      </c>
      <c r="N106" s="34">
        <v>1</v>
      </c>
      <c r="O106" s="23" t="s">
        <v>141</v>
      </c>
      <c r="P106" s="23">
        <v>57</v>
      </c>
      <c r="Q106" s="23" t="s">
        <v>138</v>
      </c>
      <c r="R106" s="113" t="s">
        <v>183</v>
      </c>
      <c r="S106" s="113" t="s">
        <v>176</v>
      </c>
      <c r="T106" s="23">
        <v>2011</v>
      </c>
      <c r="U106" s="23">
        <v>107</v>
      </c>
      <c r="V106" s="100">
        <v>53.8</v>
      </c>
      <c r="X106" s="100">
        <v>2</v>
      </c>
      <c r="Y106" s="100">
        <v>0</v>
      </c>
      <c r="Z106" s="100">
        <v>0</v>
      </c>
      <c r="AA106" s="100">
        <v>0</v>
      </c>
      <c r="AB106" s="100">
        <v>2</v>
      </c>
      <c r="AC106" s="100"/>
      <c r="AD106" s="100">
        <v>1</v>
      </c>
      <c r="AF106" s="22">
        <v>102057107039</v>
      </c>
      <c r="AH106" s="22">
        <v>102047118055</v>
      </c>
      <c r="AJ106" s="22">
        <v>55</v>
      </c>
      <c r="AL106" s="100">
        <v>0</v>
      </c>
      <c r="AM106" s="100">
        <v>0</v>
      </c>
      <c r="AP106" s="100">
        <v>2</v>
      </c>
      <c r="AQ106" s="100" t="s">
        <v>141</v>
      </c>
      <c r="AR106" s="100">
        <v>47</v>
      </c>
      <c r="AS106" s="100" t="s">
        <v>138</v>
      </c>
      <c r="AT106" s="100" t="s">
        <v>200</v>
      </c>
      <c r="AU106" s="100" t="s">
        <v>191</v>
      </c>
      <c r="AV106" s="100">
        <v>2011</v>
      </c>
      <c r="AW106" s="100">
        <v>118</v>
      </c>
      <c r="AX106" s="118">
        <v>45.1</v>
      </c>
      <c r="AY106" s="128">
        <v>55</v>
      </c>
      <c r="AZ106" s="128" t="s">
        <v>486</v>
      </c>
      <c r="BA106" s="128">
        <v>54</v>
      </c>
      <c r="BB106" s="34">
        <v>39</v>
      </c>
      <c r="BC106" s="128">
        <v>1</v>
      </c>
      <c r="BD106" s="128">
        <v>0</v>
      </c>
      <c r="BE106" s="112">
        <v>9999</v>
      </c>
      <c r="BF106" s="128">
        <v>9999</v>
      </c>
      <c r="BH106" s="128">
        <v>9999</v>
      </c>
      <c r="BK106" s="112" t="s">
        <v>290</v>
      </c>
      <c r="BL106" s="112" t="s">
        <v>290</v>
      </c>
      <c r="BM106" s="112" t="s">
        <v>290</v>
      </c>
      <c r="BN106" s="112" t="s">
        <v>290</v>
      </c>
      <c r="BO106" s="128" t="s">
        <v>290</v>
      </c>
      <c r="BQ106" s="112" t="s">
        <v>290</v>
      </c>
      <c r="BR106" s="112" t="s">
        <v>290</v>
      </c>
      <c r="BS106" s="112" t="s">
        <v>290</v>
      </c>
      <c r="BT106" s="128" t="s">
        <v>290</v>
      </c>
      <c r="BU106" s="128">
        <v>0</v>
      </c>
      <c r="BV106" s="128">
        <v>0</v>
      </c>
      <c r="BW106" s="128">
        <v>6</v>
      </c>
      <c r="BX106" s="128">
        <v>9999</v>
      </c>
      <c r="BZ106" s="128">
        <v>9999</v>
      </c>
      <c r="CC106" s="128" t="s">
        <v>290</v>
      </c>
      <c r="CD106" s="128" t="s">
        <v>290</v>
      </c>
      <c r="CF106" s="128">
        <v>9999</v>
      </c>
      <c r="CG106" s="128" t="s">
        <v>290</v>
      </c>
      <c r="CH106" s="128" t="s">
        <v>290</v>
      </c>
      <c r="CI106" s="128" t="s">
        <v>290</v>
      </c>
      <c r="CJ106" s="128">
        <v>0</v>
      </c>
      <c r="CK106" s="128">
        <v>0</v>
      </c>
      <c r="CL106" s="128" t="s">
        <v>290</v>
      </c>
      <c r="CM106" s="128">
        <v>9999</v>
      </c>
      <c r="CO106" s="128">
        <v>9999</v>
      </c>
      <c r="CR106" s="128" t="s">
        <v>290</v>
      </c>
      <c r="CS106" s="128" t="s">
        <v>290</v>
      </c>
      <c r="CV106" s="128">
        <v>999999</v>
      </c>
      <c r="CW106" s="128">
        <v>39</v>
      </c>
      <c r="CX106" s="128">
        <v>9999999999</v>
      </c>
      <c r="CY106" s="128">
        <v>9999999999</v>
      </c>
      <c r="CZ106" s="128">
        <v>10</v>
      </c>
      <c r="DA106" s="128">
        <v>999999</v>
      </c>
      <c r="DE106" s="128" t="s">
        <v>290</v>
      </c>
      <c r="DF106" s="128" t="s">
        <v>290</v>
      </c>
      <c r="DG106" s="128" t="s">
        <v>290</v>
      </c>
      <c r="DH106" s="128" t="s">
        <v>290</v>
      </c>
      <c r="DI106" s="192" t="s">
        <v>290</v>
      </c>
      <c r="DJ106" s="128" t="s">
        <v>290</v>
      </c>
      <c r="DK106" s="128" t="s">
        <v>290</v>
      </c>
      <c r="DL106" s="128" t="s">
        <v>290</v>
      </c>
      <c r="DM106" s="128" t="s">
        <v>290</v>
      </c>
    </row>
    <row r="107" spans="1:117" ht="20.100000000000001" customHeight="1" x14ac:dyDescent="0.25">
      <c r="A107" s="39">
        <v>3</v>
      </c>
      <c r="B107" s="72" t="s">
        <v>141</v>
      </c>
      <c r="C107" s="63">
        <v>47</v>
      </c>
      <c r="D107" s="114" t="s">
        <v>214</v>
      </c>
      <c r="E107" s="115" t="s">
        <v>212</v>
      </c>
      <c r="F107" s="115">
        <v>2012</v>
      </c>
      <c r="G107" s="116">
        <v>163</v>
      </c>
      <c r="H107" s="38">
        <v>44.3</v>
      </c>
      <c r="I107" s="68" t="s">
        <v>138</v>
      </c>
      <c r="L107" s="22"/>
      <c r="M107" s="23">
        <v>40</v>
      </c>
      <c r="N107" s="34">
        <v>1</v>
      </c>
      <c r="O107" s="23" t="s">
        <v>141</v>
      </c>
      <c r="P107" s="23">
        <v>63</v>
      </c>
      <c r="Q107" s="23" t="s">
        <v>138</v>
      </c>
      <c r="R107" s="113" t="s">
        <v>184</v>
      </c>
      <c r="S107" s="113" t="s">
        <v>176</v>
      </c>
      <c r="T107" s="23">
        <v>2012</v>
      </c>
      <c r="U107" s="23">
        <v>45</v>
      </c>
      <c r="V107" s="100">
        <v>61.9</v>
      </c>
      <c r="X107" s="100">
        <v>2</v>
      </c>
      <c r="Y107" s="100">
        <v>0</v>
      </c>
      <c r="Z107" s="100">
        <v>0</v>
      </c>
      <c r="AA107" s="100">
        <v>0</v>
      </c>
      <c r="AB107" s="100">
        <v>2</v>
      </c>
      <c r="AC107" s="100"/>
      <c r="AD107" s="100">
        <v>1</v>
      </c>
      <c r="AF107" s="22">
        <v>102063045040</v>
      </c>
      <c r="AH107" s="22">
        <v>102047163067</v>
      </c>
      <c r="AJ107" s="22">
        <v>67</v>
      </c>
      <c r="AL107" s="100">
        <v>0</v>
      </c>
      <c r="AM107" s="100">
        <v>1</v>
      </c>
      <c r="AP107" s="100">
        <v>3</v>
      </c>
      <c r="AQ107" s="100" t="s">
        <v>141</v>
      </c>
      <c r="AR107" s="100">
        <v>47</v>
      </c>
      <c r="AS107" s="100" t="s">
        <v>138</v>
      </c>
      <c r="AT107" s="100" t="s">
        <v>214</v>
      </c>
      <c r="AU107" s="100" t="s">
        <v>212</v>
      </c>
      <c r="AV107" s="100">
        <v>2012</v>
      </c>
      <c r="AW107" s="100">
        <v>163</v>
      </c>
      <c r="AX107" s="118">
        <v>44.3</v>
      </c>
      <c r="AY107" s="128">
        <v>67</v>
      </c>
      <c r="AZ107" s="128" t="s">
        <v>486</v>
      </c>
      <c r="BA107" s="128">
        <v>54</v>
      </c>
      <c r="BB107" s="34">
        <v>40</v>
      </c>
      <c r="BC107" s="128">
        <v>1</v>
      </c>
      <c r="BD107" s="128">
        <v>0</v>
      </c>
      <c r="BE107" s="112">
        <v>40</v>
      </c>
      <c r="BF107" s="128">
        <v>40</v>
      </c>
      <c r="BH107" s="128">
        <v>9999</v>
      </c>
      <c r="BK107" s="112" t="s">
        <v>290</v>
      </c>
      <c r="BL107" s="112" t="s">
        <v>290</v>
      </c>
      <c r="BM107" s="112" t="s">
        <v>290</v>
      </c>
      <c r="BN107" s="112" t="s">
        <v>290</v>
      </c>
      <c r="BO107" s="128" t="s">
        <v>290</v>
      </c>
      <c r="BQ107" s="112" t="s">
        <v>290</v>
      </c>
      <c r="BR107" s="112" t="s">
        <v>290</v>
      </c>
      <c r="BS107" s="112" t="s">
        <v>290</v>
      </c>
      <c r="BT107" s="128" t="s">
        <v>290</v>
      </c>
      <c r="BU107" s="128">
        <v>0</v>
      </c>
      <c r="BV107" s="128">
        <v>0</v>
      </c>
      <c r="BW107" s="128">
        <v>7</v>
      </c>
      <c r="BX107" s="128">
        <v>9999</v>
      </c>
      <c r="BZ107" s="128">
        <v>9999</v>
      </c>
      <c r="CC107" s="128" t="s">
        <v>290</v>
      </c>
      <c r="CD107" s="128" t="s">
        <v>290</v>
      </c>
      <c r="CF107" s="128">
        <v>9999</v>
      </c>
      <c r="CG107" s="128" t="s">
        <v>290</v>
      </c>
      <c r="CH107" s="128" t="s">
        <v>290</v>
      </c>
      <c r="CI107" s="128" t="s">
        <v>290</v>
      </c>
      <c r="CJ107" s="128">
        <v>0</v>
      </c>
      <c r="CK107" s="128">
        <v>0</v>
      </c>
      <c r="CL107" s="128" t="s">
        <v>290</v>
      </c>
      <c r="CM107" s="128">
        <v>9999</v>
      </c>
      <c r="CO107" s="128">
        <v>9999</v>
      </c>
      <c r="CR107" s="128" t="s">
        <v>290</v>
      </c>
      <c r="CS107" s="128" t="s">
        <v>290</v>
      </c>
      <c r="CV107" s="128">
        <v>999999</v>
      </c>
      <c r="CW107" s="128">
        <v>40</v>
      </c>
      <c r="CX107" s="128">
        <v>9999999999</v>
      </c>
      <c r="CY107" s="128">
        <v>9999999999</v>
      </c>
      <c r="CZ107" s="128">
        <v>10</v>
      </c>
      <c r="DA107" s="128">
        <v>999999</v>
      </c>
      <c r="DE107" s="128" t="s">
        <v>290</v>
      </c>
      <c r="DF107" s="128" t="s">
        <v>290</v>
      </c>
      <c r="DG107" s="128" t="s">
        <v>290</v>
      </c>
      <c r="DH107" s="128" t="s">
        <v>290</v>
      </c>
      <c r="DI107" s="192" t="s">
        <v>290</v>
      </c>
      <c r="DJ107" s="128" t="s">
        <v>290</v>
      </c>
      <c r="DK107" s="128" t="s">
        <v>290</v>
      </c>
      <c r="DL107" s="128" t="s">
        <v>290</v>
      </c>
      <c r="DM107" s="128" t="s">
        <v>290</v>
      </c>
    </row>
    <row r="108" spans="1:117" ht="20.100000000000001" customHeight="1" x14ac:dyDescent="0.25">
      <c r="A108" s="39">
        <v>1</v>
      </c>
      <c r="B108" s="72" t="s">
        <v>141</v>
      </c>
      <c r="C108" s="63">
        <v>52</v>
      </c>
      <c r="D108" s="114" t="s">
        <v>227</v>
      </c>
      <c r="E108" s="115" t="s">
        <v>225</v>
      </c>
      <c r="F108" s="115">
        <v>2011</v>
      </c>
      <c r="G108" s="116">
        <v>123</v>
      </c>
      <c r="H108" s="38">
        <v>49.8</v>
      </c>
      <c r="I108" s="68" t="s">
        <v>138</v>
      </c>
      <c r="L108" s="22"/>
      <c r="M108" s="23">
        <v>41</v>
      </c>
      <c r="N108" s="34">
        <v>1</v>
      </c>
      <c r="O108" s="23" t="s">
        <v>144</v>
      </c>
      <c r="P108" s="23">
        <v>39</v>
      </c>
      <c r="Q108" s="23" t="s">
        <v>138</v>
      </c>
      <c r="R108" s="113" t="s">
        <v>185</v>
      </c>
      <c r="S108" s="113" t="s">
        <v>176</v>
      </c>
      <c r="T108" s="23">
        <v>2009</v>
      </c>
      <c r="U108" s="23">
        <v>51</v>
      </c>
      <c r="V108" s="100">
        <v>39</v>
      </c>
      <c r="X108" s="100">
        <v>3</v>
      </c>
      <c r="Y108" s="100">
        <v>0</v>
      </c>
      <c r="Z108" s="100">
        <v>0</v>
      </c>
      <c r="AA108" s="100">
        <v>0</v>
      </c>
      <c r="AB108" s="100">
        <v>3</v>
      </c>
      <c r="AC108" s="100"/>
      <c r="AD108" s="100">
        <v>1</v>
      </c>
      <c r="AF108" s="22">
        <v>103039051041</v>
      </c>
      <c r="AH108" s="22">
        <v>102052123079</v>
      </c>
      <c r="AJ108" s="22">
        <v>79</v>
      </c>
      <c r="AL108" s="100">
        <v>1</v>
      </c>
      <c r="AM108" s="100">
        <v>0</v>
      </c>
      <c r="AP108" s="100">
        <v>1</v>
      </c>
      <c r="AQ108" s="100" t="s">
        <v>141</v>
      </c>
      <c r="AR108" s="100">
        <v>52</v>
      </c>
      <c r="AS108" s="100" t="s">
        <v>138</v>
      </c>
      <c r="AT108" s="100" t="s">
        <v>227</v>
      </c>
      <c r="AU108" s="100" t="s">
        <v>225</v>
      </c>
      <c r="AV108" s="100">
        <v>2011</v>
      </c>
      <c r="AW108" s="100">
        <v>123</v>
      </c>
      <c r="AX108" s="118">
        <v>49.8</v>
      </c>
      <c r="AY108" s="128">
        <v>79</v>
      </c>
      <c r="AZ108" s="128" t="s">
        <v>487</v>
      </c>
      <c r="BA108" s="128">
        <v>79</v>
      </c>
      <c r="BB108" s="34">
        <v>41</v>
      </c>
      <c r="BC108" s="128">
        <v>1</v>
      </c>
      <c r="BD108" s="128">
        <v>0</v>
      </c>
      <c r="BE108" s="112">
        <v>9999</v>
      </c>
      <c r="BF108" s="128">
        <v>9999</v>
      </c>
      <c r="BH108" s="128">
        <v>9999</v>
      </c>
      <c r="BK108" s="112" t="s">
        <v>290</v>
      </c>
      <c r="BL108" s="112" t="s">
        <v>290</v>
      </c>
      <c r="BM108" s="112" t="s">
        <v>290</v>
      </c>
      <c r="BN108" s="112" t="s">
        <v>290</v>
      </c>
      <c r="BO108" s="128" t="s">
        <v>290</v>
      </c>
      <c r="BQ108" s="112" t="s">
        <v>290</v>
      </c>
      <c r="BR108" s="112" t="s">
        <v>290</v>
      </c>
      <c r="BS108" s="112" t="s">
        <v>290</v>
      </c>
      <c r="BT108" s="128" t="s">
        <v>290</v>
      </c>
      <c r="BU108" s="128">
        <v>0</v>
      </c>
      <c r="BV108" s="128">
        <v>0</v>
      </c>
      <c r="BW108" s="128">
        <v>8</v>
      </c>
      <c r="BX108" s="128">
        <v>9999</v>
      </c>
      <c r="BZ108" s="128">
        <v>9999</v>
      </c>
      <c r="CC108" s="128" t="s">
        <v>290</v>
      </c>
      <c r="CD108" s="128" t="s">
        <v>290</v>
      </c>
      <c r="CF108" s="128">
        <v>9999</v>
      </c>
      <c r="CG108" s="128" t="s">
        <v>290</v>
      </c>
      <c r="CH108" s="128" t="s">
        <v>290</v>
      </c>
      <c r="CI108" s="128" t="s">
        <v>290</v>
      </c>
      <c r="CJ108" s="128">
        <v>0</v>
      </c>
      <c r="CK108" s="128">
        <v>0</v>
      </c>
      <c r="CL108" s="128" t="s">
        <v>290</v>
      </c>
      <c r="CM108" s="128">
        <v>9999</v>
      </c>
      <c r="CO108" s="128">
        <v>9999</v>
      </c>
      <c r="CR108" s="128" t="s">
        <v>290</v>
      </c>
      <c r="CS108" s="128" t="s">
        <v>290</v>
      </c>
      <c r="CV108" s="128">
        <v>999999</v>
      </c>
      <c r="CW108" s="128">
        <v>41</v>
      </c>
      <c r="CX108" s="128">
        <v>9999999999</v>
      </c>
      <c r="CY108" s="128">
        <v>9999999999</v>
      </c>
      <c r="CZ108" s="128">
        <v>10</v>
      </c>
      <c r="DA108" s="128">
        <v>999999</v>
      </c>
      <c r="DE108" s="128" t="s">
        <v>290</v>
      </c>
      <c r="DF108" s="128" t="s">
        <v>290</v>
      </c>
      <c r="DG108" s="128" t="s">
        <v>290</v>
      </c>
      <c r="DH108" s="128" t="s">
        <v>290</v>
      </c>
      <c r="DI108" s="192" t="s">
        <v>290</v>
      </c>
      <c r="DJ108" s="128" t="s">
        <v>290</v>
      </c>
      <c r="DK108" s="128" t="s">
        <v>290</v>
      </c>
      <c r="DL108" s="128" t="s">
        <v>290</v>
      </c>
      <c r="DM108" s="128" t="s">
        <v>290</v>
      </c>
    </row>
    <row r="109" spans="1:117" ht="20.100000000000001" customHeight="1" x14ac:dyDescent="0.25">
      <c r="A109" s="39">
        <v>2</v>
      </c>
      <c r="B109" s="72" t="s">
        <v>141</v>
      </c>
      <c r="C109" s="63">
        <v>52</v>
      </c>
      <c r="D109" s="114" t="s">
        <v>166</v>
      </c>
      <c r="E109" s="115" t="s">
        <v>153</v>
      </c>
      <c r="F109" s="115">
        <v>2011</v>
      </c>
      <c r="G109" s="116">
        <v>195</v>
      </c>
      <c r="H109" s="38">
        <v>49.1</v>
      </c>
      <c r="I109" s="68" t="s">
        <v>138</v>
      </c>
      <c r="L109" s="22"/>
      <c r="M109" s="23">
        <v>42</v>
      </c>
      <c r="N109" s="34">
        <v>1</v>
      </c>
      <c r="O109" s="23" t="s">
        <v>144</v>
      </c>
      <c r="P109" s="23">
        <v>39</v>
      </c>
      <c r="Q109" s="23" t="s">
        <v>138</v>
      </c>
      <c r="R109" s="113" t="s">
        <v>186</v>
      </c>
      <c r="S109" s="113" t="s">
        <v>176</v>
      </c>
      <c r="T109" s="23">
        <v>2010</v>
      </c>
      <c r="U109" s="23">
        <v>265</v>
      </c>
      <c r="V109" s="100">
        <v>38</v>
      </c>
      <c r="X109" s="100">
        <v>3</v>
      </c>
      <c r="Y109" s="100">
        <v>0</v>
      </c>
      <c r="Z109" s="100">
        <v>0</v>
      </c>
      <c r="AA109" s="100">
        <v>0</v>
      </c>
      <c r="AB109" s="100">
        <v>3</v>
      </c>
      <c r="AC109" s="100"/>
      <c r="AD109" s="100">
        <v>1</v>
      </c>
      <c r="AF109" s="22">
        <v>103039265042</v>
      </c>
      <c r="AH109" s="22">
        <v>102052195023</v>
      </c>
      <c r="AJ109" s="22">
        <v>23</v>
      </c>
      <c r="AL109" s="100">
        <v>0</v>
      </c>
      <c r="AM109" s="100">
        <v>1</v>
      </c>
      <c r="AP109" s="100">
        <v>2</v>
      </c>
      <c r="AQ109" s="100" t="s">
        <v>141</v>
      </c>
      <c r="AR109" s="100">
        <v>52</v>
      </c>
      <c r="AS109" s="100" t="s">
        <v>138</v>
      </c>
      <c r="AT109" s="100" t="s">
        <v>166</v>
      </c>
      <c r="AU109" s="100" t="s">
        <v>153</v>
      </c>
      <c r="AV109" s="100">
        <v>2011</v>
      </c>
      <c r="AW109" s="100">
        <v>195</v>
      </c>
      <c r="AX109" s="118">
        <v>49.1</v>
      </c>
      <c r="AY109" s="128">
        <v>23</v>
      </c>
      <c r="AZ109" s="128" t="s">
        <v>487</v>
      </c>
      <c r="BA109" s="128">
        <v>79</v>
      </c>
      <c r="BB109" s="34">
        <v>42</v>
      </c>
      <c r="BC109" s="128">
        <v>1</v>
      </c>
      <c r="BD109" s="128">
        <v>0</v>
      </c>
      <c r="BE109" s="112">
        <v>42</v>
      </c>
      <c r="BF109" s="128">
        <v>42</v>
      </c>
      <c r="BH109" s="128">
        <v>9999</v>
      </c>
      <c r="BK109" s="112" t="s">
        <v>290</v>
      </c>
      <c r="BL109" s="112" t="s">
        <v>290</v>
      </c>
      <c r="BM109" s="112" t="s">
        <v>290</v>
      </c>
      <c r="BN109" s="112" t="s">
        <v>290</v>
      </c>
      <c r="BO109" s="128" t="s">
        <v>290</v>
      </c>
      <c r="BQ109" s="112" t="s">
        <v>290</v>
      </c>
      <c r="BR109" s="112" t="s">
        <v>290</v>
      </c>
      <c r="BS109" s="112" t="s">
        <v>290</v>
      </c>
      <c r="BT109" s="128" t="s">
        <v>290</v>
      </c>
      <c r="BU109" s="128">
        <v>0</v>
      </c>
      <c r="BV109" s="128">
        <v>0</v>
      </c>
      <c r="BW109" s="128">
        <v>9</v>
      </c>
      <c r="BX109" s="128">
        <v>9999</v>
      </c>
      <c r="BZ109" s="128">
        <v>9999</v>
      </c>
      <c r="CC109" s="128" t="s">
        <v>290</v>
      </c>
      <c r="CD109" s="128" t="s">
        <v>290</v>
      </c>
      <c r="CF109" s="128">
        <v>9999</v>
      </c>
      <c r="CG109" s="128" t="s">
        <v>290</v>
      </c>
      <c r="CH109" s="128" t="s">
        <v>290</v>
      </c>
      <c r="CI109" s="128" t="s">
        <v>290</v>
      </c>
      <c r="CJ109" s="128">
        <v>0</v>
      </c>
      <c r="CK109" s="128">
        <v>0</v>
      </c>
      <c r="CL109" s="128" t="s">
        <v>290</v>
      </c>
      <c r="CM109" s="128">
        <v>9999</v>
      </c>
      <c r="CO109" s="128">
        <v>9999</v>
      </c>
      <c r="CR109" s="128" t="s">
        <v>290</v>
      </c>
      <c r="CS109" s="128" t="s">
        <v>290</v>
      </c>
      <c r="CV109" s="128">
        <v>999999</v>
      </c>
      <c r="CW109" s="128">
        <v>42</v>
      </c>
      <c r="CX109" s="128">
        <v>9999999999</v>
      </c>
      <c r="CY109" s="128">
        <v>9999999999</v>
      </c>
      <c r="CZ109" s="128">
        <v>10</v>
      </c>
      <c r="DA109" s="128">
        <v>999999</v>
      </c>
      <c r="DE109" s="128" t="s">
        <v>290</v>
      </c>
      <c r="DF109" s="128" t="s">
        <v>290</v>
      </c>
      <c r="DG109" s="128" t="s">
        <v>290</v>
      </c>
      <c r="DH109" s="128" t="s">
        <v>290</v>
      </c>
      <c r="DI109" s="192" t="s">
        <v>290</v>
      </c>
      <c r="DJ109" s="128" t="s">
        <v>290</v>
      </c>
      <c r="DK109" s="128" t="s">
        <v>290</v>
      </c>
      <c r="DL109" s="128" t="s">
        <v>290</v>
      </c>
      <c r="DM109" s="128" t="s">
        <v>290</v>
      </c>
    </row>
    <row r="110" spans="1:117" ht="20.100000000000001" customHeight="1" x14ac:dyDescent="0.25">
      <c r="A110" s="39">
        <v>1</v>
      </c>
      <c r="B110" s="72" t="s">
        <v>141</v>
      </c>
      <c r="C110" s="63">
        <v>57</v>
      </c>
      <c r="D110" s="114" t="s">
        <v>183</v>
      </c>
      <c r="E110" s="115" t="s">
        <v>176</v>
      </c>
      <c r="F110" s="115">
        <v>2011</v>
      </c>
      <c r="G110" s="116">
        <v>107</v>
      </c>
      <c r="H110" s="38">
        <v>53.8</v>
      </c>
      <c r="I110" s="68" t="s">
        <v>138</v>
      </c>
      <c r="L110" s="22"/>
      <c r="M110" s="23">
        <v>43</v>
      </c>
      <c r="N110" s="34">
        <v>1</v>
      </c>
      <c r="O110" s="23" t="s">
        <v>144</v>
      </c>
      <c r="P110" s="23">
        <v>43</v>
      </c>
      <c r="Q110" s="23" t="s">
        <v>138</v>
      </c>
      <c r="R110" s="113" t="s">
        <v>187</v>
      </c>
      <c r="S110" s="113" t="s">
        <v>176</v>
      </c>
      <c r="T110" s="23">
        <v>2009</v>
      </c>
      <c r="U110" s="23">
        <v>254</v>
      </c>
      <c r="V110" s="100">
        <v>41.8</v>
      </c>
      <c r="X110" s="100">
        <v>3</v>
      </c>
      <c r="Y110" s="100">
        <v>0</v>
      </c>
      <c r="Z110" s="100">
        <v>0</v>
      </c>
      <c r="AA110" s="100">
        <v>0</v>
      </c>
      <c r="AB110" s="100">
        <v>3</v>
      </c>
      <c r="AC110" s="100"/>
      <c r="AD110" s="100">
        <v>1</v>
      </c>
      <c r="AF110" s="22">
        <v>103043254043</v>
      </c>
      <c r="AH110" s="22">
        <v>102057107039</v>
      </c>
      <c r="AJ110" s="22">
        <v>39</v>
      </c>
      <c r="AL110" s="100">
        <v>1</v>
      </c>
      <c r="AM110" s="100">
        <v>0</v>
      </c>
      <c r="AP110" s="100">
        <v>1</v>
      </c>
      <c r="AQ110" s="100" t="s">
        <v>141</v>
      </c>
      <c r="AR110" s="100">
        <v>57</v>
      </c>
      <c r="AS110" s="100" t="s">
        <v>138</v>
      </c>
      <c r="AT110" s="100" t="s">
        <v>183</v>
      </c>
      <c r="AU110" s="100" t="s">
        <v>176</v>
      </c>
      <c r="AV110" s="100">
        <v>2011</v>
      </c>
      <c r="AW110" s="100">
        <v>107</v>
      </c>
      <c r="AX110" s="118">
        <v>53.8</v>
      </c>
      <c r="AY110" s="128">
        <v>39</v>
      </c>
      <c r="AZ110" s="128" t="s">
        <v>488</v>
      </c>
      <c r="BA110" s="128">
        <v>39</v>
      </c>
      <c r="BB110" s="34">
        <v>43</v>
      </c>
      <c r="BC110" s="128">
        <v>1</v>
      </c>
      <c r="BD110" s="128">
        <v>0</v>
      </c>
      <c r="BE110" s="112">
        <v>9999</v>
      </c>
      <c r="BF110" s="128">
        <v>9999</v>
      </c>
      <c r="BH110" s="128">
        <v>9999</v>
      </c>
      <c r="BK110" s="112" t="s">
        <v>290</v>
      </c>
      <c r="BL110" s="112" t="s">
        <v>290</v>
      </c>
      <c r="BM110" s="112" t="s">
        <v>290</v>
      </c>
      <c r="BN110" s="112" t="s">
        <v>290</v>
      </c>
      <c r="BO110" s="128" t="s">
        <v>290</v>
      </c>
      <c r="BQ110" s="112" t="s">
        <v>290</v>
      </c>
      <c r="BR110" s="112" t="s">
        <v>290</v>
      </c>
      <c r="BS110" s="112" t="s">
        <v>290</v>
      </c>
      <c r="BT110" s="128" t="s">
        <v>290</v>
      </c>
      <c r="BU110" s="128">
        <v>0</v>
      </c>
      <c r="BV110" s="128">
        <v>0</v>
      </c>
      <c r="BW110" s="128">
        <v>10</v>
      </c>
      <c r="BX110" s="128">
        <v>9999</v>
      </c>
      <c r="BZ110" s="128">
        <v>9999</v>
      </c>
      <c r="CC110" s="128" t="s">
        <v>290</v>
      </c>
      <c r="CD110" s="128" t="s">
        <v>290</v>
      </c>
      <c r="CF110" s="128">
        <v>9999</v>
      </c>
      <c r="CG110" s="128" t="s">
        <v>290</v>
      </c>
      <c r="CH110" s="128" t="s">
        <v>290</v>
      </c>
      <c r="CI110" s="128" t="s">
        <v>290</v>
      </c>
      <c r="CJ110" s="128">
        <v>0</v>
      </c>
      <c r="CK110" s="128">
        <v>0</v>
      </c>
      <c r="CL110" s="128" t="s">
        <v>290</v>
      </c>
      <c r="CM110" s="128">
        <v>9999</v>
      </c>
      <c r="CO110" s="128">
        <v>9999</v>
      </c>
      <c r="CR110" s="128" t="s">
        <v>290</v>
      </c>
      <c r="CS110" s="128" t="s">
        <v>290</v>
      </c>
      <c r="CV110" s="128">
        <v>999999</v>
      </c>
      <c r="CW110" s="128">
        <v>43</v>
      </c>
      <c r="CX110" s="128">
        <v>9999999999</v>
      </c>
      <c r="CY110" s="128">
        <v>9999999999</v>
      </c>
      <c r="CZ110" s="128">
        <v>10</v>
      </c>
      <c r="DA110" s="128">
        <v>999999</v>
      </c>
      <c r="DE110" s="128" t="s">
        <v>290</v>
      </c>
      <c r="DF110" s="128" t="s">
        <v>290</v>
      </c>
      <c r="DG110" s="128" t="s">
        <v>290</v>
      </c>
      <c r="DH110" s="128" t="s">
        <v>290</v>
      </c>
      <c r="DI110" s="192" t="s">
        <v>290</v>
      </c>
      <c r="DJ110" s="128" t="s">
        <v>290</v>
      </c>
      <c r="DK110" s="128" t="s">
        <v>290</v>
      </c>
      <c r="DL110" s="128" t="s">
        <v>290</v>
      </c>
      <c r="DM110" s="128" t="s">
        <v>290</v>
      </c>
    </row>
    <row r="111" spans="1:117" ht="20.100000000000001" customHeight="1" x14ac:dyDescent="0.25">
      <c r="A111" s="39">
        <v>2</v>
      </c>
      <c r="B111" s="72" t="s">
        <v>141</v>
      </c>
      <c r="C111" s="63">
        <v>57</v>
      </c>
      <c r="D111" s="114" t="s">
        <v>204</v>
      </c>
      <c r="E111" s="115" t="s">
        <v>202</v>
      </c>
      <c r="F111" s="115">
        <v>2011</v>
      </c>
      <c r="G111" s="116">
        <v>122</v>
      </c>
      <c r="H111" s="38">
        <v>52.6</v>
      </c>
      <c r="I111" s="68" t="s">
        <v>138</v>
      </c>
      <c r="L111" s="22"/>
      <c r="M111" s="23">
        <v>44</v>
      </c>
      <c r="N111" s="34">
        <v>1</v>
      </c>
      <c r="O111" s="23" t="s">
        <v>234</v>
      </c>
      <c r="P111" s="23">
        <v>35</v>
      </c>
      <c r="Q111" s="23" t="s">
        <v>128</v>
      </c>
      <c r="R111" s="113" t="s">
        <v>188</v>
      </c>
      <c r="S111" s="113" t="s">
        <v>176</v>
      </c>
      <c r="T111" s="23">
        <v>2011</v>
      </c>
      <c r="U111" s="23">
        <v>248</v>
      </c>
      <c r="V111" s="100">
        <v>33.700000000000003</v>
      </c>
      <c r="X111" s="100">
        <v>4</v>
      </c>
      <c r="Y111" s="100">
        <v>0</v>
      </c>
      <c r="Z111" s="100">
        <v>0</v>
      </c>
      <c r="AA111" s="100">
        <v>0</v>
      </c>
      <c r="AB111" s="100">
        <v>4</v>
      </c>
      <c r="AC111" s="100"/>
      <c r="AD111" s="100">
        <v>2</v>
      </c>
      <c r="AF111" s="22">
        <v>204035248044</v>
      </c>
      <c r="AH111" s="22">
        <v>102057122058</v>
      </c>
      <c r="AJ111" s="22">
        <v>58</v>
      </c>
      <c r="AL111" s="100">
        <v>0</v>
      </c>
      <c r="AM111" s="100">
        <v>1</v>
      </c>
      <c r="AP111" s="100">
        <v>2</v>
      </c>
      <c r="AQ111" s="100" t="s">
        <v>141</v>
      </c>
      <c r="AR111" s="100">
        <v>57</v>
      </c>
      <c r="AS111" s="100" t="s">
        <v>138</v>
      </c>
      <c r="AT111" s="100" t="s">
        <v>204</v>
      </c>
      <c r="AU111" s="100" t="s">
        <v>202</v>
      </c>
      <c r="AV111" s="100">
        <v>2011</v>
      </c>
      <c r="AW111" s="100">
        <v>122</v>
      </c>
      <c r="AX111" s="118">
        <v>52.6</v>
      </c>
      <c r="AY111" s="128">
        <v>58</v>
      </c>
      <c r="AZ111" s="128" t="s">
        <v>488</v>
      </c>
      <c r="BA111" s="128">
        <v>39</v>
      </c>
      <c r="BB111" s="34">
        <v>44</v>
      </c>
      <c r="BC111" s="128">
        <v>1</v>
      </c>
      <c r="BD111" s="128">
        <v>0</v>
      </c>
      <c r="BE111" s="112">
        <v>44</v>
      </c>
      <c r="BF111" s="128">
        <v>44</v>
      </c>
      <c r="BH111" s="128">
        <v>9999</v>
      </c>
      <c r="BK111" s="112" t="s">
        <v>290</v>
      </c>
      <c r="BL111" s="112" t="s">
        <v>290</v>
      </c>
      <c r="BM111" s="112" t="s">
        <v>290</v>
      </c>
      <c r="BN111" s="112" t="s">
        <v>290</v>
      </c>
      <c r="BO111" s="128" t="s">
        <v>290</v>
      </c>
      <c r="BQ111" s="112" t="s">
        <v>290</v>
      </c>
      <c r="BR111" s="112" t="s">
        <v>290</v>
      </c>
      <c r="BS111" s="112" t="s">
        <v>290</v>
      </c>
      <c r="BT111" s="128" t="s">
        <v>290</v>
      </c>
      <c r="BU111" s="128">
        <v>0</v>
      </c>
      <c r="BV111" s="128">
        <v>0</v>
      </c>
      <c r="BW111" s="128">
        <v>11</v>
      </c>
      <c r="BX111" s="128">
        <v>9999</v>
      </c>
      <c r="BZ111" s="128">
        <v>9999</v>
      </c>
      <c r="CC111" s="128" t="s">
        <v>290</v>
      </c>
      <c r="CD111" s="128" t="s">
        <v>290</v>
      </c>
      <c r="CF111" s="128">
        <v>9999</v>
      </c>
      <c r="CG111" s="128" t="s">
        <v>290</v>
      </c>
      <c r="CH111" s="128" t="s">
        <v>290</v>
      </c>
      <c r="CI111" s="128" t="s">
        <v>290</v>
      </c>
      <c r="CJ111" s="128">
        <v>0</v>
      </c>
      <c r="CK111" s="128">
        <v>0</v>
      </c>
      <c r="CL111" s="128" t="s">
        <v>290</v>
      </c>
      <c r="CM111" s="128">
        <v>9999</v>
      </c>
      <c r="CO111" s="128">
        <v>9999</v>
      </c>
      <c r="CR111" s="128" t="s">
        <v>290</v>
      </c>
      <c r="CS111" s="128" t="s">
        <v>290</v>
      </c>
      <c r="CV111" s="128">
        <v>999999</v>
      </c>
      <c r="CW111" s="128">
        <v>44</v>
      </c>
      <c r="CX111" s="128">
        <v>9999999999</v>
      </c>
      <c r="CY111" s="128">
        <v>9999999999</v>
      </c>
      <c r="CZ111" s="128">
        <v>10</v>
      </c>
      <c r="DA111" s="128">
        <v>999999</v>
      </c>
      <c r="DE111" s="128" t="s">
        <v>290</v>
      </c>
      <c r="DF111" s="128" t="s">
        <v>290</v>
      </c>
      <c r="DG111" s="128" t="s">
        <v>290</v>
      </c>
      <c r="DH111" s="128" t="s">
        <v>290</v>
      </c>
      <c r="DI111" s="192" t="s">
        <v>290</v>
      </c>
      <c r="DJ111" s="128" t="s">
        <v>290</v>
      </c>
      <c r="DK111" s="128" t="s">
        <v>290</v>
      </c>
      <c r="DL111" s="128" t="s">
        <v>290</v>
      </c>
      <c r="DM111" s="128" t="s">
        <v>290</v>
      </c>
    </row>
    <row r="112" spans="1:117" ht="20.100000000000001" customHeight="1" x14ac:dyDescent="0.25">
      <c r="A112" s="39">
        <v>1</v>
      </c>
      <c r="B112" s="72" t="s">
        <v>141</v>
      </c>
      <c r="C112" s="63">
        <v>63</v>
      </c>
      <c r="D112" s="114" t="s">
        <v>167</v>
      </c>
      <c r="E112" s="115" t="s">
        <v>153</v>
      </c>
      <c r="F112" s="115">
        <v>2012</v>
      </c>
      <c r="G112" s="116">
        <v>37</v>
      </c>
      <c r="H112" s="38">
        <v>60.3</v>
      </c>
      <c r="I112" s="68" t="s">
        <v>138</v>
      </c>
      <c r="L112" s="22"/>
      <c r="M112" s="23">
        <v>45</v>
      </c>
      <c r="N112" s="34">
        <v>1</v>
      </c>
      <c r="O112" s="23" t="s">
        <v>234</v>
      </c>
      <c r="P112" s="23">
        <v>47</v>
      </c>
      <c r="Q112" s="23" t="s">
        <v>128</v>
      </c>
      <c r="R112" s="113" t="s">
        <v>189</v>
      </c>
      <c r="S112" s="113" t="s">
        <v>176</v>
      </c>
      <c r="T112" s="23">
        <v>2011</v>
      </c>
      <c r="U112" s="23">
        <v>214</v>
      </c>
      <c r="V112" s="100">
        <v>47</v>
      </c>
      <c r="X112" s="100">
        <v>4</v>
      </c>
      <c r="Y112" s="100">
        <v>0</v>
      </c>
      <c r="Z112" s="100">
        <v>0</v>
      </c>
      <c r="AA112" s="100">
        <v>0</v>
      </c>
      <c r="AB112" s="100">
        <v>4</v>
      </c>
      <c r="AC112" s="100"/>
      <c r="AD112" s="100">
        <v>2</v>
      </c>
      <c r="AF112" s="22">
        <v>204047214045</v>
      </c>
      <c r="AH112" s="22">
        <v>102063037024</v>
      </c>
      <c r="AJ112" s="22">
        <v>24</v>
      </c>
      <c r="AL112" s="100">
        <v>1</v>
      </c>
      <c r="AM112" s="100">
        <v>0</v>
      </c>
      <c r="AP112" s="100">
        <v>1</v>
      </c>
      <c r="AQ112" s="100" t="s">
        <v>141</v>
      </c>
      <c r="AR112" s="100">
        <v>63</v>
      </c>
      <c r="AS112" s="100" t="s">
        <v>138</v>
      </c>
      <c r="AT112" s="100" t="s">
        <v>167</v>
      </c>
      <c r="AU112" s="100" t="s">
        <v>153</v>
      </c>
      <c r="AV112" s="100">
        <v>2012</v>
      </c>
      <c r="AW112" s="100">
        <v>37</v>
      </c>
      <c r="AX112" s="118">
        <v>60.3</v>
      </c>
      <c r="AY112" s="128">
        <v>24</v>
      </c>
      <c r="AZ112" s="128" t="s">
        <v>489</v>
      </c>
      <c r="BA112" s="128">
        <v>24</v>
      </c>
      <c r="BB112" s="34">
        <v>45</v>
      </c>
      <c r="BC112" s="128">
        <v>1</v>
      </c>
      <c r="BD112" s="128">
        <v>0</v>
      </c>
      <c r="BE112" s="112">
        <v>9999</v>
      </c>
      <c r="BF112" s="128">
        <v>9999</v>
      </c>
      <c r="BH112" s="128">
        <v>9999</v>
      </c>
      <c r="BK112" s="112" t="s">
        <v>290</v>
      </c>
      <c r="BL112" s="112" t="s">
        <v>290</v>
      </c>
      <c r="BM112" s="112" t="s">
        <v>290</v>
      </c>
      <c r="BN112" s="112" t="s">
        <v>290</v>
      </c>
      <c r="BO112" s="128" t="s">
        <v>290</v>
      </c>
      <c r="BQ112" s="112" t="s">
        <v>290</v>
      </c>
      <c r="BR112" s="112" t="s">
        <v>290</v>
      </c>
      <c r="BS112" s="112" t="s">
        <v>290</v>
      </c>
      <c r="BT112" s="128" t="s">
        <v>290</v>
      </c>
      <c r="BU112" s="128">
        <v>0</v>
      </c>
      <c r="BV112" s="128">
        <v>0</v>
      </c>
      <c r="BW112" s="128">
        <v>12</v>
      </c>
      <c r="BX112" s="128">
        <v>9999</v>
      </c>
      <c r="BZ112" s="128">
        <v>9999</v>
      </c>
      <c r="CC112" s="128" t="s">
        <v>290</v>
      </c>
      <c r="CD112" s="128" t="s">
        <v>290</v>
      </c>
      <c r="CF112" s="128">
        <v>9999</v>
      </c>
      <c r="CG112" s="128" t="s">
        <v>290</v>
      </c>
      <c r="CH112" s="128" t="s">
        <v>290</v>
      </c>
      <c r="CI112" s="128" t="s">
        <v>290</v>
      </c>
      <c r="CJ112" s="128">
        <v>0</v>
      </c>
      <c r="CK112" s="128">
        <v>0</v>
      </c>
      <c r="CL112" s="128" t="s">
        <v>290</v>
      </c>
      <c r="CM112" s="128">
        <v>9999</v>
      </c>
      <c r="CO112" s="128">
        <v>9999</v>
      </c>
      <c r="CR112" s="128" t="s">
        <v>290</v>
      </c>
      <c r="CS112" s="128" t="s">
        <v>290</v>
      </c>
      <c r="CV112" s="128">
        <v>999999</v>
      </c>
      <c r="CW112" s="128">
        <v>45</v>
      </c>
      <c r="CX112" s="128">
        <v>9999999999</v>
      </c>
      <c r="CY112" s="128">
        <v>9999999999</v>
      </c>
      <c r="CZ112" s="128">
        <v>10</v>
      </c>
      <c r="DA112" s="128">
        <v>999999</v>
      </c>
      <c r="DE112" s="128" t="s">
        <v>290</v>
      </c>
      <c r="DF112" s="128" t="s">
        <v>290</v>
      </c>
      <c r="DG112" s="128" t="s">
        <v>290</v>
      </c>
      <c r="DH112" s="128" t="s">
        <v>290</v>
      </c>
      <c r="DI112" s="192" t="s">
        <v>290</v>
      </c>
      <c r="DJ112" s="128" t="s">
        <v>290</v>
      </c>
      <c r="DK112" s="128" t="s">
        <v>290</v>
      </c>
      <c r="DL112" s="128" t="s">
        <v>290</v>
      </c>
      <c r="DM112" s="128" t="s">
        <v>290</v>
      </c>
    </row>
    <row r="113" spans="1:117" ht="20.100000000000001" customHeight="1" x14ac:dyDescent="0.25">
      <c r="A113" s="39">
        <v>2</v>
      </c>
      <c r="B113" s="72" t="s">
        <v>141</v>
      </c>
      <c r="C113" s="63">
        <v>63</v>
      </c>
      <c r="D113" s="114" t="s">
        <v>184</v>
      </c>
      <c r="E113" s="115" t="s">
        <v>176</v>
      </c>
      <c r="F113" s="115">
        <v>2012</v>
      </c>
      <c r="G113" s="116">
        <v>45</v>
      </c>
      <c r="H113" s="38">
        <v>61.9</v>
      </c>
      <c r="I113" s="68" t="s">
        <v>138</v>
      </c>
      <c r="L113" s="22"/>
      <c r="M113" s="23">
        <v>46</v>
      </c>
      <c r="N113" s="34">
        <v>1</v>
      </c>
      <c r="O113" s="23" t="s">
        <v>234</v>
      </c>
      <c r="P113" s="23">
        <v>52</v>
      </c>
      <c r="Q113" s="23" t="s">
        <v>128</v>
      </c>
      <c r="R113" s="113" t="s">
        <v>190</v>
      </c>
      <c r="S113" s="113" t="s">
        <v>176</v>
      </c>
      <c r="T113" s="23">
        <v>2011</v>
      </c>
      <c r="U113" s="23">
        <v>221</v>
      </c>
      <c r="V113" s="100">
        <v>48.2</v>
      </c>
      <c r="X113" s="100">
        <v>4</v>
      </c>
      <c r="Y113" s="100">
        <v>0</v>
      </c>
      <c r="Z113" s="100">
        <v>0</v>
      </c>
      <c r="AA113" s="100">
        <v>0</v>
      </c>
      <c r="AB113" s="100">
        <v>4</v>
      </c>
      <c r="AC113" s="100"/>
      <c r="AD113" s="100">
        <v>2</v>
      </c>
      <c r="AF113" s="22">
        <v>204052221046</v>
      </c>
      <c r="AH113" s="22">
        <v>102063045040</v>
      </c>
      <c r="AJ113" s="22">
        <v>40</v>
      </c>
      <c r="AL113" s="100">
        <v>0</v>
      </c>
      <c r="AM113" s="100">
        <v>0</v>
      </c>
      <c r="AP113" s="100">
        <v>2</v>
      </c>
      <c r="AQ113" s="100" t="s">
        <v>141</v>
      </c>
      <c r="AR113" s="100">
        <v>63</v>
      </c>
      <c r="AS113" s="100" t="s">
        <v>138</v>
      </c>
      <c r="AT113" s="100" t="s">
        <v>184</v>
      </c>
      <c r="AU113" s="100" t="s">
        <v>176</v>
      </c>
      <c r="AV113" s="100">
        <v>2012</v>
      </c>
      <c r="AW113" s="100">
        <v>45</v>
      </c>
      <c r="AX113" s="118">
        <v>61.9</v>
      </c>
      <c r="AY113" s="128">
        <v>40</v>
      </c>
      <c r="AZ113" s="128" t="s">
        <v>489</v>
      </c>
      <c r="BA113" s="128">
        <v>24</v>
      </c>
      <c r="BB113" s="34">
        <v>46</v>
      </c>
      <c r="BC113" s="128">
        <v>1</v>
      </c>
      <c r="BD113" s="128">
        <v>0</v>
      </c>
      <c r="BE113" s="112">
        <v>9999</v>
      </c>
      <c r="BF113" s="128">
        <v>9999</v>
      </c>
      <c r="BH113" s="128">
        <v>9999</v>
      </c>
      <c r="BK113" s="112" t="s">
        <v>290</v>
      </c>
      <c r="BL113" s="112" t="s">
        <v>290</v>
      </c>
      <c r="BM113" s="112" t="s">
        <v>290</v>
      </c>
      <c r="BN113" s="112" t="s">
        <v>290</v>
      </c>
      <c r="BO113" s="128" t="s">
        <v>290</v>
      </c>
      <c r="BQ113" s="112" t="s">
        <v>290</v>
      </c>
      <c r="BR113" s="112" t="s">
        <v>290</v>
      </c>
      <c r="BS113" s="112" t="s">
        <v>290</v>
      </c>
      <c r="BT113" s="128" t="s">
        <v>290</v>
      </c>
      <c r="BU113" s="128">
        <v>0</v>
      </c>
      <c r="BV113" s="128">
        <v>0</v>
      </c>
      <c r="BW113" s="128">
        <v>13</v>
      </c>
      <c r="BX113" s="128">
        <v>9999</v>
      </c>
      <c r="BZ113" s="128">
        <v>9999</v>
      </c>
      <c r="CC113" s="128" t="s">
        <v>290</v>
      </c>
      <c r="CD113" s="128" t="s">
        <v>290</v>
      </c>
      <c r="CF113" s="128">
        <v>9999</v>
      </c>
      <c r="CG113" s="128" t="s">
        <v>290</v>
      </c>
      <c r="CH113" s="128" t="s">
        <v>290</v>
      </c>
      <c r="CI113" s="128" t="s">
        <v>290</v>
      </c>
      <c r="CJ113" s="128">
        <v>0</v>
      </c>
      <c r="CK113" s="128">
        <v>0</v>
      </c>
      <c r="CL113" s="128" t="s">
        <v>290</v>
      </c>
      <c r="CM113" s="128">
        <v>9999</v>
      </c>
      <c r="CO113" s="128">
        <v>9999</v>
      </c>
      <c r="CR113" s="128" t="s">
        <v>290</v>
      </c>
      <c r="CS113" s="128" t="s">
        <v>290</v>
      </c>
      <c r="CV113" s="128">
        <v>999999</v>
      </c>
      <c r="CW113" s="128">
        <v>46</v>
      </c>
      <c r="CX113" s="128">
        <v>9999999999</v>
      </c>
      <c r="CY113" s="128">
        <v>9999999999</v>
      </c>
      <c r="CZ113" s="128">
        <v>10</v>
      </c>
      <c r="DA113" s="128">
        <v>999999</v>
      </c>
      <c r="DE113" s="128" t="s">
        <v>290</v>
      </c>
      <c r="DF113" s="128" t="s">
        <v>290</v>
      </c>
      <c r="DG113" s="128" t="s">
        <v>290</v>
      </c>
      <c r="DH113" s="128" t="s">
        <v>290</v>
      </c>
      <c r="DI113" s="192" t="s">
        <v>290</v>
      </c>
      <c r="DJ113" s="128" t="s">
        <v>290</v>
      </c>
      <c r="DK113" s="128" t="s">
        <v>290</v>
      </c>
      <c r="DL113" s="128" t="s">
        <v>290</v>
      </c>
      <c r="DM113" s="128" t="s">
        <v>290</v>
      </c>
    </row>
    <row r="114" spans="1:117" ht="20.100000000000001" customHeight="1" x14ac:dyDescent="0.25">
      <c r="A114" s="39">
        <v>3</v>
      </c>
      <c r="B114" s="72" t="s">
        <v>141</v>
      </c>
      <c r="C114" s="63">
        <v>63</v>
      </c>
      <c r="D114" s="114" t="s">
        <v>150</v>
      </c>
      <c r="E114" s="115" t="s">
        <v>149</v>
      </c>
      <c r="F114" s="115">
        <v>2012</v>
      </c>
      <c r="G114" s="116">
        <v>52</v>
      </c>
      <c r="H114" s="38">
        <v>60.9</v>
      </c>
      <c r="I114" s="68" t="s">
        <v>138</v>
      </c>
      <c r="L114" s="22"/>
      <c r="M114" s="23">
        <v>47</v>
      </c>
      <c r="N114" s="34">
        <v>1</v>
      </c>
      <c r="O114" s="23" t="s">
        <v>137</v>
      </c>
      <c r="P114" s="23">
        <v>31</v>
      </c>
      <c r="Q114" s="23" t="s">
        <v>138</v>
      </c>
      <c r="R114" s="113" t="s">
        <v>192</v>
      </c>
      <c r="S114" s="113" t="s">
        <v>191</v>
      </c>
      <c r="T114" s="23">
        <v>2013</v>
      </c>
      <c r="U114" s="23">
        <v>100</v>
      </c>
      <c r="V114" s="100">
        <v>28.6</v>
      </c>
      <c r="X114" s="100">
        <v>1</v>
      </c>
      <c r="Y114" s="100">
        <v>0</v>
      </c>
      <c r="Z114" s="100">
        <v>0</v>
      </c>
      <c r="AA114" s="100">
        <v>0</v>
      </c>
      <c r="AB114" s="100">
        <v>1</v>
      </c>
      <c r="AC114" s="100"/>
      <c r="AD114" s="100">
        <v>1</v>
      </c>
      <c r="AF114" s="22">
        <v>101031100047</v>
      </c>
      <c r="AH114" s="22">
        <v>102063052008</v>
      </c>
      <c r="AJ114" s="22">
        <v>8</v>
      </c>
      <c r="AL114" s="100">
        <v>0</v>
      </c>
      <c r="AM114" s="100">
        <v>0</v>
      </c>
      <c r="AP114" s="100">
        <v>3</v>
      </c>
      <c r="AQ114" s="100" t="s">
        <v>141</v>
      </c>
      <c r="AR114" s="100">
        <v>63</v>
      </c>
      <c r="AS114" s="100" t="s">
        <v>138</v>
      </c>
      <c r="AT114" s="100" t="s">
        <v>150</v>
      </c>
      <c r="AU114" s="100" t="s">
        <v>149</v>
      </c>
      <c r="AV114" s="100">
        <v>2012</v>
      </c>
      <c r="AW114" s="100">
        <v>52</v>
      </c>
      <c r="AX114" s="118">
        <v>60.9</v>
      </c>
      <c r="AY114" s="128">
        <v>8</v>
      </c>
      <c r="AZ114" s="128" t="s">
        <v>489</v>
      </c>
      <c r="BA114" s="128">
        <v>24</v>
      </c>
      <c r="BB114" s="34">
        <v>47</v>
      </c>
      <c r="BC114" s="128">
        <v>1</v>
      </c>
      <c r="BD114" s="128">
        <v>0</v>
      </c>
      <c r="BE114" s="112">
        <v>9999</v>
      </c>
      <c r="BF114" s="128">
        <v>9999</v>
      </c>
      <c r="BH114" s="128">
        <v>9999</v>
      </c>
      <c r="BK114" s="112" t="s">
        <v>290</v>
      </c>
      <c r="BL114" s="112" t="s">
        <v>290</v>
      </c>
      <c r="BM114" s="112" t="s">
        <v>290</v>
      </c>
      <c r="BN114" s="112" t="s">
        <v>290</v>
      </c>
      <c r="BO114" s="128" t="s">
        <v>290</v>
      </c>
      <c r="BQ114" s="112" t="s">
        <v>290</v>
      </c>
      <c r="BR114" s="112" t="s">
        <v>290</v>
      </c>
      <c r="BS114" s="112" t="s">
        <v>290</v>
      </c>
      <c r="BT114" s="128" t="s">
        <v>290</v>
      </c>
      <c r="BU114" s="128">
        <v>0</v>
      </c>
      <c r="BV114" s="128">
        <v>0</v>
      </c>
      <c r="BW114" s="128">
        <v>14</v>
      </c>
      <c r="BX114" s="128">
        <v>9999</v>
      </c>
      <c r="BZ114" s="128">
        <v>9999</v>
      </c>
      <c r="CC114" s="128" t="s">
        <v>290</v>
      </c>
      <c r="CD114" s="128" t="s">
        <v>290</v>
      </c>
      <c r="CF114" s="128">
        <v>9999</v>
      </c>
      <c r="CG114" s="128" t="s">
        <v>290</v>
      </c>
      <c r="CH114" s="128" t="s">
        <v>290</v>
      </c>
      <c r="CI114" s="128" t="s">
        <v>290</v>
      </c>
      <c r="CJ114" s="128">
        <v>0</v>
      </c>
      <c r="CK114" s="128">
        <v>0</v>
      </c>
      <c r="CL114" s="128" t="s">
        <v>290</v>
      </c>
      <c r="CM114" s="128">
        <v>9999</v>
      </c>
      <c r="CO114" s="128">
        <v>9999</v>
      </c>
      <c r="CR114" s="128" t="s">
        <v>290</v>
      </c>
      <c r="CS114" s="128" t="s">
        <v>290</v>
      </c>
      <c r="CV114" s="128">
        <v>999999</v>
      </c>
      <c r="CW114" s="128">
        <v>47</v>
      </c>
      <c r="CX114" s="128">
        <v>9999999999</v>
      </c>
      <c r="CY114" s="128">
        <v>9999999999</v>
      </c>
      <c r="CZ114" s="128">
        <v>10</v>
      </c>
      <c r="DA114" s="128">
        <v>999999</v>
      </c>
      <c r="DE114" s="128" t="s">
        <v>290</v>
      </c>
      <c r="DF114" s="128" t="s">
        <v>290</v>
      </c>
      <c r="DG114" s="128" t="s">
        <v>290</v>
      </c>
      <c r="DH114" s="128" t="s">
        <v>290</v>
      </c>
      <c r="DI114" s="192" t="s">
        <v>290</v>
      </c>
      <c r="DJ114" s="128" t="s">
        <v>290</v>
      </c>
      <c r="DK114" s="128" t="s">
        <v>290</v>
      </c>
      <c r="DL114" s="128" t="s">
        <v>290</v>
      </c>
      <c r="DM114" s="128" t="s">
        <v>290</v>
      </c>
    </row>
    <row r="115" spans="1:117" ht="20.100000000000001" customHeight="1" x14ac:dyDescent="0.25">
      <c r="A115" s="39">
        <v>4</v>
      </c>
      <c r="B115" s="72" t="s">
        <v>141</v>
      </c>
      <c r="C115" s="63">
        <v>63</v>
      </c>
      <c r="D115" s="114" t="s">
        <v>208</v>
      </c>
      <c r="E115" s="115" t="s">
        <v>134</v>
      </c>
      <c r="F115" s="115">
        <v>2011</v>
      </c>
      <c r="G115" s="116">
        <v>126</v>
      </c>
      <c r="H115" s="38">
        <v>58.6</v>
      </c>
      <c r="I115" s="68" t="s">
        <v>138</v>
      </c>
      <c r="L115" s="22"/>
      <c r="M115" s="23">
        <v>48</v>
      </c>
      <c r="N115" s="34">
        <v>1</v>
      </c>
      <c r="O115" s="23" t="s">
        <v>137</v>
      </c>
      <c r="P115" s="23">
        <v>35</v>
      </c>
      <c r="Q115" s="23" t="s">
        <v>138</v>
      </c>
      <c r="R115" s="113" t="s">
        <v>193</v>
      </c>
      <c r="S115" s="113" t="s">
        <v>191</v>
      </c>
      <c r="T115" s="23">
        <v>2013</v>
      </c>
      <c r="U115" s="23">
        <v>5</v>
      </c>
      <c r="V115" s="100">
        <v>33.4</v>
      </c>
      <c r="X115" s="100">
        <v>1</v>
      </c>
      <c r="Y115" s="100">
        <v>0</v>
      </c>
      <c r="Z115" s="100">
        <v>0</v>
      </c>
      <c r="AA115" s="100">
        <v>0</v>
      </c>
      <c r="AB115" s="100">
        <v>1</v>
      </c>
      <c r="AC115" s="100"/>
      <c r="AD115" s="100">
        <v>1</v>
      </c>
      <c r="AF115" s="22">
        <v>101035005048</v>
      </c>
      <c r="AH115" s="22">
        <v>102063126062</v>
      </c>
      <c r="AJ115" s="22">
        <v>62</v>
      </c>
      <c r="AL115" s="100">
        <v>0</v>
      </c>
      <c r="AM115" s="100">
        <v>0</v>
      </c>
      <c r="AP115" s="100">
        <v>4</v>
      </c>
      <c r="AQ115" s="100" t="s">
        <v>141</v>
      </c>
      <c r="AR115" s="100">
        <v>63</v>
      </c>
      <c r="AS115" s="100" t="s">
        <v>138</v>
      </c>
      <c r="AT115" s="100" t="s">
        <v>208</v>
      </c>
      <c r="AU115" s="100" t="s">
        <v>134</v>
      </c>
      <c r="AV115" s="100">
        <v>2011</v>
      </c>
      <c r="AW115" s="100">
        <v>126</v>
      </c>
      <c r="AX115" s="118">
        <v>58.6</v>
      </c>
      <c r="AY115" s="128">
        <v>62</v>
      </c>
      <c r="AZ115" s="128" t="s">
        <v>489</v>
      </c>
      <c r="BA115" s="128">
        <v>24</v>
      </c>
      <c r="BB115" s="34">
        <v>48</v>
      </c>
      <c r="BC115" s="128">
        <v>1</v>
      </c>
      <c r="BD115" s="128">
        <v>0</v>
      </c>
      <c r="BE115" s="112">
        <v>9999</v>
      </c>
      <c r="BF115" s="128">
        <v>9999</v>
      </c>
      <c r="BH115" s="128">
        <v>9999</v>
      </c>
      <c r="BK115" s="112" t="s">
        <v>290</v>
      </c>
      <c r="BL115" s="112" t="s">
        <v>290</v>
      </c>
      <c r="BM115" s="112" t="s">
        <v>290</v>
      </c>
      <c r="BN115" s="112" t="s">
        <v>290</v>
      </c>
      <c r="BO115" s="128" t="s">
        <v>290</v>
      </c>
      <c r="BQ115" s="112" t="s">
        <v>290</v>
      </c>
      <c r="BR115" s="112" t="s">
        <v>290</v>
      </c>
      <c r="BS115" s="112" t="s">
        <v>290</v>
      </c>
      <c r="BT115" s="128" t="s">
        <v>290</v>
      </c>
      <c r="BU115" s="128">
        <v>0</v>
      </c>
      <c r="BV115" s="128">
        <v>0</v>
      </c>
      <c r="BW115" s="128">
        <v>15</v>
      </c>
      <c r="BX115" s="128">
        <v>9999</v>
      </c>
      <c r="BZ115" s="128">
        <v>9999</v>
      </c>
      <c r="CC115" s="128" t="s">
        <v>290</v>
      </c>
      <c r="CD115" s="128" t="s">
        <v>290</v>
      </c>
      <c r="CF115" s="128">
        <v>9999</v>
      </c>
      <c r="CG115" s="128" t="s">
        <v>290</v>
      </c>
      <c r="CH115" s="128" t="s">
        <v>290</v>
      </c>
      <c r="CI115" s="128" t="s">
        <v>290</v>
      </c>
      <c r="CJ115" s="128">
        <v>0</v>
      </c>
      <c r="CK115" s="128">
        <v>0</v>
      </c>
      <c r="CL115" s="128" t="s">
        <v>290</v>
      </c>
      <c r="CM115" s="128">
        <v>9999</v>
      </c>
      <c r="CO115" s="128">
        <v>9999</v>
      </c>
      <c r="CR115" s="128" t="s">
        <v>290</v>
      </c>
      <c r="CS115" s="128" t="s">
        <v>290</v>
      </c>
      <c r="CV115" s="128">
        <v>999999</v>
      </c>
      <c r="CW115" s="128">
        <v>48</v>
      </c>
      <c r="CX115" s="128">
        <v>9999999999</v>
      </c>
      <c r="CY115" s="128">
        <v>9999999999</v>
      </c>
      <c r="CZ115" s="128">
        <v>10</v>
      </c>
      <c r="DA115" s="128">
        <v>999999</v>
      </c>
      <c r="DE115" s="128" t="s">
        <v>290</v>
      </c>
      <c r="DF115" s="128" t="s">
        <v>290</v>
      </c>
      <c r="DG115" s="128" t="s">
        <v>290</v>
      </c>
      <c r="DH115" s="128" t="s">
        <v>290</v>
      </c>
      <c r="DI115" s="192" t="s">
        <v>290</v>
      </c>
      <c r="DJ115" s="128" t="s">
        <v>290</v>
      </c>
      <c r="DK115" s="128" t="s">
        <v>290</v>
      </c>
      <c r="DL115" s="128" t="s">
        <v>290</v>
      </c>
      <c r="DM115" s="128" t="s">
        <v>290</v>
      </c>
    </row>
    <row r="116" spans="1:117" ht="20.100000000000001" customHeight="1" x14ac:dyDescent="0.25">
      <c r="A116" s="39">
        <v>5</v>
      </c>
      <c r="B116" s="72" t="s">
        <v>141</v>
      </c>
      <c r="C116" s="63">
        <v>63</v>
      </c>
      <c r="D116" s="114" t="s">
        <v>151</v>
      </c>
      <c r="E116" s="115" t="s">
        <v>149</v>
      </c>
      <c r="F116" s="115">
        <v>2011</v>
      </c>
      <c r="G116" s="116">
        <v>151</v>
      </c>
      <c r="H116" s="38">
        <v>58</v>
      </c>
      <c r="I116" s="68" t="s">
        <v>138</v>
      </c>
      <c r="L116" s="22"/>
      <c r="M116" s="23">
        <v>49</v>
      </c>
      <c r="N116" s="34">
        <v>1</v>
      </c>
      <c r="O116" s="23" t="s">
        <v>137</v>
      </c>
      <c r="P116" s="23">
        <v>35</v>
      </c>
      <c r="Q116" s="23" t="s">
        <v>138</v>
      </c>
      <c r="R116" s="113" t="s">
        <v>194</v>
      </c>
      <c r="S116" s="113" t="s">
        <v>191</v>
      </c>
      <c r="T116" s="23">
        <v>2013</v>
      </c>
      <c r="U116" s="23">
        <v>101</v>
      </c>
      <c r="V116" s="100">
        <v>33.1</v>
      </c>
      <c r="X116" s="100">
        <v>1</v>
      </c>
      <c r="Y116" s="100">
        <v>0</v>
      </c>
      <c r="Z116" s="100">
        <v>0</v>
      </c>
      <c r="AA116" s="100">
        <v>0</v>
      </c>
      <c r="AB116" s="100">
        <v>1</v>
      </c>
      <c r="AC116" s="100"/>
      <c r="AD116" s="100">
        <v>1</v>
      </c>
      <c r="AF116" s="22">
        <v>101035101049</v>
      </c>
      <c r="AH116" s="22">
        <v>102063151009</v>
      </c>
      <c r="AJ116" s="22">
        <v>9</v>
      </c>
      <c r="AL116" s="100">
        <v>0</v>
      </c>
      <c r="AM116" s="100">
        <v>0</v>
      </c>
      <c r="AP116" s="100">
        <v>5</v>
      </c>
      <c r="AQ116" s="100" t="s">
        <v>141</v>
      </c>
      <c r="AR116" s="100">
        <v>63</v>
      </c>
      <c r="AS116" s="100" t="s">
        <v>138</v>
      </c>
      <c r="AT116" s="100" t="s">
        <v>151</v>
      </c>
      <c r="AU116" s="100" t="s">
        <v>149</v>
      </c>
      <c r="AV116" s="100">
        <v>2011</v>
      </c>
      <c r="AW116" s="100">
        <v>151</v>
      </c>
      <c r="AX116" s="118">
        <v>58</v>
      </c>
      <c r="AY116" s="128">
        <v>9</v>
      </c>
      <c r="AZ116" s="128" t="s">
        <v>489</v>
      </c>
      <c r="BA116" s="128">
        <v>24</v>
      </c>
      <c r="BB116" s="34">
        <v>49</v>
      </c>
      <c r="BC116" s="128">
        <v>1</v>
      </c>
      <c r="BD116" s="128">
        <v>0</v>
      </c>
      <c r="BE116" s="112">
        <v>9999</v>
      </c>
      <c r="BF116" s="128">
        <v>9999</v>
      </c>
      <c r="BH116" s="128">
        <v>9999</v>
      </c>
      <c r="BK116" s="112" t="s">
        <v>290</v>
      </c>
      <c r="BL116" s="112" t="s">
        <v>290</v>
      </c>
      <c r="BM116" s="112" t="s">
        <v>290</v>
      </c>
      <c r="BN116" s="112" t="s">
        <v>290</v>
      </c>
      <c r="BO116" s="128" t="s">
        <v>290</v>
      </c>
      <c r="BQ116" s="112" t="s">
        <v>290</v>
      </c>
      <c r="BR116" s="112" t="s">
        <v>290</v>
      </c>
      <c r="BS116" s="112" t="s">
        <v>290</v>
      </c>
      <c r="BT116" s="128" t="s">
        <v>290</v>
      </c>
      <c r="BU116" s="128">
        <v>0</v>
      </c>
      <c r="BV116" s="128">
        <v>0</v>
      </c>
      <c r="BW116" s="128">
        <v>16</v>
      </c>
      <c r="BX116" s="128">
        <v>9999</v>
      </c>
      <c r="BZ116" s="128">
        <v>9999</v>
      </c>
      <c r="CC116" s="128" t="s">
        <v>290</v>
      </c>
      <c r="CD116" s="128" t="s">
        <v>290</v>
      </c>
      <c r="CF116" s="128">
        <v>9999</v>
      </c>
      <c r="CG116" s="128" t="s">
        <v>290</v>
      </c>
      <c r="CH116" s="128" t="s">
        <v>290</v>
      </c>
      <c r="CI116" s="128" t="s">
        <v>290</v>
      </c>
      <c r="CJ116" s="128">
        <v>0</v>
      </c>
      <c r="CK116" s="128">
        <v>0</v>
      </c>
      <c r="CL116" s="128" t="s">
        <v>290</v>
      </c>
      <c r="CM116" s="128">
        <v>9999</v>
      </c>
      <c r="CO116" s="128">
        <v>9999</v>
      </c>
      <c r="CR116" s="128" t="s">
        <v>290</v>
      </c>
      <c r="CS116" s="128" t="s">
        <v>290</v>
      </c>
      <c r="CV116" s="128">
        <v>999999</v>
      </c>
      <c r="CW116" s="128">
        <v>49</v>
      </c>
      <c r="CX116" s="128">
        <v>9999999999</v>
      </c>
      <c r="CY116" s="128">
        <v>9999999999</v>
      </c>
      <c r="CZ116" s="128">
        <v>10</v>
      </c>
      <c r="DA116" s="128">
        <v>999999</v>
      </c>
      <c r="DE116" s="128" t="s">
        <v>290</v>
      </c>
      <c r="DF116" s="128" t="s">
        <v>290</v>
      </c>
      <c r="DG116" s="128" t="s">
        <v>290</v>
      </c>
      <c r="DH116" s="128" t="s">
        <v>290</v>
      </c>
      <c r="DI116" s="192" t="s">
        <v>290</v>
      </c>
      <c r="DJ116" s="128" t="s">
        <v>290</v>
      </c>
      <c r="DK116" s="128" t="s">
        <v>290</v>
      </c>
      <c r="DL116" s="128" t="s">
        <v>290</v>
      </c>
      <c r="DM116" s="128" t="s">
        <v>290</v>
      </c>
    </row>
    <row r="117" spans="1:117" ht="20.100000000000001" customHeight="1" x14ac:dyDescent="0.25">
      <c r="A117" s="39">
        <v>6</v>
      </c>
      <c r="B117" s="72" t="s">
        <v>141</v>
      </c>
      <c r="C117" s="63">
        <v>63</v>
      </c>
      <c r="D117" s="114" t="s">
        <v>215</v>
      </c>
      <c r="E117" s="115" t="s">
        <v>212</v>
      </c>
      <c r="F117" s="115">
        <v>2012</v>
      </c>
      <c r="G117" s="116">
        <v>175</v>
      </c>
      <c r="H117" s="38">
        <v>59.2</v>
      </c>
      <c r="I117" s="68" t="s">
        <v>138</v>
      </c>
      <c r="L117" s="22"/>
      <c r="M117" s="23">
        <v>50</v>
      </c>
      <c r="N117" s="34">
        <v>1</v>
      </c>
      <c r="O117" s="23" t="s">
        <v>141</v>
      </c>
      <c r="P117" s="23">
        <v>39</v>
      </c>
      <c r="Q117" s="23" t="s">
        <v>138</v>
      </c>
      <c r="R117" s="113" t="s">
        <v>195</v>
      </c>
      <c r="S117" s="113" t="s">
        <v>191</v>
      </c>
      <c r="T117" s="23">
        <v>2011</v>
      </c>
      <c r="U117" s="23">
        <v>89</v>
      </c>
      <c r="V117" s="100">
        <v>35.6</v>
      </c>
      <c r="X117" s="100">
        <v>2</v>
      </c>
      <c r="Y117" s="100">
        <v>0</v>
      </c>
      <c r="Z117" s="100">
        <v>0</v>
      </c>
      <c r="AA117" s="100">
        <v>0</v>
      </c>
      <c r="AB117" s="100">
        <v>2</v>
      </c>
      <c r="AC117" s="100"/>
      <c r="AD117" s="100">
        <v>1</v>
      </c>
      <c r="AF117" s="22">
        <v>102039089050</v>
      </c>
      <c r="AH117" s="22">
        <v>102063175068</v>
      </c>
      <c r="AJ117" s="22">
        <v>68</v>
      </c>
      <c r="AL117" s="100">
        <v>0</v>
      </c>
      <c r="AM117" s="100">
        <v>1</v>
      </c>
      <c r="AP117" s="100">
        <v>6</v>
      </c>
      <c r="AQ117" s="100" t="s">
        <v>141</v>
      </c>
      <c r="AR117" s="100">
        <v>63</v>
      </c>
      <c r="AS117" s="100" t="s">
        <v>138</v>
      </c>
      <c r="AT117" s="100" t="s">
        <v>215</v>
      </c>
      <c r="AU117" s="100" t="s">
        <v>212</v>
      </c>
      <c r="AV117" s="100">
        <v>2012</v>
      </c>
      <c r="AW117" s="100">
        <v>175</v>
      </c>
      <c r="AX117" s="118">
        <v>59.2</v>
      </c>
      <c r="AY117" s="128">
        <v>68</v>
      </c>
      <c r="AZ117" s="128" t="s">
        <v>489</v>
      </c>
      <c r="BA117" s="128">
        <v>24</v>
      </c>
      <c r="BB117" s="34">
        <v>50</v>
      </c>
      <c r="BC117" s="128">
        <v>1</v>
      </c>
      <c r="BD117" s="128">
        <v>0</v>
      </c>
      <c r="BE117" s="112">
        <v>50</v>
      </c>
      <c r="BF117" s="128">
        <v>50</v>
      </c>
      <c r="BH117" s="128">
        <v>9999</v>
      </c>
      <c r="BK117" s="112" t="s">
        <v>290</v>
      </c>
      <c r="BL117" s="112" t="s">
        <v>290</v>
      </c>
      <c r="BM117" s="112" t="s">
        <v>290</v>
      </c>
      <c r="BN117" s="112" t="s">
        <v>290</v>
      </c>
      <c r="BO117" s="128" t="s">
        <v>290</v>
      </c>
      <c r="BQ117" s="112" t="s">
        <v>290</v>
      </c>
      <c r="BR117" s="112" t="s">
        <v>290</v>
      </c>
      <c r="BS117" s="112" t="s">
        <v>290</v>
      </c>
      <c r="BT117" s="128" t="s">
        <v>290</v>
      </c>
      <c r="BU117" s="128">
        <v>0</v>
      </c>
      <c r="BV117" s="128">
        <v>0</v>
      </c>
      <c r="BW117" s="128">
        <v>17</v>
      </c>
      <c r="BX117" s="128">
        <v>9999</v>
      </c>
      <c r="BZ117" s="128">
        <v>9999</v>
      </c>
      <c r="CC117" s="128" t="s">
        <v>290</v>
      </c>
      <c r="CD117" s="128" t="s">
        <v>290</v>
      </c>
      <c r="CF117" s="128">
        <v>9999</v>
      </c>
      <c r="CG117" s="128" t="s">
        <v>290</v>
      </c>
      <c r="CH117" s="128" t="s">
        <v>290</v>
      </c>
      <c r="CI117" s="128" t="s">
        <v>290</v>
      </c>
      <c r="CJ117" s="128">
        <v>0</v>
      </c>
      <c r="CK117" s="128">
        <v>0</v>
      </c>
      <c r="CL117" s="128" t="s">
        <v>290</v>
      </c>
      <c r="CM117" s="128">
        <v>9999</v>
      </c>
      <c r="CO117" s="128">
        <v>9999</v>
      </c>
      <c r="CR117" s="128" t="s">
        <v>290</v>
      </c>
      <c r="CS117" s="128" t="s">
        <v>290</v>
      </c>
      <c r="CV117" s="128">
        <v>999999</v>
      </c>
      <c r="CW117" s="128">
        <v>50</v>
      </c>
      <c r="CX117" s="128">
        <v>9999999999</v>
      </c>
      <c r="CY117" s="128">
        <v>9999999999</v>
      </c>
      <c r="CZ117" s="128">
        <v>10</v>
      </c>
      <c r="DA117" s="128">
        <v>999999</v>
      </c>
      <c r="DE117" s="128" t="s">
        <v>290</v>
      </c>
      <c r="DF117" s="128" t="s">
        <v>290</v>
      </c>
      <c r="DG117" s="128" t="s">
        <v>290</v>
      </c>
      <c r="DH117" s="128" t="s">
        <v>290</v>
      </c>
      <c r="DI117" s="192" t="s">
        <v>290</v>
      </c>
      <c r="DJ117" s="128" t="s">
        <v>290</v>
      </c>
      <c r="DK117" s="128" t="s">
        <v>290</v>
      </c>
      <c r="DL117" s="128" t="s">
        <v>290</v>
      </c>
      <c r="DM117" s="128" t="s">
        <v>290</v>
      </c>
    </row>
    <row r="118" spans="1:117" ht="20.100000000000001" customHeight="1" x14ac:dyDescent="0.25">
      <c r="A118" s="39">
        <v>1</v>
      </c>
      <c r="B118" s="72" t="s">
        <v>141</v>
      </c>
      <c r="C118" s="63">
        <v>80</v>
      </c>
      <c r="D118" s="114" t="s">
        <v>209</v>
      </c>
      <c r="E118" s="115" t="s">
        <v>134</v>
      </c>
      <c r="F118" s="115">
        <v>2011</v>
      </c>
      <c r="G118" s="116">
        <v>103</v>
      </c>
      <c r="H118" s="38">
        <v>73.099999999999994</v>
      </c>
      <c r="I118" s="68" t="s">
        <v>138</v>
      </c>
      <c r="L118" s="22"/>
      <c r="M118" s="23">
        <v>51</v>
      </c>
      <c r="N118" s="34">
        <v>1</v>
      </c>
      <c r="O118" s="23" t="s">
        <v>141</v>
      </c>
      <c r="P118" s="23">
        <v>39</v>
      </c>
      <c r="Q118" s="23" t="s">
        <v>138</v>
      </c>
      <c r="R118" s="113" t="s">
        <v>196</v>
      </c>
      <c r="S118" s="113" t="s">
        <v>191</v>
      </c>
      <c r="T118" s="23">
        <v>2012</v>
      </c>
      <c r="U118" s="23">
        <v>121</v>
      </c>
      <c r="V118" s="100">
        <v>36</v>
      </c>
      <c r="X118" s="100">
        <v>2</v>
      </c>
      <c r="Y118" s="100">
        <v>0</v>
      </c>
      <c r="Z118" s="100">
        <v>0</v>
      </c>
      <c r="AA118" s="100">
        <v>0</v>
      </c>
      <c r="AB118" s="100">
        <v>2</v>
      </c>
      <c r="AC118" s="100"/>
      <c r="AD118" s="100">
        <v>1</v>
      </c>
      <c r="AF118" s="22">
        <v>102039121051</v>
      </c>
      <c r="AH118" s="22">
        <v>102080103063</v>
      </c>
      <c r="AJ118" s="22">
        <v>63</v>
      </c>
      <c r="AL118" s="100">
        <v>1</v>
      </c>
      <c r="AM118" s="100">
        <v>1</v>
      </c>
      <c r="AP118" s="100">
        <v>1</v>
      </c>
      <c r="AQ118" s="100" t="s">
        <v>141</v>
      </c>
      <c r="AR118" s="100">
        <v>80</v>
      </c>
      <c r="AS118" s="100" t="s">
        <v>138</v>
      </c>
      <c r="AT118" s="100" t="s">
        <v>209</v>
      </c>
      <c r="AU118" s="100" t="s">
        <v>134</v>
      </c>
      <c r="AV118" s="100">
        <v>2011</v>
      </c>
      <c r="AW118" s="100">
        <v>103</v>
      </c>
      <c r="AX118" s="118">
        <v>73.099999999999994</v>
      </c>
      <c r="AY118" s="128">
        <v>63</v>
      </c>
      <c r="AZ118" s="128" t="s">
        <v>490</v>
      </c>
      <c r="BA118" s="128">
        <v>63</v>
      </c>
      <c r="BB118" s="34">
        <v>51</v>
      </c>
      <c r="BC118" s="128">
        <v>1</v>
      </c>
      <c r="BD118" s="128">
        <v>0</v>
      </c>
      <c r="BE118" s="112">
        <v>51</v>
      </c>
      <c r="BF118" s="128">
        <v>51</v>
      </c>
      <c r="BH118" s="128">
        <v>9999</v>
      </c>
      <c r="BK118" s="112" t="s">
        <v>290</v>
      </c>
      <c r="BL118" s="112" t="s">
        <v>290</v>
      </c>
      <c r="BM118" s="112" t="s">
        <v>290</v>
      </c>
      <c r="BN118" s="112" t="s">
        <v>290</v>
      </c>
      <c r="BO118" s="128" t="s">
        <v>290</v>
      </c>
      <c r="BQ118" s="112" t="s">
        <v>290</v>
      </c>
      <c r="BR118" s="112" t="s">
        <v>290</v>
      </c>
      <c r="BS118" s="112" t="s">
        <v>290</v>
      </c>
      <c r="BT118" s="128" t="s">
        <v>290</v>
      </c>
      <c r="BU118" s="128">
        <v>0</v>
      </c>
      <c r="BV118" s="128">
        <v>0</v>
      </c>
      <c r="BW118" s="128">
        <v>18</v>
      </c>
      <c r="BX118" s="128">
        <v>9999</v>
      </c>
      <c r="BZ118" s="128">
        <v>9999</v>
      </c>
      <c r="CC118" s="128" t="s">
        <v>290</v>
      </c>
      <c r="CD118" s="128" t="s">
        <v>290</v>
      </c>
      <c r="CF118" s="128">
        <v>9999</v>
      </c>
      <c r="CG118" s="128" t="s">
        <v>290</v>
      </c>
      <c r="CH118" s="128" t="s">
        <v>290</v>
      </c>
      <c r="CI118" s="128" t="s">
        <v>290</v>
      </c>
      <c r="CJ118" s="128">
        <v>0</v>
      </c>
      <c r="CK118" s="128">
        <v>0</v>
      </c>
      <c r="CL118" s="128" t="s">
        <v>290</v>
      </c>
      <c r="CM118" s="128">
        <v>9999</v>
      </c>
      <c r="CO118" s="128">
        <v>9999</v>
      </c>
      <c r="CR118" s="128" t="s">
        <v>290</v>
      </c>
      <c r="CS118" s="128" t="s">
        <v>290</v>
      </c>
      <c r="CV118" s="128">
        <v>999999</v>
      </c>
      <c r="CW118" s="128">
        <v>51</v>
      </c>
      <c r="CX118" s="128">
        <v>9999999999</v>
      </c>
      <c r="CY118" s="128">
        <v>9999999999</v>
      </c>
      <c r="CZ118" s="128">
        <v>10</v>
      </c>
      <c r="DA118" s="128">
        <v>999999</v>
      </c>
      <c r="DE118" s="128" t="s">
        <v>290</v>
      </c>
      <c r="DF118" s="128" t="s">
        <v>290</v>
      </c>
      <c r="DG118" s="128" t="s">
        <v>290</v>
      </c>
      <c r="DH118" s="128" t="s">
        <v>290</v>
      </c>
      <c r="DI118" s="192" t="s">
        <v>290</v>
      </c>
      <c r="DJ118" s="128" t="s">
        <v>290</v>
      </c>
      <c r="DK118" s="128" t="s">
        <v>290</v>
      </c>
      <c r="DL118" s="128" t="s">
        <v>290</v>
      </c>
      <c r="DM118" s="128" t="s">
        <v>290</v>
      </c>
    </row>
    <row r="119" spans="1:117" ht="20.100000000000001" customHeight="1" x14ac:dyDescent="0.25">
      <c r="A119" s="39">
        <v>1</v>
      </c>
      <c r="B119" s="72" t="s">
        <v>144</v>
      </c>
      <c r="C119" s="63">
        <v>31</v>
      </c>
      <c r="D119" s="114" t="s">
        <v>168</v>
      </c>
      <c r="E119" s="115" t="s">
        <v>153</v>
      </c>
      <c r="F119" s="115">
        <v>2010</v>
      </c>
      <c r="G119" s="116">
        <v>207</v>
      </c>
      <c r="H119" s="38">
        <v>29.2</v>
      </c>
      <c r="I119" s="68" t="s">
        <v>138</v>
      </c>
      <c r="L119" s="22"/>
      <c r="M119" s="23">
        <v>52</v>
      </c>
      <c r="N119" s="34">
        <v>1</v>
      </c>
      <c r="O119" s="23" t="s">
        <v>141</v>
      </c>
      <c r="P119" s="23">
        <v>39</v>
      </c>
      <c r="Q119" s="23" t="s">
        <v>138</v>
      </c>
      <c r="R119" s="113" t="s">
        <v>197</v>
      </c>
      <c r="S119" s="113" t="s">
        <v>191</v>
      </c>
      <c r="T119" s="23">
        <v>2011</v>
      </c>
      <c r="U119" s="23">
        <v>269</v>
      </c>
      <c r="V119" s="100">
        <v>35.9</v>
      </c>
      <c r="X119" s="100">
        <v>2</v>
      </c>
      <c r="Y119" s="100">
        <v>0</v>
      </c>
      <c r="Z119" s="100">
        <v>0</v>
      </c>
      <c r="AA119" s="100">
        <v>0</v>
      </c>
      <c r="AB119" s="100">
        <v>2</v>
      </c>
      <c r="AC119" s="100"/>
      <c r="AD119" s="100">
        <v>1</v>
      </c>
      <c r="AF119" s="22">
        <v>102039269052</v>
      </c>
      <c r="AH119" s="22">
        <v>103031207025</v>
      </c>
      <c r="AJ119" s="22">
        <v>25</v>
      </c>
      <c r="AL119" s="100">
        <v>1</v>
      </c>
      <c r="AM119" s="100">
        <v>1</v>
      </c>
      <c r="AP119" s="100">
        <v>1</v>
      </c>
      <c r="AQ119" s="100" t="s">
        <v>144</v>
      </c>
      <c r="AR119" s="100">
        <v>31</v>
      </c>
      <c r="AS119" s="100" t="s">
        <v>138</v>
      </c>
      <c r="AT119" s="100" t="s">
        <v>168</v>
      </c>
      <c r="AU119" s="100" t="s">
        <v>153</v>
      </c>
      <c r="AV119" s="100">
        <v>2010</v>
      </c>
      <c r="AW119" s="100">
        <v>207</v>
      </c>
      <c r="AX119" s="118">
        <v>29.2</v>
      </c>
      <c r="AY119" s="128">
        <v>25</v>
      </c>
      <c r="AZ119" s="128" t="s">
        <v>491</v>
      </c>
      <c r="BA119" s="128">
        <v>25</v>
      </c>
      <c r="BB119" s="34">
        <v>52</v>
      </c>
      <c r="BC119" s="128">
        <v>1</v>
      </c>
      <c r="BD119" s="128">
        <v>0</v>
      </c>
      <c r="BE119" s="112">
        <v>52</v>
      </c>
      <c r="BF119" s="128">
        <v>52</v>
      </c>
      <c r="BH119" s="128">
        <v>9999</v>
      </c>
      <c r="BK119" s="112" t="s">
        <v>290</v>
      </c>
      <c r="BL119" s="112" t="s">
        <v>290</v>
      </c>
      <c r="BM119" s="112" t="s">
        <v>290</v>
      </c>
      <c r="BN119" s="112" t="s">
        <v>290</v>
      </c>
      <c r="BO119" s="128" t="s">
        <v>290</v>
      </c>
      <c r="BQ119" s="112" t="s">
        <v>290</v>
      </c>
      <c r="BR119" s="112" t="s">
        <v>290</v>
      </c>
      <c r="BS119" s="112" t="s">
        <v>290</v>
      </c>
      <c r="BT119" s="128" t="s">
        <v>290</v>
      </c>
      <c r="BU119" s="128">
        <v>0</v>
      </c>
      <c r="BV119" s="128">
        <v>0</v>
      </c>
      <c r="BW119" s="128">
        <v>19</v>
      </c>
      <c r="BX119" s="128">
        <v>9999</v>
      </c>
      <c r="BZ119" s="128">
        <v>9999</v>
      </c>
      <c r="CC119" s="128" t="s">
        <v>290</v>
      </c>
      <c r="CD119" s="128" t="s">
        <v>290</v>
      </c>
      <c r="CF119" s="128">
        <v>9999</v>
      </c>
      <c r="CG119" s="128" t="s">
        <v>290</v>
      </c>
      <c r="CH119" s="128" t="s">
        <v>290</v>
      </c>
      <c r="CI119" s="128" t="s">
        <v>290</v>
      </c>
      <c r="CJ119" s="128">
        <v>0</v>
      </c>
      <c r="CK119" s="128">
        <v>0</v>
      </c>
      <c r="CL119" s="128" t="s">
        <v>290</v>
      </c>
      <c r="CM119" s="128">
        <v>9999</v>
      </c>
      <c r="CO119" s="128">
        <v>9999</v>
      </c>
      <c r="CR119" s="128" t="s">
        <v>290</v>
      </c>
      <c r="CS119" s="128" t="s">
        <v>290</v>
      </c>
      <c r="CV119" s="128">
        <v>999999</v>
      </c>
      <c r="CW119" s="128">
        <v>52</v>
      </c>
      <c r="CX119" s="128">
        <v>9999999999</v>
      </c>
      <c r="CY119" s="128">
        <v>9999999999</v>
      </c>
      <c r="CZ119" s="128">
        <v>10</v>
      </c>
      <c r="DA119" s="128">
        <v>999999</v>
      </c>
      <c r="DE119" s="128" t="s">
        <v>290</v>
      </c>
      <c r="DF119" s="128" t="s">
        <v>290</v>
      </c>
      <c r="DG119" s="128" t="s">
        <v>290</v>
      </c>
      <c r="DH119" s="128" t="s">
        <v>290</v>
      </c>
      <c r="DI119" s="192" t="s">
        <v>290</v>
      </c>
      <c r="DJ119" s="128" t="s">
        <v>290</v>
      </c>
      <c r="DK119" s="128" t="s">
        <v>290</v>
      </c>
      <c r="DL119" s="128" t="s">
        <v>290</v>
      </c>
      <c r="DM119" s="128" t="s">
        <v>290</v>
      </c>
    </row>
    <row r="120" spans="1:117" ht="20.100000000000001" customHeight="1" x14ac:dyDescent="0.25">
      <c r="A120" s="39">
        <v>1</v>
      </c>
      <c r="B120" s="72" t="s">
        <v>144</v>
      </c>
      <c r="C120" s="63">
        <v>35</v>
      </c>
      <c r="D120" s="114" t="s">
        <v>169</v>
      </c>
      <c r="E120" s="115" t="s">
        <v>153</v>
      </c>
      <c r="F120" s="115">
        <v>2010</v>
      </c>
      <c r="G120" s="116">
        <v>204</v>
      </c>
      <c r="H120" s="38">
        <v>33.4</v>
      </c>
      <c r="I120" s="68" t="s">
        <v>138</v>
      </c>
      <c r="L120" s="22"/>
      <c r="M120" s="23">
        <v>53</v>
      </c>
      <c r="N120" s="34">
        <v>1</v>
      </c>
      <c r="O120" s="23" t="s">
        <v>141</v>
      </c>
      <c r="P120" s="23">
        <v>43</v>
      </c>
      <c r="Q120" s="23" t="s">
        <v>138</v>
      </c>
      <c r="R120" s="113" t="s">
        <v>198</v>
      </c>
      <c r="S120" s="113" t="s">
        <v>191</v>
      </c>
      <c r="T120" s="23">
        <v>2012</v>
      </c>
      <c r="U120" s="23">
        <v>203</v>
      </c>
      <c r="V120" s="100">
        <v>40.5</v>
      </c>
      <c r="X120" s="100">
        <v>2</v>
      </c>
      <c r="Y120" s="100">
        <v>0</v>
      </c>
      <c r="Z120" s="100">
        <v>0</v>
      </c>
      <c r="AA120" s="100">
        <v>0</v>
      </c>
      <c r="AB120" s="100">
        <v>2</v>
      </c>
      <c r="AC120" s="100"/>
      <c r="AD120" s="100">
        <v>1</v>
      </c>
      <c r="AF120" s="22">
        <v>102043203053</v>
      </c>
      <c r="AH120" s="22">
        <v>103035204026</v>
      </c>
      <c r="AJ120" s="22">
        <v>26</v>
      </c>
      <c r="AL120" s="100">
        <v>1</v>
      </c>
      <c r="AM120" s="100">
        <v>0</v>
      </c>
      <c r="AP120" s="100">
        <v>1</v>
      </c>
      <c r="AQ120" s="100" t="s">
        <v>144</v>
      </c>
      <c r="AR120" s="100">
        <v>35</v>
      </c>
      <c r="AS120" s="100" t="s">
        <v>138</v>
      </c>
      <c r="AT120" s="100" t="s">
        <v>169</v>
      </c>
      <c r="AU120" s="100" t="s">
        <v>153</v>
      </c>
      <c r="AV120" s="100">
        <v>2010</v>
      </c>
      <c r="AW120" s="100">
        <v>204</v>
      </c>
      <c r="AX120" s="118">
        <v>33.4</v>
      </c>
      <c r="AY120" s="128">
        <v>26</v>
      </c>
      <c r="AZ120" s="128" t="s">
        <v>492</v>
      </c>
      <c r="BA120" s="128">
        <v>26</v>
      </c>
      <c r="BB120" s="34">
        <v>53</v>
      </c>
      <c r="BC120" s="128">
        <v>1</v>
      </c>
      <c r="BD120" s="128">
        <v>0</v>
      </c>
      <c r="BE120" s="112">
        <v>9999</v>
      </c>
      <c r="BF120" s="128">
        <v>9999</v>
      </c>
      <c r="BH120" s="128">
        <v>9999</v>
      </c>
      <c r="BK120" s="112" t="s">
        <v>290</v>
      </c>
      <c r="BL120" s="112" t="s">
        <v>290</v>
      </c>
      <c r="BM120" s="112" t="s">
        <v>290</v>
      </c>
      <c r="BN120" s="112" t="s">
        <v>290</v>
      </c>
      <c r="BO120" s="128" t="s">
        <v>290</v>
      </c>
      <c r="BQ120" s="112" t="s">
        <v>290</v>
      </c>
      <c r="BR120" s="112" t="s">
        <v>290</v>
      </c>
      <c r="BS120" s="112" t="s">
        <v>290</v>
      </c>
      <c r="BT120" s="128" t="s">
        <v>290</v>
      </c>
      <c r="BU120" s="128">
        <v>0</v>
      </c>
      <c r="BV120" s="128">
        <v>0</v>
      </c>
      <c r="BW120" s="128">
        <v>20</v>
      </c>
      <c r="BX120" s="128">
        <v>9999</v>
      </c>
      <c r="BZ120" s="128">
        <v>9999</v>
      </c>
      <c r="CC120" s="128" t="s">
        <v>290</v>
      </c>
      <c r="CD120" s="128" t="s">
        <v>290</v>
      </c>
      <c r="CF120" s="128">
        <v>9999</v>
      </c>
      <c r="CG120" s="128" t="s">
        <v>290</v>
      </c>
      <c r="CH120" s="128" t="s">
        <v>290</v>
      </c>
      <c r="CI120" s="128" t="s">
        <v>290</v>
      </c>
      <c r="CJ120" s="128">
        <v>0</v>
      </c>
      <c r="CK120" s="128">
        <v>0</v>
      </c>
      <c r="CL120" s="128" t="s">
        <v>290</v>
      </c>
      <c r="CM120" s="128">
        <v>9999</v>
      </c>
      <c r="CO120" s="128">
        <v>9999</v>
      </c>
      <c r="CR120" s="128" t="s">
        <v>290</v>
      </c>
      <c r="CS120" s="128" t="s">
        <v>290</v>
      </c>
      <c r="CV120" s="128">
        <v>999999</v>
      </c>
      <c r="CW120" s="128">
        <v>53</v>
      </c>
      <c r="CX120" s="128">
        <v>9999999999</v>
      </c>
      <c r="CY120" s="128">
        <v>9999999999</v>
      </c>
      <c r="CZ120" s="128">
        <v>10</v>
      </c>
      <c r="DA120" s="128">
        <v>999999</v>
      </c>
      <c r="DE120" s="128" t="s">
        <v>290</v>
      </c>
      <c r="DF120" s="128" t="s">
        <v>290</v>
      </c>
      <c r="DG120" s="128" t="s">
        <v>290</v>
      </c>
      <c r="DH120" s="128" t="s">
        <v>290</v>
      </c>
      <c r="DI120" s="192" t="s">
        <v>290</v>
      </c>
      <c r="DJ120" s="128" t="s">
        <v>290</v>
      </c>
      <c r="DK120" s="128" t="s">
        <v>290</v>
      </c>
      <c r="DL120" s="128" t="s">
        <v>290</v>
      </c>
      <c r="DM120" s="128" t="s">
        <v>290</v>
      </c>
    </row>
    <row r="121" spans="1:117" ht="20.100000000000001" customHeight="1" x14ac:dyDescent="0.25">
      <c r="A121" s="39">
        <v>2</v>
      </c>
      <c r="B121" s="72" t="s">
        <v>144</v>
      </c>
      <c r="C121" s="63">
        <v>35</v>
      </c>
      <c r="D121" s="114" t="s">
        <v>145</v>
      </c>
      <c r="E121" s="115" t="s">
        <v>140</v>
      </c>
      <c r="F121" s="115">
        <v>2010</v>
      </c>
      <c r="G121" s="116">
        <v>257</v>
      </c>
      <c r="H121" s="38">
        <v>33.5</v>
      </c>
      <c r="I121" s="68" t="s">
        <v>138</v>
      </c>
      <c r="L121" s="22"/>
      <c r="M121" s="23">
        <v>54</v>
      </c>
      <c r="N121" s="34">
        <v>1</v>
      </c>
      <c r="O121" s="23" t="s">
        <v>141</v>
      </c>
      <c r="P121" s="23">
        <v>47</v>
      </c>
      <c r="Q121" s="23" t="s">
        <v>138</v>
      </c>
      <c r="R121" s="113" t="s">
        <v>199</v>
      </c>
      <c r="S121" s="113" t="s">
        <v>191</v>
      </c>
      <c r="T121" s="23">
        <v>2012</v>
      </c>
      <c r="U121" s="23">
        <v>20</v>
      </c>
      <c r="V121" s="100">
        <v>46.3</v>
      </c>
      <c r="X121" s="100">
        <v>2</v>
      </c>
      <c r="Y121" s="100">
        <v>0</v>
      </c>
      <c r="Z121" s="100">
        <v>0</v>
      </c>
      <c r="AA121" s="100">
        <v>0</v>
      </c>
      <c r="AB121" s="100">
        <v>2</v>
      </c>
      <c r="AC121" s="100"/>
      <c r="AD121" s="100">
        <v>1</v>
      </c>
      <c r="AF121" s="22">
        <v>102047020054</v>
      </c>
      <c r="AH121" s="22">
        <v>103035257004</v>
      </c>
      <c r="AJ121" s="22">
        <v>4</v>
      </c>
      <c r="AL121" s="100">
        <v>0</v>
      </c>
      <c r="AM121" s="100">
        <v>1</v>
      </c>
      <c r="AP121" s="100">
        <v>2</v>
      </c>
      <c r="AQ121" s="100" t="s">
        <v>144</v>
      </c>
      <c r="AR121" s="100">
        <v>35</v>
      </c>
      <c r="AS121" s="100" t="s">
        <v>138</v>
      </c>
      <c r="AT121" s="100" t="s">
        <v>145</v>
      </c>
      <c r="AU121" s="100" t="s">
        <v>140</v>
      </c>
      <c r="AV121" s="100">
        <v>2010</v>
      </c>
      <c r="AW121" s="100">
        <v>257</v>
      </c>
      <c r="AX121" s="118">
        <v>33.5</v>
      </c>
      <c r="AY121" s="128">
        <v>4</v>
      </c>
      <c r="AZ121" s="128" t="s">
        <v>492</v>
      </c>
      <c r="BA121" s="128">
        <v>26</v>
      </c>
      <c r="BB121" s="34">
        <v>54</v>
      </c>
      <c r="BC121" s="128">
        <v>1</v>
      </c>
      <c r="BD121" s="128">
        <v>0</v>
      </c>
      <c r="BE121" s="112">
        <v>54</v>
      </c>
      <c r="BF121" s="128">
        <v>54</v>
      </c>
      <c r="BH121" s="128">
        <v>9999</v>
      </c>
      <c r="BK121" s="112" t="s">
        <v>290</v>
      </c>
      <c r="BL121" s="112" t="s">
        <v>290</v>
      </c>
      <c r="BM121" s="112" t="s">
        <v>290</v>
      </c>
      <c r="BN121" s="112" t="s">
        <v>290</v>
      </c>
      <c r="BO121" s="128" t="s">
        <v>290</v>
      </c>
      <c r="BQ121" s="112" t="s">
        <v>290</v>
      </c>
      <c r="BR121" s="112" t="s">
        <v>290</v>
      </c>
      <c r="BS121" s="112" t="s">
        <v>290</v>
      </c>
      <c r="BT121" s="128" t="s">
        <v>290</v>
      </c>
      <c r="BU121" s="128">
        <v>0</v>
      </c>
      <c r="BV121" s="128">
        <v>0</v>
      </c>
      <c r="BW121" s="128">
        <v>21</v>
      </c>
      <c r="BX121" s="128">
        <v>9999</v>
      </c>
      <c r="BZ121" s="128">
        <v>9999</v>
      </c>
      <c r="CC121" s="128" t="s">
        <v>290</v>
      </c>
      <c r="CD121" s="128" t="s">
        <v>290</v>
      </c>
      <c r="CF121" s="128">
        <v>9999</v>
      </c>
      <c r="CG121" s="128" t="s">
        <v>290</v>
      </c>
      <c r="CH121" s="128" t="s">
        <v>290</v>
      </c>
      <c r="CI121" s="128" t="s">
        <v>290</v>
      </c>
      <c r="CJ121" s="128">
        <v>0</v>
      </c>
      <c r="CK121" s="128">
        <v>0</v>
      </c>
      <c r="CL121" s="128" t="s">
        <v>290</v>
      </c>
      <c r="CM121" s="128">
        <v>9999</v>
      </c>
      <c r="CO121" s="128">
        <v>9999</v>
      </c>
      <c r="CR121" s="128" t="s">
        <v>290</v>
      </c>
      <c r="CS121" s="128" t="s">
        <v>290</v>
      </c>
      <c r="CV121" s="128">
        <v>999999</v>
      </c>
      <c r="CW121" s="128">
        <v>54</v>
      </c>
      <c r="CX121" s="128">
        <v>9999999999</v>
      </c>
      <c r="CY121" s="128">
        <v>9999999999</v>
      </c>
      <c r="CZ121" s="128">
        <v>10</v>
      </c>
      <c r="DA121" s="128">
        <v>999999</v>
      </c>
      <c r="DE121" s="128" t="s">
        <v>290</v>
      </c>
      <c r="DF121" s="128" t="s">
        <v>290</v>
      </c>
      <c r="DG121" s="128" t="s">
        <v>290</v>
      </c>
      <c r="DH121" s="128" t="s">
        <v>290</v>
      </c>
      <c r="DI121" s="192" t="s">
        <v>290</v>
      </c>
      <c r="DJ121" s="128" t="s">
        <v>290</v>
      </c>
      <c r="DK121" s="128" t="s">
        <v>290</v>
      </c>
      <c r="DL121" s="128" t="s">
        <v>290</v>
      </c>
      <c r="DM121" s="128" t="s">
        <v>290</v>
      </c>
    </row>
    <row r="122" spans="1:117" ht="20.100000000000001" customHeight="1" x14ac:dyDescent="0.25">
      <c r="A122" s="39">
        <v>1</v>
      </c>
      <c r="B122" s="72" t="s">
        <v>144</v>
      </c>
      <c r="C122" s="63">
        <v>39</v>
      </c>
      <c r="D122" s="114" t="s">
        <v>216</v>
      </c>
      <c r="E122" s="115" t="s">
        <v>212</v>
      </c>
      <c r="F122" s="115">
        <v>2010</v>
      </c>
      <c r="G122" s="116">
        <v>9</v>
      </c>
      <c r="H122" s="38">
        <v>36.1</v>
      </c>
      <c r="I122" s="68" t="s">
        <v>138</v>
      </c>
      <c r="L122" s="22"/>
      <c r="M122" s="23">
        <v>55</v>
      </c>
      <c r="N122" s="34">
        <v>1</v>
      </c>
      <c r="O122" s="23" t="s">
        <v>141</v>
      </c>
      <c r="P122" s="23">
        <v>47</v>
      </c>
      <c r="Q122" s="23" t="s">
        <v>138</v>
      </c>
      <c r="R122" s="113" t="s">
        <v>200</v>
      </c>
      <c r="S122" s="113" t="s">
        <v>191</v>
      </c>
      <c r="T122" s="23">
        <v>2011</v>
      </c>
      <c r="U122" s="23">
        <v>118</v>
      </c>
      <c r="V122" s="100">
        <v>45.1</v>
      </c>
      <c r="X122" s="100">
        <v>2</v>
      </c>
      <c r="Y122" s="100">
        <v>0</v>
      </c>
      <c r="Z122" s="100">
        <v>0</v>
      </c>
      <c r="AA122" s="100">
        <v>0</v>
      </c>
      <c r="AB122" s="100">
        <v>2</v>
      </c>
      <c r="AC122" s="100"/>
      <c r="AD122" s="100">
        <v>1</v>
      </c>
      <c r="AF122" s="22">
        <v>102047118055</v>
      </c>
      <c r="AH122" s="22">
        <v>103039009069</v>
      </c>
      <c r="AJ122" s="22">
        <v>69</v>
      </c>
      <c r="AL122" s="100">
        <v>1</v>
      </c>
      <c r="AM122" s="100">
        <v>0</v>
      </c>
      <c r="AP122" s="100">
        <v>1</v>
      </c>
      <c r="AQ122" s="100" t="s">
        <v>144</v>
      </c>
      <c r="AR122" s="100">
        <v>39</v>
      </c>
      <c r="AS122" s="100" t="s">
        <v>138</v>
      </c>
      <c r="AT122" s="100" t="s">
        <v>216</v>
      </c>
      <c r="AU122" s="100" t="s">
        <v>212</v>
      </c>
      <c r="AV122" s="100">
        <v>2010</v>
      </c>
      <c r="AW122" s="100">
        <v>9</v>
      </c>
      <c r="AX122" s="118">
        <v>36.1</v>
      </c>
      <c r="AY122" s="128">
        <v>69</v>
      </c>
      <c r="AZ122" s="128" t="s">
        <v>493</v>
      </c>
      <c r="BA122" s="128">
        <v>69</v>
      </c>
      <c r="BB122" s="34">
        <v>55</v>
      </c>
      <c r="BC122" s="128">
        <v>1</v>
      </c>
      <c r="BD122" s="128">
        <v>0</v>
      </c>
      <c r="BE122" s="112">
        <v>9999</v>
      </c>
      <c r="BF122" s="128">
        <v>9999</v>
      </c>
      <c r="BH122" s="128">
        <v>9999</v>
      </c>
      <c r="BK122" s="112" t="s">
        <v>290</v>
      </c>
      <c r="BL122" s="112" t="s">
        <v>290</v>
      </c>
      <c r="BM122" s="112" t="s">
        <v>290</v>
      </c>
      <c r="BN122" s="112" t="s">
        <v>290</v>
      </c>
      <c r="BO122" s="128" t="s">
        <v>290</v>
      </c>
      <c r="BQ122" s="112" t="s">
        <v>290</v>
      </c>
      <c r="BR122" s="112" t="s">
        <v>290</v>
      </c>
      <c r="BS122" s="112" t="s">
        <v>290</v>
      </c>
      <c r="BT122" s="128" t="s">
        <v>290</v>
      </c>
      <c r="BU122" s="128">
        <v>0</v>
      </c>
      <c r="BV122" s="128">
        <v>0</v>
      </c>
      <c r="BW122" s="128">
        <v>22</v>
      </c>
      <c r="BX122" s="128">
        <v>9999</v>
      </c>
      <c r="BZ122" s="128">
        <v>9999</v>
      </c>
      <c r="CC122" s="128" t="s">
        <v>290</v>
      </c>
      <c r="CD122" s="128" t="s">
        <v>290</v>
      </c>
      <c r="CF122" s="128">
        <v>9999</v>
      </c>
      <c r="CG122" s="128" t="s">
        <v>290</v>
      </c>
      <c r="CH122" s="128" t="s">
        <v>290</v>
      </c>
      <c r="CI122" s="128" t="s">
        <v>290</v>
      </c>
      <c r="CJ122" s="128">
        <v>0</v>
      </c>
      <c r="CK122" s="128">
        <v>0</v>
      </c>
      <c r="CL122" s="128" t="s">
        <v>290</v>
      </c>
      <c r="CM122" s="128">
        <v>9999</v>
      </c>
      <c r="CO122" s="128">
        <v>9999</v>
      </c>
      <c r="CR122" s="128" t="s">
        <v>290</v>
      </c>
      <c r="CS122" s="128" t="s">
        <v>290</v>
      </c>
      <c r="CV122" s="128">
        <v>999999</v>
      </c>
      <c r="CW122" s="128">
        <v>55</v>
      </c>
      <c r="CX122" s="128">
        <v>9999999999</v>
      </c>
      <c r="CY122" s="128">
        <v>9999999999</v>
      </c>
      <c r="CZ122" s="128">
        <v>10</v>
      </c>
      <c r="DA122" s="128">
        <v>999999</v>
      </c>
      <c r="DE122" s="128" t="s">
        <v>290</v>
      </c>
      <c r="DF122" s="128" t="s">
        <v>290</v>
      </c>
      <c r="DG122" s="128" t="s">
        <v>290</v>
      </c>
      <c r="DH122" s="128" t="s">
        <v>290</v>
      </c>
      <c r="DI122" s="192" t="s">
        <v>290</v>
      </c>
      <c r="DJ122" s="128" t="s">
        <v>290</v>
      </c>
      <c r="DK122" s="128" t="s">
        <v>290</v>
      </c>
      <c r="DL122" s="128" t="s">
        <v>290</v>
      </c>
      <c r="DM122" s="128" t="s">
        <v>290</v>
      </c>
    </row>
    <row r="123" spans="1:117" ht="20.100000000000001" customHeight="1" x14ac:dyDescent="0.25">
      <c r="A123" s="39">
        <v>2</v>
      </c>
      <c r="B123" s="72" t="s">
        <v>144</v>
      </c>
      <c r="C123" s="63">
        <v>39</v>
      </c>
      <c r="D123" s="114" t="s">
        <v>185</v>
      </c>
      <c r="E123" s="115" t="s">
        <v>176</v>
      </c>
      <c r="F123" s="115">
        <v>2009</v>
      </c>
      <c r="G123" s="116">
        <v>51</v>
      </c>
      <c r="H123" s="38">
        <v>39</v>
      </c>
      <c r="I123" s="68" t="s">
        <v>138</v>
      </c>
      <c r="L123" s="22"/>
      <c r="M123" s="23">
        <v>56</v>
      </c>
      <c r="N123" s="34">
        <v>1</v>
      </c>
      <c r="O123" s="23" t="s">
        <v>144</v>
      </c>
      <c r="P123" s="23">
        <v>43</v>
      </c>
      <c r="Q123" s="23" t="s">
        <v>138</v>
      </c>
      <c r="R123" s="113" t="s">
        <v>201</v>
      </c>
      <c r="S123" s="113" t="s">
        <v>191</v>
      </c>
      <c r="T123" s="23">
        <v>2010</v>
      </c>
      <c r="U123" s="23">
        <v>12</v>
      </c>
      <c r="V123" s="100">
        <v>40.799999999999997</v>
      </c>
      <c r="X123" s="100">
        <v>3</v>
      </c>
      <c r="Y123" s="100">
        <v>0</v>
      </c>
      <c r="Z123" s="100">
        <v>0</v>
      </c>
      <c r="AA123" s="100">
        <v>0</v>
      </c>
      <c r="AB123" s="100">
        <v>3</v>
      </c>
      <c r="AC123" s="100"/>
      <c r="AD123" s="100">
        <v>1</v>
      </c>
      <c r="AF123" s="22">
        <v>103043012056</v>
      </c>
      <c r="AH123" s="22">
        <v>103039051041</v>
      </c>
      <c r="AJ123" s="22">
        <v>41</v>
      </c>
      <c r="AL123" s="100">
        <v>0</v>
      </c>
      <c r="AM123" s="100">
        <v>0</v>
      </c>
      <c r="AP123" s="100">
        <v>2</v>
      </c>
      <c r="AQ123" s="100" t="s">
        <v>144</v>
      </c>
      <c r="AR123" s="100">
        <v>39</v>
      </c>
      <c r="AS123" s="100" t="s">
        <v>138</v>
      </c>
      <c r="AT123" s="100" t="s">
        <v>185</v>
      </c>
      <c r="AU123" s="100" t="s">
        <v>176</v>
      </c>
      <c r="AV123" s="100">
        <v>2009</v>
      </c>
      <c r="AW123" s="100">
        <v>51</v>
      </c>
      <c r="AX123" s="118">
        <v>39</v>
      </c>
      <c r="AY123" s="128">
        <v>41</v>
      </c>
      <c r="AZ123" s="128" t="s">
        <v>493</v>
      </c>
      <c r="BA123" s="128">
        <v>69</v>
      </c>
      <c r="BB123" s="34">
        <v>56</v>
      </c>
      <c r="BC123" s="128">
        <v>1</v>
      </c>
      <c r="BD123" s="128">
        <v>0</v>
      </c>
      <c r="BE123" s="112">
        <v>9999</v>
      </c>
      <c r="BF123" s="128">
        <v>9999</v>
      </c>
      <c r="BH123" s="128">
        <v>9999</v>
      </c>
      <c r="BK123" s="112" t="s">
        <v>290</v>
      </c>
      <c r="BL123" s="112" t="s">
        <v>290</v>
      </c>
      <c r="BM123" s="112" t="s">
        <v>290</v>
      </c>
      <c r="BN123" s="112" t="s">
        <v>290</v>
      </c>
      <c r="BO123" s="128" t="s">
        <v>290</v>
      </c>
      <c r="BQ123" s="112" t="s">
        <v>290</v>
      </c>
      <c r="BR123" s="112" t="s">
        <v>290</v>
      </c>
      <c r="BS123" s="112" t="s">
        <v>290</v>
      </c>
      <c r="BT123" s="128" t="s">
        <v>290</v>
      </c>
      <c r="BU123" s="128">
        <v>0</v>
      </c>
      <c r="BV123" s="128">
        <v>0</v>
      </c>
      <c r="BW123" s="128">
        <v>23</v>
      </c>
      <c r="BX123" s="128">
        <v>9999</v>
      </c>
      <c r="BZ123" s="128">
        <v>9999</v>
      </c>
      <c r="CC123" s="128" t="s">
        <v>290</v>
      </c>
      <c r="CD123" s="128" t="s">
        <v>290</v>
      </c>
      <c r="CF123" s="128">
        <v>9999</v>
      </c>
      <c r="CG123" s="128" t="s">
        <v>290</v>
      </c>
      <c r="CH123" s="128" t="s">
        <v>290</v>
      </c>
      <c r="CI123" s="128" t="s">
        <v>290</v>
      </c>
      <c r="CJ123" s="128">
        <v>0</v>
      </c>
      <c r="CK123" s="128">
        <v>0</v>
      </c>
      <c r="CL123" s="128" t="s">
        <v>290</v>
      </c>
      <c r="CM123" s="128">
        <v>9999</v>
      </c>
      <c r="CO123" s="128">
        <v>9999</v>
      </c>
      <c r="CR123" s="128" t="s">
        <v>290</v>
      </c>
      <c r="CS123" s="128" t="s">
        <v>290</v>
      </c>
      <c r="CV123" s="128">
        <v>999999</v>
      </c>
      <c r="CW123" s="128">
        <v>56</v>
      </c>
      <c r="CX123" s="128">
        <v>9999999999</v>
      </c>
      <c r="CY123" s="128">
        <v>9999999999</v>
      </c>
      <c r="CZ123" s="128">
        <v>10</v>
      </c>
      <c r="DA123" s="128">
        <v>999999</v>
      </c>
      <c r="DE123" s="128" t="s">
        <v>290</v>
      </c>
      <c r="DF123" s="128" t="s">
        <v>290</v>
      </c>
      <c r="DG123" s="128" t="s">
        <v>290</v>
      </c>
      <c r="DH123" s="128" t="s">
        <v>290</v>
      </c>
      <c r="DI123" s="192" t="s">
        <v>290</v>
      </c>
      <c r="DJ123" s="128" t="s">
        <v>290</v>
      </c>
      <c r="DK123" s="128" t="s">
        <v>290</v>
      </c>
      <c r="DL123" s="128" t="s">
        <v>290</v>
      </c>
      <c r="DM123" s="128" t="s">
        <v>290</v>
      </c>
    </row>
    <row r="124" spans="1:117" ht="20.100000000000001" customHeight="1" x14ac:dyDescent="0.25">
      <c r="A124" s="39">
        <v>3</v>
      </c>
      <c r="B124" s="72" t="s">
        <v>144</v>
      </c>
      <c r="C124" s="63">
        <v>39</v>
      </c>
      <c r="D124" s="114" t="s">
        <v>170</v>
      </c>
      <c r="E124" s="115" t="s">
        <v>153</v>
      </c>
      <c r="F124" s="115">
        <v>2009</v>
      </c>
      <c r="G124" s="116">
        <v>105</v>
      </c>
      <c r="H124" s="38">
        <v>36.4</v>
      </c>
      <c r="I124" s="68" t="s">
        <v>138</v>
      </c>
      <c r="L124" s="22"/>
      <c r="M124" s="23">
        <v>57</v>
      </c>
      <c r="N124" s="34">
        <v>1</v>
      </c>
      <c r="O124" s="23" t="s">
        <v>137</v>
      </c>
      <c r="P124" s="23">
        <v>35</v>
      </c>
      <c r="Q124" s="23" t="s">
        <v>138</v>
      </c>
      <c r="R124" s="113" t="s">
        <v>203</v>
      </c>
      <c r="S124" s="113" t="s">
        <v>202</v>
      </c>
      <c r="T124" s="23">
        <v>2014</v>
      </c>
      <c r="U124" s="23">
        <v>276</v>
      </c>
      <c r="V124" s="100">
        <v>31.6</v>
      </c>
      <c r="X124" s="100">
        <v>1</v>
      </c>
      <c r="Y124" s="100">
        <v>0</v>
      </c>
      <c r="Z124" s="100">
        <v>0</v>
      </c>
      <c r="AA124" s="100">
        <v>0</v>
      </c>
      <c r="AB124" s="100">
        <v>1</v>
      </c>
      <c r="AC124" s="100"/>
      <c r="AD124" s="100">
        <v>1</v>
      </c>
      <c r="AF124" s="22">
        <v>101035276057</v>
      </c>
      <c r="AH124" s="22">
        <v>103039105027</v>
      </c>
      <c r="AJ124" s="22">
        <v>27</v>
      </c>
      <c r="AL124" s="100">
        <v>0</v>
      </c>
      <c r="AM124" s="100">
        <v>0</v>
      </c>
      <c r="AP124" s="100">
        <v>3</v>
      </c>
      <c r="AQ124" s="100" t="s">
        <v>144</v>
      </c>
      <c r="AR124" s="100">
        <v>39</v>
      </c>
      <c r="AS124" s="100" t="s">
        <v>138</v>
      </c>
      <c r="AT124" s="100" t="s">
        <v>170</v>
      </c>
      <c r="AU124" s="100" t="s">
        <v>153</v>
      </c>
      <c r="AV124" s="100">
        <v>2009</v>
      </c>
      <c r="AW124" s="100">
        <v>105</v>
      </c>
      <c r="AX124" s="118">
        <v>36.4</v>
      </c>
      <c r="AY124" s="128">
        <v>27</v>
      </c>
      <c r="AZ124" s="128" t="s">
        <v>493</v>
      </c>
      <c r="BA124" s="128">
        <v>69</v>
      </c>
      <c r="BB124" s="34">
        <v>57</v>
      </c>
      <c r="BC124" s="128">
        <v>1</v>
      </c>
      <c r="BD124" s="128">
        <v>0</v>
      </c>
      <c r="BE124" s="112">
        <v>9999</v>
      </c>
      <c r="BF124" s="128">
        <v>9999</v>
      </c>
      <c r="BH124" s="128">
        <v>9999</v>
      </c>
      <c r="BK124" s="112" t="s">
        <v>290</v>
      </c>
      <c r="BL124" s="112" t="s">
        <v>290</v>
      </c>
      <c r="BM124" s="112" t="s">
        <v>290</v>
      </c>
      <c r="BN124" s="112" t="s">
        <v>290</v>
      </c>
      <c r="BO124" s="128" t="s">
        <v>290</v>
      </c>
      <c r="BQ124" s="112" t="s">
        <v>290</v>
      </c>
      <c r="BR124" s="112" t="s">
        <v>290</v>
      </c>
      <c r="BS124" s="112" t="s">
        <v>290</v>
      </c>
      <c r="BT124" s="128" t="s">
        <v>290</v>
      </c>
      <c r="BU124" s="128">
        <v>0</v>
      </c>
      <c r="BV124" s="128">
        <v>0</v>
      </c>
      <c r="BW124" s="128">
        <v>24</v>
      </c>
      <c r="BX124" s="128">
        <v>9999</v>
      </c>
      <c r="BZ124" s="128">
        <v>9999</v>
      </c>
      <c r="CC124" s="128" t="s">
        <v>290</v>
      </c>
      <c r="CD124" s="128" t="s">
        <v>290</v>
      </c>
      <c r="CF124" s="128">
        <v>9999</v>
      </c>
      <c r="CG124" s="128" t="s">
        <v>290</v>
      </c>
      <c r="CH124" s="128" t="s">
        <v>290</v>
      </c>
      <c r="CI124" s="128" t="s">
        <v>290</v>
      </c>
      <c r="CJ124" s="128">
        <v>0</v>
      </c>
      <c r="CK124" s="128">
        <v>0</v>
      </c>
      <c r="CL124" s="128" t="s">
        <v>290</v>
      </c>
      <c r="CM124" s="128">
        <v>9999</v>
      </c>
      <c r="CO124" s="128">
        <v>9999</v>
      </c>
      <c r="CR124" s="128" t="s">
        <v>290</v>
      </c>
      <c r="CS124" s="128" t="s">
        <v>290</v>
      </c>
      <c r="CV124" s="128">
        <v>999999</v>
      </c>
      <c r="CW124" s="128">
        <v>57</v>
      </c>
      <c r="CX124" s="128">
        <v>9999999999</v>
      </c>
      <c r="CY124" s="128">
        <v>9999999999</v>
      </c>
      <c r="CZ124" s="128">
        <v>10</v>
      </c>
      <c r="DA124" s="128">
        <v>999999</v>
      </c>
      <c r="DE124" s="128" t="s">
        <v>290</v>
      </c>
      <c r="DF124" s="128" t="s">
        <v>290</v>
      </c>
      <c r="DG124" s="128" t="s">
        <v>290</v>
      </c>
      <c r="DH124" s="128" t="s">
        <v>290</v>
      </c>
      <c r="DI124" s="192" t="s">
        <v>290</v>
      </c>
      <c r="DJ124" s="128" t="s">
        <v>290</v>
      </c>
      <c r="DK124" s="128" t="s">
        <v>290</v>
      </c>
      <c r="DL124" s="128" t="s">
        <v>290</v>
      </c>
      <c r="DM124" s="128" t="s">
        <v>290</v>
      </c>
    </row>
    <row r="125" spans="1:117" ht="20.100000000000001" customHeight="1" x14ac:dyDescent="0.25">
      <c r="A125" s="39">
        <v>4</v>
      </c>
      <c r="B125" s="72" t="s">
        <v>144</v>
      </c>
      <c r="C125" s="63">
        <v>39</v>
      </c>
      <c r="D125" s="114" t="s">
        <v>205</v>
      </c>
      <c r="E125" s="115" t="s">
        <v>202</v>
      </c>
      <c r="F125" s="115">
        <v>2010</v>
      </c>
      <c r="G125" s="116">
        <v>192</v>
      </c>
      <c r="H125" s="38">
        <v>38</v>
      </c>
      <c r="I125" s="68" t="s">
        <v>138</v>
      </c>
      <c r="L125" s="22"/>
      <c r="M125" s="23">
        <v>58</v>
      </c>
      <c r="N125" s="34">
        <v>1</v>
      </c>
      <c r="O125" s="23" t="s">
        <v>141</v>
      </c>
      <c r="P125" s="23">
        <v>57</v>
      </c>
      <c r="Q125" s="23" t="s">
        <v>138</v>
      </c>
      <c r="R125" s="113" t="s">
        <v>204</v>
      </c>
      <c r="S125" s="113" t="s">
        <v>202</v>
      </c>
      <c r="T125" s="23">
        <v>2011</v>
      </c>
      <c r="U125" s="23">
        <v>122</v>
      </c>
      <c r="V125" s="100">
        <v>52.6</v>
      </c>
      <c r="X125" s="100">
        <v>2</v>
      </c>
      <c r="Y125" s="100">
        <v>0</v>
      </c>
      <c r="Z125" s="100">
        <v>0</v>
      </c>
      <c r="AA125" s="100">
        <v>0</v>
      </c>
      <c r="AB125" s="100">
        <v>2</v>
      </c>
      <c r="AC125" s="100"/>
      <c r="AD125" s="100">
        <v>1</v>
      </c>
      <c r="AF125" s="22">
        <v>102057122058</v>
      </c>
      <c r="AH125" s="22">
        <v>103039192059</v>
      </c>
      <c r="AJ125" s="22">
        <v>59</v>
      </c>
      <c r="AL125" s="100">
        <v>0</v>
      </c>
      <c r="AM125" s="100">
        <v>0</v>
      </c>
      <c r="AP125" s="100">
        <v>4</v>
      </c>
      <c r="AQ125" s="100" t="s">
        <v>144</v>
      </c>
      <c r="AR125" s="100">
        <v>39</v>
      </c>
      <c r="AS125" s="100" t="s">
        <v>138</v>
      </c>
      <c r="AT125" s="100" t="s">
        <v>205</v>
      </c>
      <c r="AU125" s="100" t="s">
        <v>202</v>
      </c>
      <c r="AV125" s="100">
        <v>2010</v>
      </c>
      <c r="AW125" s="100">
        <v>192</v>
      </c>
      <c r="AX125" s="118">
        <v>38</v>
      </c>
      <c r="AY125" s="128">
        <v>59</v>
      </c>
      <c r="AZ125" s="128" t="s">
        <v>493</v>
      </c>
      <c r="BA125" s="128">
        <v>69</v>
      </c>
      <c r="BB125" s="34">
        <v>58</v>
      </c>
      <c r="BC125" s="128">
        <v>1</v>
      </c>
      <c r="BD125" s="128">
        <v>0</v>
      </c>
      <c r="BE125" s="112">
        <v>9999</v>
      </c>
      <c r="BF125" s="128">
        <v>9999</v>
      </c>
      <c r="BH125" s="128">
        <v>9999</v>
      </c>
      <c r="BK125" s="112" t="s">
        <v>290</v>
      </c>
      <c r="BL125" s="112" t="s">
        <v>290</v>
      </c>
      <c r="BM125" s="112" t="s">
        <v>290</v>
      </c>
      <c r="BN125" s="112" t="s">
        <v>290</v>
      </c>
      <c r="BO125" s="128" t="s">
        <v>290</v>
      </c>
      <c r="BQ125" s="112" t="s">
        <v>290</v>
      </c>
      <c r="BR125" s="112" t="s">
        <v>290</v>
      </c>
      <c r="BS125" s="112" t="s">
        <v>290</v>
      </c>
      <c r="BT125" s="128" t="s">
        <v>290</v>
      </c>
      <c r="BU125" s="128">
        <v>0</v>
      </c>
      <c r="BV125" s="128">
        <v>0</v>
      </c>
      <c r="BW125" s="128">
        <v>25</v>
      </c>
      <c r="BX125" s="128">
        <v>9999</v>
      </c>
      <c r="BZ125" s="128">
        <v>9999</v>
      </c>
      <c r="CC125" s="128" t="s">
        <v>290</v>
      </c>
      <c r="CD125" s="128" t="s">
        <v>290</v>
      </c>
      <c r="CF125" s="128">
        <v>9999</v>
      </c>
      <c r="CG125" s="128" t="s">
        <v>290</v>
      </c>
      <c r="CH125" s="128" t="s">
        <v>290</v>
      </c>
      <c r="CI125" s="128" t="s">
        <v>290</v>
      </c>
      <c r="CJ125" s="128">
        <v>0</v>
      </c>
      <c r="CK125" s="128">
        <v>0</v>
      </c>
      <c r="CL125" s="128" t="s">
        <v>290</v>
      </c>
      <c r="CM125" s="128">
        <v>9999</v>
      </c>
      <c r="CO125" s="128">
        <v>9999</v>
      </c>
      <c r="CR125" s="128" t="s">
        <v>290</v>
      </c>
      <c r="CS125" s="128" t="s">
        <v>290</v>
      </c>
      <c r="CV125" s="128">
        <v>999999</v>
      </c>
      <c r="CW125" s="128">
        <v>58</v>
      </c>
      <c r="CX125" s="128">
        <v>9999999999</v>
      </c>
      <c r="CY125" s="128">
        <v>9999999999</v>
      </c>
      <c r="CZ125" s="128">
        <v>10</v>
      </c>
      <c r="DA125" s="128">
        <v>999999</v>
      </c>
      <c r="DE125" s="128" t="s">
        <v>290</v>
      </c>
      <c r="DF125" s="128" t="s">
        <v>290</v>
      </c>
      <c r="DG125" s="128" t="s">
        <v>290</v>
      </c>
      <c r="DH125" s="128" t="s">
        <v>290</v>
      </c>
      <c r="DI125" s="192" t="s">
        <v>290</v>
      </c>
      <c r="DJ125" s="128" t="s">
        <v>290</v>
      </c>
      <c r="DK125" s="128" t="s">
        <v>290</v>
      </c>
      <c r="DL125" s="128" t="s">
        <v>290</v>
      </c>
      <c r="DM125" s="128" t="s">
        <v>290</v>
      </c>
    </row>
    <row r="126" spans="1:117" ht="20.100000000000001" customHeight="1" x14ac:dyDescent="0.25">
      <c r="A126" s="39">
        <v>5</v>
      </c>
      <c r="B126" s="72" t="s">
        <v>144</v>
      </c>
      <c r="C126" s="63">
        <v>39</v>
      </c>
      <c r="D126" s="114" t="s">
        <v>171</v>
      </c>
      <c r="E126" s="115" t="s">
        <v>153</v>
      </c>
      <c r="F126" s="115">
        <v>2009</v>
      </c>
      <c r="G126" s="116">
        <v>251</v>
      </c>
      <c r="H126" s="38">
        <v>37</v>
      </c>
      <c r="I126" s="68" t="s">
        <v>138</v>
      </c>
      <c r="L126" s="22"/>
      <c r="M126" s="23">
        <v>59</v>
      </c>
      <c r="N126" s="34">
        <v>1</v>
      </c>
      <c r="O126" s="23" t="s">
        <v>144</v>
      </c>
      <c r="P126" s="23">
        <v>39</v>
      </c>
      <c r="Q126" s="23" t="s">
        <v>138</v>
      </c>
      <c r="R126" s="113" t="s">
        <v>205</v>
      </c>
      <c r="S126" s="113" t="s">
        <v>202</v>
      </c>
      <c r="T126" s="23">
        <v>2010</v>
      </c>
      <c r="U126" s="23">
        <v>192</v>
      </c>
      <c r="V126" s="100">
        <v>38</v>
      </c>
      <c r="X126" s="100">
        <v>3</v>
      </c>
      <c r="Y126" s="100">
        <v>0</v>
      </c>
      <c r="Z126" s="100">
        <v>0</v>
      </c>
      <c r="AA126" s="100">
        <v>0</v>
      </c>
      <c r="AB126" s="100">
        <v>3</v>
      </c>
      <c r="AC126" s="100"/>
      <c r="AD126" s="100">
        <v>1</v>
      </c>
      <c r="AF126" s="22">
        <v>103039192059</v>
      </c>
      <c r="AH126" s="22">
        <v>103039251028</v>
      </c>
      <c r="AJ126" s="22">
        <v>28</v>
      </c>
      <c r="AL126" s="100">
        <v>0</v>
      </c>
      <c r="AM126" s="100">
        <v>0</v>
      </c>
      <c r="AP126" s="100">
        <v>5</v>
      </c>
      <c r="AQ126" s="100" t="s">
        <v>144</v>
      </c>
      <c r="AR126" s="100">
        <v>39</v>
      </c>
      <c r="AS126" s="100" t="s">
        <v>138</v>
      </c>
      <c r="AT126" s="100" t="s">
        <v>171</v>
      </c>
      <c r="AU126" s="100" t="s">
        <v>153</v>
      </c>
      <c r="AV126" s="100">
        <v>2009</v>
      </c>
      <c r="AW126" s="100">
        <v>251</v>
      </c>
      <c r="AX126" s="118">
        <v>37</v>
      </c>
      <c r="AY126" s="128">
        <v>28</v>
      </c>
      <c r="AZ126" s="128" t="s">
        <v>493</v>
      </c>
      <c r="BA126" s="128">
        <v>69</v>
      </c>
      <c r="BB126" s="34">
        <v>59</v>
      </c>
      <c r="BC126" s="128">
        <v>1</v>
      </c>
      <c r="BD126" s="128">
        <v>0</v>
      </c>
      <c r="BE126" s="112">
        <v>9999</v>
      </c>
      <c r="BF126" s="128">
        <v>9999</v>
      </c>
      <c r="BH126" s="128">
        <v>9999</v>
      </c>
      <c r="BK126" s="112" t="s">
        <v>290</v>
      </c>
      <c r="BL126" s="112" t="s">
        <v>290</v>
      </c>
      <c r="BM126" s="112" t="s">
        <v>290</v>
      </c>
      <c r="BN126" s="112" t="s">
        <v>290</v>
      </c>
      <c r="BO126" s="128" t="s">
        <v>290</v>
      </c>
      <c r="BQ126" s="112" t="s">
        <v>290</v>
      </c>
      <c r="BR126" s="112" t="s">
        <v>290</v>
      </c>
      <c r="BS126" s="112" t="s">
        <v>290</v>
      </c>
      <c r="BT126" s="128" t="s">
        <v>290</v>
      </c>
      <c r="BU126" s="128">
        <v>0</v>
      </c>
      <c r="BV126" s="128">
        <v>0</v>
      </c>
      <c r="BW126" s="128">
        <v>26</v>
      </c>
      <c r="BX126" s="128">
        <v>9999</v>
      </c>
      <c r="BZ126" s="128">
        <v>9999</v>
      </c>
      <c r="CC126" s="128" t="s">
        <v>290</v>
      </c>
      <c r="CD126" s="128" t="s">
        <v>290</v>
      </c>
      <c r="CF126" s="128">
        <v>9999</v>
      </c>
      <c r="CG126" s="128" t="s">
        <v>290</v>
      </c>
      <c r="CH126" s="128" t="s">
        <v>290</v>
      </c>
      <c r="CI126" s="128" t="s">
        <v>290</v>
      </c>
      <c r="CJ126" s="128">
        <v>0</v>
      </c>
      <c r="CK126" s="128">
        <v>0</v>
      </c>
      <c r="CL126" s="128" t="s">
        <v>290</v>
      </c>
      <c r="CM126" s="128">
        <v>9999</v>
      </c>
      <c r="CO126" s="128">
        <v>9999</v>
      </c>
      <c r="CR126" s="128" t="s">
        <v>290</v>
      </c>
      <c r="CS126" s="128" t="s">
        <v>290</v>
      </c>
      <c r="CV126" s="128">
        <v>999999</v>
      </c>
      <c r="CW126" s="128">
        <v>59</v>
      </c>
      <c r="CX126" s="128">
        <v>9999999999</v>
      </c>
      <c r="CY126" s="128">
        <v>9999999999</v>
      </c>
      <c r="CZ126" s="128">
        <v>10</v>
      </c>
      <c r="DA126" s="128">
        <v>999999</v>
      </c>
      <c r="DE126" s="128" t="s">
        <v>290</v>
      </c>
      <c r="DF126" s="128" t="s">
        <v>290</v>
      </c>
      <c r="DG126" s="128" t="s">
        <v>290</v>
      </c>
      <c r="DH126" s="128" t="s">
        <v>290</v>
      </c>
      <c r="DI126" s="192" t="s">
        <v>290</v>
      </c>
      <c r="DJ126" s="128" t="s">
        <v>290</v>
      </c>
      <c r="DK126" s="128" t="s">
        <v>290</v>
      </c>
      <c r="DL126" s="128" t="s">
        <v>290</v>
      </c>
      <c r="DM126" s="128" t="s">
        <v>290</v>
      </c>
    </row>
    <row r="127" spans="1:117" ht="20.100000000000001" customHeight="1" x14ac:dyDescent="0.25">
      <c r="A127" s="39">
        <v>6</v>
      </c>
      <c r="B127" s="72" t="s">
        <v>144</v>
      </c>
      <c r="C127" s="63">
        <v>39</v>
      </c>
      <c r="D127" s="114" t="s">
        <v>186</v>
      </c>
      <c r="E127" s="115" t="s">
        <v>176</v>
      </c>
      <c r="F127" s="115">
        <v>2010</v>
      </c>
      <c r="G127" s="116">
        <v>265</v>
      </c>
      <c r="H127" s="38">
        <v>38</v>
      </c>
      <c r="I127" s="68" t="s">
        <v>138</v>
      </c>
      <c r="L127" s="22"/>
      <c r="M127" s="23">
        <v>60</v>
      </c>
      <c r="N127" s="34">
        <v>1</v>
      </c>
      <c r="O127" s="23" t="s">
        <v>137</v>
      </c>
      <c r="P127" s="23">
        <v>35</v>
      </c>
      <c r="Q127" s="23" t="s">
        <v>138</v>
      </c>
      <c r="R127" s="113" t="s">
        <v>206</v>
      </c>
      <c r="S127" s="113" t="s">
        <v>134</v>
      </c>
      <c r="T127" s="23">
        <v>2014</v>
      </c>
      <c r="U127" s="23">
        <v>298</v>
      </c>
      <c r="V127" s="100">
        <v>32.200000000000003</v>
      </c>
      <c r="X127" s="100">
        <v>1</v>
      </c>
      <c r="Y127" s="100">
        <v>0</v>
      </c>
      <c r="Z127" s="100">
        <v>0</v>
      </c>
      <c r="AA127" s="100">
        <v>0</v>
      </c>
      <c r="AB127" s="100">
        <v>1</v>
      </c>
      <c r="AC127" s="100"/>
      <c r="AD127" s="100">
        <v>1</v>
      </c>
      <c r="AF127" s="22">
        <v>101035298060</v>
      </c>
      <c r="AH127" s="22">
        <v>103039265042</v>
      </c>
      <c r="AJ127" s="22">
        <v>42</v>
      </c>
      <c r="AL127" s="100">
        <v>0</v>
      </c>
      <c r="AM127" s="100">
        <v>1</v>
      </c>
      <c r="AP127" s="100">
        <v>6</v>
      </c>
      <c r="AQ127" s="100" t="s">
        <v>144</v>
      </c>
      <c r="AR127" s="100">
        <v>39</v>
      </c>
      <c r="AS127" s="100" t="s">
        <v>138</v>
      </c>
      <c r="AT127" s="100" t="s">
        <v>186</v>
      </c>
      <c r="AU127" s="100" t="s">
        <v>176</v>
      </c>
      <c r="AV127" s="100">
        <v>2010</v>
      </c>
      <c r="AW127" s="100">
        <v>265</v>
      </c>
      <c r="AX127" s="118">
        <v>38</v>
      </c>
      <c r="AY127" s="128">
        <v>42</v>
      </c>
      <c r="AZ127" s="128" t="s">
        <v>493</v>
      </c>
      <c r="BA127" s="128">
        <v>69</v>
      </c>
      <c r="BB127" s="34">
        <v>60</v>
      </c>
      <c r="BC127" s="128">
        <v>1</v>
      </c>
      <c r="BD127" s="128">
        <v>0</v>
      </c>
      <c r="BE127" s="112">
        <v>60</v>
      </c>
      <c r="BF127" s="128">
        <v>60</v>
      </c>
      <c r="BH127" s="128">
        <v>9999</v>
      </c>
      <c r="BK127" s="112" t="s">
        <v>290</v>
      </c>
      <c r="BL127" s="112" t="s">
        <v>290</v>
      </c>
      <c r="BM127" s="112" t="s">
        <v>290</v>
      </c>
      <c r="BN127" s="112" t="s">
        <v>290</v>
      </c>
      <c r="BO127" s="128" t="s">
        <v>290</v>
      </c>
      <c r="BQ127" s="112" t="s">
        <v>290</v>
      </c>
      <c r="BR127" s="112" t="s">
        <v>290</v>
      </c>
      <c r="BS127" s="112" t="s">
        <v>290</v>
      </c>
      <c r="BT127" s="128" t="s">
        <v>290</v>
      </c>
      <c r="BU127" s="128">
        <v>0</v>
      </c>
      <c r="BV127" s="128">
        <v>0</v>
      </c>
      <c r="BW127" s="128">
        <v>27</v>
      </c>
      <c r="BX127" s="128">
        <v>9999</v>
      </c>
      <c r="BZ127" s="128">
        <v>9999</v>
      </c>
      <c r="CC127" s="128" t="s">
        <v>290</v>
      </c>
      <c r="CD127" s="128" t="s">
        <v>290</v>
      </c>
      <c r="CF127" s="128">
        <v>9999</v>
      </c>
      <c r="CG127" s="128" t="s">
        <v>290</v>
      </c>
      <c r="CH127" s="128" t="s">
        <v>290</v>
      </c>
      <c r="CI127" s="128" t="s">
        <v>290</v>
      </c>
      <c r="CJ127" s="128">
        <v>0</v>
      </c>
      <c r="CK127" s="128">
        <v>0</v>
      </c>
      <c r="CL127" s="128" t="s">
        <v>290</v>
      </c>
      <c r="CM127" s="128">
        <v>9999</v>
      </c>
      <c r="CO127" s="128">
        <v>9999</v>
      </c>
      <c r="CR127" s="128" t="s">
        <v>290</v>
      </c>
      <c r="CS127" s="128" t="s">
        <v>290</v>
      </c>
      <c r="CV127" s="128">
        <v>999999</v>
      </c>
      <c r="CW127" s="128">
        <v>60</v>
      </c>
      <c r="CX127" s="128">
        <v>9999999999</v>
      </c>
      <c r="CY127" s="128">
        <v>9999999999</v>
      </c>
      <c r="CZ127" s="128">
        <v>10</v>
      </c>
      <c r="DA127" s="128">
        <v>999999</v>
      </c>
      <c r="DE127" s="128" t="s">
        <v>290</v>
      </c>
      <c r="DF127" s="128" t="s">
        <v>290</v>
      </c>
      <c r="DG127" s="128" t="s">
        <v>290</v>
      </c>
      <c r="DH127" s="128" t="s">
        <v>290</v>
      </c>
      <c r="DI127" s="192" t="s">
        <v>290</v>
      </c>
      <c r="DJ127" s="128" t="s">
        <v>290</v>
      </c>
      <c r="DK127" s="128" t="s">
        <v>290</v>
      </c>
      <c r="DL127" s="128" t="s">
        <v>290</v>
      </c>
      <c r="DM127" s="128" t="s">
        <v>290</v>
      </c>
    </row>
    <row r="128" spans="1:117" ht="20.100000000000001" customHeight="1" x14ac:dyDescent="0.25">
      <c r="A128" s="39">
        <v>1</v>
      </c>
      <c r="B128" s="72" t="s">
        <v>144</v>
      </c>
      <c r="C128" s="63">
        <v>43</v>
      </c>
      <c r="D128" s="114" t="s">
        <v>201</v>
      </c>
      <c r="E128" s="115" t="s">
        <v>191</v>
      </c>
      <c r="F128" s="115">
        <v>2010</v>
      </c>
      <c r="G128" s="116">
        <v>12</v>
      </c>
      <c r="H128" s="38">
        <v>40.799999999999997</v>
      </c>
      <c r="I128" s="68" t="s">
        <v>138</v>
      </c>
      <c r="L128" s="22"/>
      <c r="M128" s="23">
        <v>61</v>
      </c>
      <c r="N128" s="34">
        <v>1</v>
      </c>
      <c r="O128" s="23" t="s">
        <v>141</v>
      </c>
      <c r="P128" s="23">
        <v>43</v>
      </c>
      <c r="Q128" s="23" t="s">
        <v>138</v>
      </c>
      <c r="R128" s="113" t="s">
        <v>207</v>
      </c>
      <c r="S128" s="113" t="s">
        <v>134</v>
      </c>
      <c r="T128" s="23">
        <v>2011</v>
      </c>
      <c r="U128" s="23">
        <v>114</v>
      </c>
      <c r="V128" s="100">
        <v>40.799999999999997</v>
      </c>
      <c r="X128" s="100">
        <v>2</v>
      </c>
      <c r="Y128" s="100">
        <v>0</v>
      </c>
      <c r="Z128" s="100">
        <v>0</v>
      </c>
      <c r="AA128" s="100">
        <v>0</v>
      </c>
      <c r="AB128" s="100">
        <v>2</v>
      </c>
      <c r="AC128" s="100"/>
      <c r="AD128" s="100">
        <v>1</v>
      </c>
      <c r="AF128" s="22">
        <v>102043114061</v>
      </c>
      <c r="AH128" s="22">
        <v>103043012056</v>
      </c>
      <c r="AJ128" s="22">
        <v>56</v>
      </c>
      <c r="AL128" s="100">
        <v>1</v>
      </c>
      <c r="AM128" s="100">
        <v>0</v>
      </c>
      <c r="AP128" s="100">
        <v>1</v>
      </c>
      <c r="AQ128" s="100" t="s">
        <v>144</v>
      </c>
      <c r="AR128" s="100">
        <v>43</v>
      </c>
      <c r="AS128" s="100" t="s">
        <v>138</v>
      </c>
      <c r="AT128" s="100" t="s">
        <v>201</v>
      </c>
      <c r="AU128" s="100" t="s">
        <v>191</v>
      </c>
      <c r="AV128" s="100">
        <v>2010</v>
      </c>
      <c r="AW128" s="100">
        <v>12</v>
      </c>
      <c r="AX128" s="118">
        <v>40.799999999999997</v>
      </c>
      <c r="AY128" s="128">
        <v>56</v>
      </c>
      <c r="AZ128" s="128" t="s">
        <v>494</v>
      </c>
      <c r="BA128" s="128">
        <v>56</v>
      </c>
      <c r="BB128" s="34">
        <v>61</v>
      </c>
      <c r="BC128" s="128">
        <v>1</v>
      </c>
      <c r="BD128" s="128">
        <v>0</v>
      </c>
      <c r="BE128" s="112">
        <v>9999</v>
      </c>
      <c r="BF128" s="128">
        <v>9999</v>
      </c>
      <c r="BH128" s="128">
        <v>9999</v>
      </c>
      <c r="BK128" s="112" t="s">
        <v>290</v>
      </c>
      <c r="BL128" s="112" t="s">
        <v>290</v>
      </c>
      <c r="BM128" s="112" t="s">
        <v>290</v>
      </c>
      <c r="BN128" s="112" t="s">
        <v>290</v>
      </c>
      <c r="BO128" s="128" t="s">
        <v>290</v>
      </c>
      <c r="BQ128" s="112" t="s">
        <v>290</v>
      </c>
      <c r="BR128" s="112" t="s">
        <v>290</v>
      </c>
      <c r="BS128" s="112" t="s">
        <v>290</v>
      </c>
      <c r="BT128" s="128" t="s">
        <v>290</v>
      </c>
      <c r="BU128" s="128">
        <v>0</v>
      </c>
      <c r="BV128" s="128">
        <v>0</v>
      </c>
      <c r="BW128" s="128">
        <v>28</v>
      </c>
      <c r="BX128" s="128">
        <v>9999</v>
      </c>
      <c r="BZ128" s="128">
        <v>9999</v>
      </c>
      <c r="CC128" s="128" t="s">
        <v>290</v>
      </c>
      <c r="CD128" s="128" t="s">
        <v>290</v>
      </c>
      <c r="CF128" s="128">
        <v>9999</v>
      </c>
      <c r="CG128" s="128" t="s">
        <v>290</v>
      </c>
      <c r="CH128" s="128" t="s">
        <v>290</v>
      </c>
      <c r="CI128" s="128" t="s">
        <v>290</v>
      </c>
      <c r="CJ128" s="128">
        <v>0</v>
      </c>
      <c r="CK128" s="128">
        <v>0</v>
      </c>
      <c r="CL128" s="128" t="s">
        <v>290</v>
      </c>
      <c r="CM128" s="128">
        <v>9999</v>
      </c>
      <c r="CO128" s="128">
        <v>9999</v>
      </c>
      <c r="CR128" s="128" t="s">
        <v>290</v>
      </c>
      <c r="CS128" s="128" t="s">
        <v>290</v>
      </c>
      <c r="CV128" s="128">
        <v>999999</v>
      </c>
      <c r="CW128" s="128">
        <v>61</v>
      </c>
      <c r="CX128" s="128">
        <v>9999999999</v>
      </c>
      <c r="CY128" s="128">
        <v>9999999999</v>
      </c>
      <c r="CZ128" s="128">
        <v>10</v>
      </c>
      <c r="DA128" s="128">
        <v>999999</v>
      </c>
      <c r="DE128" s="128" t="s">
        <v>290</v>
      </c>
      <c r="DF128" s="128" t="s">
        <v>290</v>
      </c>
      <c r="DG128" s="128" t="s">
        <v>290</v>
      </c>
      <c r="DH128" s="128" t="s">
        <v>290</v>
      </c>
      <c r="DI128" s="192" t="s">
        <v>290</v>
      </c>
      <c r="DJ128" s="128" t="s">
        <v>290</v>
      </c>
      <c r="DK128" s="128" t="s">
        <v>290</v>
      </c>
      <c r="DL128" s="128" t="s">
        <v>290</v>
      </c>
      <c r="DM128" s="128" t="s">
        <v>290</v>
      </c>
    </row>
    <row r="129" spans="1:117" ht="20.100000000000001" customHeight="1" x14ac:dyDescent="0.25">
      <c r="A129" s="39">
        <v>2</v>
      </c>
      <c r="B129" s="72" t="s">
        <v>144</v>
      </c>
      <c r="C129" s="63">
        <v>43</v>
      </c>
      <c r="D129" s="114" t="s">
        <v>210</v>
      </c>
      <c r="E129" s="115" t="s">
        <v>134</v>
      </c>
      <c r="F129" s="115">
        <v>2010</v>
      </c>
      <c r="G129" s="116">
        <v>27</v>
      </c>
      <c r="H129" s="38">
        <v>40.9</v>
      </c>
      <c r="I129" s="68" t="s">
        <v>138</v>
      </c>
      <c r="L129" s="22"/>
      <c r="M129" s="23">
        <v>62</v>
      </c>
      <c r="N129" s="34">
        <v>1</v>
      </c>
      <c r="O129" s="23" t="s">
        <v>141</v>
      </c>
      <c r="P129" s="23">
        <v>63</v>
      </c>
      <c r="Q129" s="23" t="s">
        <v>138</v>
      </c>
      <c r="R129" s="113" t="s">
        <v>208</v>
      </c>
      <c r="S129" s="113" t="s">
        <v>134</v>
      </c>
      <c r="T129" s="23">
        <v>2011</v>
      </c>
      <c r="U129" s="23">
        <v>126</v>
      </c>
      <c r="V129" s="100">
        <v>58.6</v>
      </c>
      <c r="X129" s="100">
        <v>2</v>
      </c>
      <c r="Y129" s="100">
        <v>0</v>
      </c>
      <c r="Z129" s="100">
        <v>0</v>
      </c>
      <c r="AA129" s="100">
        <v>0</v>
      </c>
      <c r="AB129" s="100">
        <v>2</v>
      </c>
      <c r="AC129" s="100"/>
      <c r="AD129" s="100">
        <v>1</v>
      </c>
      <c r="AF129" s="22">
        <v>102063126062</v>
      </c>
      <c r="AH129" s="22">
        <v>103043027064</v>
      </c>
      <c r="AJ129" s="22">
        <v>64</v>
      </c>
      <c r="AL129" s="100">
        <v>0</v>
      </c>
      <c r="AM129" s="100">
        <v>0</v>
      </c>
      <c r="AP129" s="100">
        <v>2</v>
      </c>
      <c r="AQ129" s="100" t="s">
        <v>144</v>
      </c>
      <c r="AR129" s="100">
        <v>43</v>
      </c>
      <c r="AS129" s="100" t="s">
        <v>138</v>
      </c>
      <c r="AT129" s="100" t="s">
        <v>210</v>
      </c>
      <c r="AU129" s="100" t="s">
        <v>134</v>
      </c>
      <c r="AV129" s="100">
        <v>2010</v>
      </c>
      <c r="AW129" s="100">
        <v>27</v>
      </c>
      <c r="AX129" s="118">
        <v>40.9</v>
      </c>
      <c r="AY129" s="128">
        <v>64</v>
      </c>
      <c r="AZ129" s="128" t="s">
        <v>494</v>
      </c>
      <c r="BA129" s="128">
        <v>56</v>
      </c>
      <c r="BB129" s="34">
        <v>62</v>
      </c>
      <c r="BC129" s="128">
        <v>1</v>
      </c>
      <c r="BD129" s="128">
        <v>0</v>
      </c>
      <c r="BE129" s="112">
        <v>9999</v>
      </c>
      <c r="BF129" s="128">
        <v>9999</v>
      </c>
      <c r="BH129" s="128">
        <v>9999</v>
      </c>
      <c r="BK129" s="112" t="s">
        <v>290</v>
      </c>
      <c r="BL129" s="112" t="s">
        <v>290</v>
      </c>
      <c r="BM129" s="112" t="s">
        <v>290</v>
      </c>
      <c r="BN129" s="112" t="s">
        <v>290</v>
      </c>
      <c r="BO129" s="128" t="s">
        <v>290</v>
      </c>
      <c r="BQ129" s="112" t="s">
        <v>290</v>
      </c>
      <c r="BR129" s="112" t="s">
        <v>290</v>
      </c>
      <c r="BS129" s="112" t="s">
        <v>290</v>
      </c>
      <c r="BT129" s="128" t="s">
        <v>290</v>
      </c>
      <c r="BU129" s="128">
        <v>0</v>
      </c>
      <c r="BV129" s="128">
        <v>0</v>
      </c>
      <c r="BW129" s="128">
        <v>29</v>
      </c>
      <c r="BX129" s="128">
        <v>9999</v>
      </c>
      <c r="BZ129" s="128">
        <v>9999</v>
      </c>
      <c r="CC129" s="128" t="s">
        <v>290</v>
      </c>
      <c r="CD129" s="128" t="s">
        <v>290</v>
      </c>
      <c r="CF129" s="128">
        <v>9999</v>
      </c>
      <c r="CG129" s="128" t="s">
        <v>290</v>
      </c>
      <c r="CH129" s="128" t="s">
        <v>290</v>
      </c>
      <c r="CI129" s="128" t="s">
        <v>290</v>
      </c>
      <c r="CJ129" s="128">
        <v>0</v>
      </c>
      <c r="CK129" s="128">
        <v>0</v>
      </c>
      <c r="CL129" s="128" t="s">
        <v>290</v>
      </c>
      <c r="CM129" s="128">
        <v>9999</v>
      </c>
      <c r="CO129" s="128">
        <v>9999</v>
      </c>
      <c r="CR129" s="128" t="s">
        <v>290</v>
      </c>
      <c r="CS129" s="128" t="s">
        <v>290</v>
      </c>
      <c r="CV129" s="128">
        <v>999999</v>
      </c>
      <c r="CW129" s="128">
        <v>62</v>
      </c>
      <c r="CX129" s="128">
        <v>9999999999</v>
      </c>
      <c r="CY129" s="128">
        <v>9999999999</v>
      </c>
      <c r="CZ129" s="128">
        <v>10</v>
      </c>
      <c r="DA129" s="128">
        <v>999999</v>
      </c>
      <c r="DE129" s="128" t="s">
        <v>290</v>
      </c>
      <c r="DF129" s="128" t="s">
        <v>290</v>
      </c>
      <c r="DG129" s="128" t="s">
        <v>290</v>
      </c>
      <c r="DH129" s="128" t="s">
        <v>290</v>
      </c>
      <c r="DI129" s="192" t="s">
        <v>290</v>
      </c>
      <c r="DJ129" s="128" t="s">
        <v>290</v>
      </c>
      <c r="DK129" s="128" t="s">
        <v>290</v>
      </c>
      <c r="DL129" s="128" t="s">
        <v>290</v>
      </c>
      <c r="DM129" s="128" t="s">
        <v>290</v>
      </c>
    </row>
    <row r="130" spans="1:117" ht="20.100000000000001" customHeight="1" x14ac:dyDescent="0.25">
      <c r="A130" s="39">
        <v>3</v>
      </c>
      <c r="B130" s="72" t="s">
        <v>144</v>
      </c>
      <c r="C130" s="63">
        <v>43</v>
      </c>
      <c r="D130" s="114" t="s">
        <v>220</v>
      </c>
      <c r="E130" s="115" t="s">
        <v>136</v>
      </c>
      <c r="F130" s="115">
        <v>2010</v>
      </c>
      <c r="G130" s="116">
        <v>88</v>
      </c>
      <c r="H130" s="38">
        <v>42.5</v>
      </c>
      <c r="I130" s="68" t="s">
        <v>138</v>
      </c>
      <c r="L130" s="22"/>
      <c r="M130" s="23">
        <v>63</v>
      </c>
      <c r="N130" s="34">
        <v>1</v>
      </c>
      <c r="O130" s="23" t="s">
        <v>141</v>
      </c>
      <c r="P130" s="23">
        <v>80</v>
      </c>
      <c r="Q130" s="23" t="s">
        <v>138</v>
      </c>
      <c r="R130" s="113" t="s">
        <v>209</v>
      </c>
      <c r="S130" s="113" t="s">
        <v>134</v>
      </c>
      <c r="T130" s="23">
        <v>2011</v>
      </c>
      <c r="U130" s="23">
        <v>103</v>
      </c>
      <c r="V130" s="100">
        <v>73.099999999999994</v>
      </c>
      <c r="X130" s="100">
        <v>2</v>
      </c>
      <c r="Y130" s="100">
        <v>0</v>
      </c>
      <c r="Z130" s="100">
        <v>0</v>
      </c>
      <c r="AA130" s="100">
        <v>0</v>
      </c>
      <c r="AB130" s="100">
        <v>2</v>
      </c>
      <c r="AC130" s="100"/>
      <c r="AD130" s="100">
        <v>1</v>
      </c>
      <c r="AF130" s="22">
        <v>102080103063</v>
      </c>
      <c r="AH130" s="22">
        <v>103043088073</v>
      </c>
      <c r="AJ130" s="22">
        <v>73</v>
      </c>
      <c r="AL130" s="100">
        <v>0</v>
      </c>
      <c r="AM130" s="100">
        <v>0</v>
      </c>
      <c r="AP130" s="100">
        <v>3</v>
      </c>
      <c r="AQ130" s="100" t="s">
        <v>144</v>
      </c>
      <c r="AR130" s="100">
        <v>43</v>
      </c>
      <c r="AS130" s="100" t="s">
        <v>138</v>
      </c>
      <c r="AT130" s="100" t="s">
        <v>220</v>
      </c>
      <c r="AU130" s="100" t="s">
        <v>136</v>
      </c>
      <c r="AV130" s="100">
        <v>2010</v>
      </c>
      <c r="AW130" s="100">
        <v>88</v>
      </c>
      <c r="AX130" s="118">
        <v>42.5</v>
      </c>
      <c r="AY130" s="128">
        <v>73</v>
      </c>
      <c r="AZ130" s="128" t="s">
        <v>494</v>
      </c>
      <c r="BA130" s="128">
        <v>56</v>
      </c>
      <c r="BB130" s="34">
        <v>63</v>
      </c>
      <c r="BC130" s="128">
        <v>1</v>
      </c>
      <c r="BD130" s="128">
        <v>0</v>
      </c>
      <c r="BE130" s="112">
        <v>9999</v>
      </c>
      <c r="BF130" s="128">
        <v>9999</v>
      </c>
      <c r="BH130" s="128">
        <v>9999</v>
      </c>
      <c r="BK130" s="112" t="s">
        <v>290</v>
      </c>
      <c r="BL130" s="112" t="s">
        <v>290</v>
      </c>
      <c r="BM130" s="112" t="s">
        <v>290</v>
      </c>
      <c r="BN130" s="112" t="s">
        <v>290</v>
      </c>
      <c r="BO130" s="128" t="s">
        <v>290</v>
      </c>
      <c r="BQ130" s="112" t="s">
        <v>290</v>
      </c>
      <c r="BR130" s="112" t="s">
        <v>290</v>
      </c>
      <c r="BS130" s="112" t="s">
        <v>290</v>
      </c>
      <c r="BT130" s="128" t="s">
        <v>290</v>
      </c>
      <c r="BU130" s="128">
        <v>0</v>
      </c>
      <c r="BV130" s="128">
        <v>0</v>
      </c>
      <c r="BW130" s="128">
        <v>30</v>
      </c>
      <c r="BX130" s="128">
        <v>9999</v>
      </c>
      <c r="BZ130" s="128">
        <v>9999</v>
      </c>
      <c r="CC130" s="128" t="s">
        <v>290</v>
      </c>
      <c r="CD130" s="128" t="s">
        <v>290</v>
      </c>
      <c r="CF130" s="128">
        <v>9999</v>
      </c>
      <c r="CG130" s="128" t="s">
        <v>290</v>
      </c>
      <c r="CH130" s="128" t="s">
        <v>290</v>
      </c>
      <c r="CI130" s="128" t="s">
        <v>290</v>
      </c>
      <c r="CJ130" s="128">
        <v>0</v>
      </c>
      <c r="CK130" s="128">
        <v>0</v>
      </c>
      <c r="CL130" s="128" t="s">
        <v>290</v>
      </c>
      <c r="CM130" s="128">
        <v>9999</v>
      </c>
      <c r="CO130" s="128">
        <v>9999</v>
      </c>
      <c r="CR130" s="128" t="s">
        <v>290</v>
      </c>
      <c r="CS130" s="128" t="s">
        <v>290</v>
      </c>
      <c r="CV130" s="128">
        <v>999999</v>
      </c>
      <c r="CW130" s="128">
        <v>63</v>
      </c>
      <c r="CX130" s="128">
        <v>9999999999</v>
      </c>
      <c r="CY130" s="128">
        <v>9999999999</v>
      </c>
      <c r="CZ130" s="128">
        <v>10</v>
      </c>
      <c r="DA130" s="128">
        <v>999999</v>
      </c>
      <c r="DE130" s="128" t="s">
        <v>290</v>
      </c>
      <c r="DF130" s="128" t="s">
        <v>290</v>
      </c>
      <c r="DG130" s="128" t="s">
        <v>290</v>
      </c>
      <c r="DH130" s="128" t="s">
        <v>290</v>
      </c>
      <c r="DI130" s="192" t="s">
        <v>290</v>
      </c>
      <c r="DJ130" s="128" t="s">
        <v>290</v>
      </c>
      <c r="DK130" s="128" t="s">
        <v>290</v>
      </c>
      <c r="DL130" s="128" t="s">
        <v>290</v>
      </c>
      <c r="DM130" s="128" t="s">
        <v>290</v>
      </c>
    </row>
    <row r="131" spans="1:117" ht="20.100000000000001" customHeight="1" x14ac:dyDescent="0.25">
      <c r="A131" s="39">
        <v>4</v>
      </c>
      <c r="B131" s="72" t="s">
        <v>144</v>
      </c>
      <c r="C131" s="63">
        <v>43</v>
      </c>
      <c r="D131" s="114" t="s">
        <v>146</v>
      </c>
      <c r="E131" s="115" t="s">
        <v>140</v>
      </c>
      <c r="F131" s="115">
        <v>2010</v>
      </c>
      <c r="G131" s="116">
        <v>158</v>
      </c>
      <c r="H131" s="38">
        <v>42.1</v>
      </c>
      <c r="I131" s="68" t="s">
        <v>138</v>
      </c>
      <c r="L131" s="22"/>
      <c r="M131" s="23">
        <v>64</v>
      </c>
      <c r="N131" s="34">
        <v>1</v>
      </c>
      <c r="O131" s="23" t="s">
        <v>144</v>
      </c>
      <c r="P131" s="23">
        <v>43</v>
      </c>
      <c r="Q131" s="23" t="s">
        <v>138</v>
      </c>
      <c r="R131" s="113" t="s">
        <v>210</v>
      </c>
      <c r="S131" s="113" t="s">
        <v>134</v>
      </c>
      <c r="T131" s="23">
        <v>2010</v>
      </c>
      <c r="U131" s="23">
        <v>27</v>
      </c>
      <c r="V131" s="100">
        <v>40.9</v>
      </c>
      <c r="X131" s="100">
        <v>3</v>
      </c>
      <c r="Y131" s="100">
        <v>0</v>
      </c>
      <c r="Z131" s="100">
        <v>0</v>
      </c>
      <c r="AA131" s="100">
        <v>0</v>
      </c>
      <c r="AB131" s="100">
        <v>3</v>
      </c>
      <c r="AC131" s="100"/>
      <c r="AD131" s="100">
        <v>1</v>
      </c>
      <c r="AF131" s="22">
        <v>103043027064</v>
      </c>
      <c r="AH131" s="22">
        <v>103043158005</v>
      </c>
      <c r="AJ131" s="22">
        <v>5</v>
      </c>
      <c r="AL131" s="100">
        <v>0</v>
      </c>
      <c r="AM131" s="100">
        <v>0</v>
      </c>
      <c r="AP131" s="100">
        <v>4</v>
      </c>
      <c r="AQ131" s="100" t="s">
        <v>144</v>
      </c>
      <c r="AR131" s="100">
        <v>43</v>
      </c>
      <c r="AS131" s="100" t="s">
        <v>138</v>
      </c>
      <c r="AT131" s="100" t="s">
        <v>146</v>
      </c>
      <c r="AU131" s="100" t="s">
        <v>140</v>
      </c>
      <c r="AV131" s="100">
        <v>2010</v>
      </c>
      <c r="AW131" s="100">
        <v>158</v>
      </c>
      <c r="AX131" s="118">
        <v>42.1</v>
      </c>
      <c r="AY131" s="128">
        <v>5</v>
      </c>
      <c r="AZ131" s="128" t="s">
        <v>494</v>
      </c>
      <c r="BA131" s="128">
        <v>56</v>
      </c>
      <c r="BB131" s="34">
        <v>64</v>
      </c>
      <c r="BC131" s="128">
        <v>1</v>
      </c>
      <c r="BD131" s="128">
        <v>0</v>
      </c>
      <c r="BE131" s="112">
        <v>9999</v>
      </c>
      <c r="BF131" s="128">
        <v>9999</v>
      </c>
      <c r="BH131" s="128">
        <v>9999</v>
      </c>
      <c r="BK131" s="112" t="s">
        <v>290</v>
      </c>
      <c r="BL131" s="112" t="s">
        <v>290</v>
      </c>
      <c r="BM131" s="112" t="s">
        <v>290</v>
      </c>
      <c r="BN131" s="112" t="s">
        <v>290</v>
      </c>
      <c r="BO131" s="128" t="s">
        <v>290</v>
      </c>
      <c r="BQ131" s="112" t="s">
        <v>290</v>
      </c>
      <c r="BR131" s="112" t="s">
        <v>290</v>
      </c>
      <c r="BS131" s="112" t="s">
        <v>290</v>
      </c>
      <c r="BT131" s="128" t="s">
        <v>290</v>
      </c>
      <c r="BU131" s="128">
        <v>0</v>
      </c>
      <c r="BV131" s="128">
        <v>0</v>
      </c>
      <c r="BW131" s="128">
        <v>31</v>
      </c>
      <c r="BX131" s="128">
        <v>9999</v>
      </c>
      <c r="BZ131" s="128">
        <v>9999</v>
      </c>
      <c r="CC131" s="128" t="s">
        <v>290</v>
      </c>
      <c r="CD131" s="128" t="s">
        <v>290</v>
      </c>
      <c r="CF131" s="128">
        <v>9999</v>
      </c>
      <c r="CG131" s="128" t="s">
        <v>290</v>
      </c>
      <c r="CH131" s="128" t="s">
        <v>290</v>
      </c>
      <c r="CI131" s="128" t="s">
        <v>290</v>
      </c>
      <c r="CJ131" s="128">
        <v>0</v>
      </c>
      <c r="CK131" s="128">
        <v>0</v>
      </c>
      <c r="CL131" s="128" t="s">
        <v>290</v>
      </c>
      <c r="CM131" s="128">
        <v>9999</v>
      </c>
      <c r="CO131" s="128">
        <v>9999</v>
      </c>
      <c r="CR131" s="128" t="s">
        <v>290</v>
      </c>
      <c r="CS131" s="128" t="s">
        <v>290</v>
      </c>
      <c r="CV131" s="128">
        <v>999999</v>
      </c>
      <c r="CW131" s="128">
        <v>64</v>
      </c>
      <c r="CX131" s="128">
        <v>9999999999</v>
      </c>
      <c r="CY131" s="128">
        <v>9999999999</v>
      </c>
      <c r="CZ131" s="128">
        <v>10</v>
      </c>
      <c r="DA131" s="128">
        <v>999999</v>
      </c>
      <c r="DE131" s="128" t="s">
        <v>290</v>
      </c>
      <c r="DF131" s="128" t="s">
        <v>290</v>
      </c>
      <c r="DG131" s="128" t="s">
        <v>290</v>
      </c>
      <c r="DH131" s="128" t="s">
        <v>290</v>
      </c>
      <c r="DI131" s="192" t="s">
        <v>290</v>
      </c>
      <c r="DJ131" s="128" t="s">
        <v>290</v>
      </c>
      <c r="DK131" s="128" t="s">
        <v>290</v>
      </c>
      <c r="DL131" s="128" t="s">
        <v>290</v>
      </c>
      <c r="DM131" s="128" t="s">
        <v>290</v>
      </c>
    </row>
    <row r="132" spans="1:117" ht="20.100000000000001" customHeight="1" x14ac:dyDescent="0.25">
      <c r="A132" s="39">
        <v>5</v>
      </c>
      <c r="B132" s="72" t="s">
        <v>144</v>
      </c>
      <c r="C132" s="63">
        <v>43</v>
      </c>
      <c r="D132" s="114" t="s">
        <v>187</v>
      </c>
      <c r="E132" s="115" t="s">
        <v>176</v>
      </c>
      <c r="F132" s="115">
        <v>2009</v>
      </c>
      <c r="G132" s="116">
        <v>254</v>
      </c>
      <c r="H132" s="38">
        <v>41.8</v>
      </c>
      <c r="I132" s="68" t="s">
        <v>138</v>
      </c>
      <c r="L132" s="22"/>
      <c r="M132" s="23">
        <v>65</v>
      </c>
      <c r="N132" s="34">
        <v>1</v>
      </c>
      <c r="O132" s="23" t="s">
        <v>144</v>
      </c>
      <c r="P132" s="23">
        <v>80</v>
      </c>
      <c r="Q132" s="23" t="s">
        <v>138</v>
      </c>
      <c r="R132" s="113" t="s">
        <v>211</v>
      </c>
      <c r="S132" s="113" t="s">
        <v>134</v>
      </c>
      <c r="T132" s="23">
        <v>2009</v>
      </c>
      <c r="U132" s="23">
        <v>108</v>
      </c>
      <c r="V132" s="100">
        <v>71.8</v>
      </c>
      <c r="X132" s="100">
        <v>3</v>
      </c>
      <c r="Y132" s="100">
        <v>0</v>
      </c>
      <c r="Z132" s="100">
        <v>0</v>
      </c>
      <c r="AA132" s="100">
        <v>0</v>
      </c>
      <c r="AB132" s="100">
        <v>3</v>
      </c>
      <c r="AC132" s="100"/>
      <c r="AD132" s="100">
        <v>1</v>
      </c>
      <c r="AF132" s="22">
        <v>103080108065</v>
      </c>
      <c r="AH132" s="22">
        <v>103043254043</v>
      </c>
      <c r="AJ132" s="22">
        <v>43</v>
      </c>
      <c r="AL132" s="100">
        <v>0</v>
      </c>
      <c r="AM132" s="100">
        <v>1</v>
      </c>
      <c r="AP132" s="100">
        <v>5</v>
      </c>
      <c r="AQ132" s="100" t="s">
        <v>144</v>
      </c>
      <c r="AR132" s="100">
        <v>43</v>
      </c>
      <c r="AS132" s="100" t="s">
        <v>138</v>
      </c>
      <c r="AT132" s="100" t="s">
        <v>187</v>
      </c>
      <c r="AU132" s="100" t="s">
        <v>176</v>
      </c>
      <c r="AV132" s="100">
        <v>2009</v>
      </c>
      <c r="AW132" s="100">
        <v>254</v>
      </c>
      <c r="AX132" s="118">
        <v>41.8</v>
      </c>
      <c r="AY132" s="128">
        <v>43</v>
      </c>
      <c r="AZ132" s="128" t="s">
        <v>494</v>
      </c>
      <c r="BA132" s="128">
        <v>56</v>
      </c>
      <c r="BB132" s="34">
        <v>65</v>
      </c>
      <c r="BC132" s="128">
        <v>1</v>
      </c>
      <c r="BD132" s="128">
        <v>0</v>
      </c>
      <c r="BE132" s="112">
        <v>65</v>
      </c>
      <c r="BF132" s="128">
        <v>65</v>
      </c>
      <c r="BH132" s="128">
        <v>9999</v>
      </c>
      <c r="BK132" s="112" t="s">
        <v>290</v>
      </c>
      <c r="BL132" s="112" t="s">
        <v>290</v>
      </c>
      <c r="BM132" s="112" t="s">
        <v>290</v>
      </c>
      <c r="BN132" s="112" t="s">
        <v>290</v>
      </c>
      <c r="BO132" s="128" t="s">
        <v>290</v>
      </c>
      <c r="BQ132" s="112" t="s">
        <v>290</v>
      </c>
      <c r="BR132" s="112" t="s">
        <v>290</v>
      </c>
      <c r="BS132" s="112" t="s">
        <v>290</v>
      </c>
      <c r="BT132" s="128" t="s">
        <v>290</v>
      </c>
      <c r="BU132" s="128">
        <v>0</v>
      </c>
      <c r="BV132" s="128">
        <v>0</v>
      </c>
      <c r="BW132" s="128">
        <v>32</v>
      </c>
      <c r="BX132" s="128">
        <v>9999</v>
      </c>
      <c r="BZ132" s="128">
        <v>9999</v>
      </c>
      <c r="CC132" s="128" t="s">
        <v>290</v>
      </c>
      <c r="CD132" s="128" t="s">
        <v>290</v>
      </c>
      <c r="CF132" s="128">
        <v>9999</v>
      </c>
      <c r="CG132" s="128" t="s">
        <v>290</v>
      </c>
      <c r="CH132" s="128" t="s">
        <v>290</v>
      </c>
      <c r="CI132" s="128" t="s">
        <v>290</v>
      </c>
      <c r="CJ132" s="128">
        <v>0</v>
      </c>
      <c r="CK132" s="128">
        <v>0</v>
      </c>
      <c r="CL132" s="128" t="s">
        <v>290</v>
      </c>
      <c r="CM132" s="128">
        <v>9999</v>
      </c>
      <c r="CO132" s="128">
        <v>9999</v>
      </c>
      <c r="CR132" s="128" t="s">
        <v>290</v>
      </c>
      <c r="CS132" s="128" t="s">
        <v>290</v>
      </c>
      <c r="CV132" s="128">
        <v>999999</v>
      </c>
      <c r="CW132" s="128">
        <v>65</v>
      </c>
      <c r="CX132" s="128">
        <v>9999999999</v>
      </c>
      <c r="CY132" s="128">
        <v>9999999999</v>
      </c>
      <c r="CZ132" s="128">
        <v>10</v>
      </c>
      <c r="DA132" s="128">
        <v>999999</v>
      </c>
      <c r="DE132" s="128" t="s">
        <v>290</v>
      </c>
      <c r="DF132" s="128" t="s">
        <v>290</v>
      </c>
      <c r="DG132" s="128" t="s">
        <v>290</v>
      </c>
      <c r="DH132" s="128" t="s">
        <v>290</v>
      </c>
      <c r="DI132" s="192" t="s">
        <v>290</v>
      </c>
      <c r="DJ132" s="128" t="s">
        <v>290</v>
      </c>
      <c r="DK132" s="128" t="s">
        <v>290</v>
      </c>
      <c r="DL132" s="128" t="s">
        <v>290</v>
      </c>
      <c r="DM132" s="128" t="s">
        <v>290</v>
      </c>
    </row>
    <row r="133" spans="1:117" ht="20.100000000000001" customHeight="1" x14ac:dyDescent="0.25">
      <c r="A133" s="39">
        <v>1</v>
      </c>
      <c r="B133" s="72" t="s">
        <v>144</v>
      </c>
      <c r="C133" s="63">
        <v>47</v>
      </c>
      <c r="D133" s="114" t="s">
        <v>147</v>
      </c>
      <c r="E133" s="115" t="s">
        <v>140</v>
      </c>
      <c r="F133" s="115">
        <v>2010</v>
      </c>
      <c r="G133" s="116">
        <v>57</v>
      </c>
      <c r="H133" s="38">
        <v>45.2</v>
      </c>
      <c r="I133" s="68" t="s">
        <v>138</v>
      </c>
      <c r="L133" s="22"/>
      <c r="M133" s="23">
        <v>66</v>
      </c>
      <c r="N133" s="34">
        <v>1</v>
      </c>
      <c r="O133" s="23" t="s">
        <v>141</v>
      </c>
      <c r="P133" s="23">
        <v>28</v>
      </c>
      <c r="Q133" s="23" t="s">
        <v>138</v>
      </c>
      <c r="R133" s="113" t="s">
        <v>213</v>
      </c>
      <c r="S133" s="113" t="s">
        <v>212</v>
      </c>
      <c r="T133" s="23">
        <v>2012</v>
      </c>
      <c r="U133" s="23">
        <v>171</v>
      </c>
      <c r="V133" s="100">
        <v>27.4</v>
      </c>
      <c r="X133" s="100">
        <v>2</v>
      </c>
      <c r="Y133" s="100">
        <v>0</v>
      </c>
      <c r="Z133" s="100">
        <v>0</v>
      </c>
      <c r="AA133" s="100">
        <v>0</v>
      </c>
      <c r="AB133" s="100">
        <v>2</v>
      </c>
      <c r="AC133" s="100"/>
      <c r="AD133" s="100">
        <v>1</v>
      </c>
      <c r="AF133" s="22">
        <v>102028171066</v>
      </c>
      <c r="AH133" s="22">
        <v>103047057006</v>
      </c>
      <c r="AJ133" s="22">
        <v>6</v>
      </c>
      <c r="AL133" s="100">
        <v>1</v>
      </c>
      <c r="AM133" s="100">
        <v>0</v>
      </c>
      <c r="AP133" s="100">
        <v>1</v>
      </c>
      <c r="AQ133" s="100" t="s">
        <v>144</v>
      </c>
      <c r="AR133" s="100">
        <v>47</v>
      </c>
      <c r="AS133" s="100" t="s">
        <v>138</v>
      </c>
      <c r="AT133" s="100" t="s">
        <v>147</v>
      </c>
      <c r="AU133" s="100" t="s">
        <v>140</v>
      </c>
      <c r="AV133" s="100">
        <v>2010</v>
      </c>
      <c r="AW133" s="100">
        <v>57</v>
      </c>
      <c r="AX133" s="118">
        <v>45.2</v>
      </c>
      <c r="AY133" s="128">
        <v>6</v>
      </c>
      <c r="AZ133" s="128" t="s">
        <v>495</v>
      </c>
      <c r="BA133" s="128">
        <v>6</v>
      </c>
      <c r="BB133" s="34">
        <v>66</v>
      </c>
      <c r="BC133" s="128">
        <v>1</v>
      </c>
      <c r="BD133" s="128">
        <v>0</v>
      </c>
      <c r="BE133" s="112">
        <v>9999</v>
      </c>
      <c r="BF133" s="128">
        <v>9999</v>
      </c>
      <c r="BH133" s="128">
        <v>9999</v>
      </c>
      <c r="BK133" s="112" t="s">
        <v>290</v>
      </c>
      <c r="BL133" s="112" t="s">
        <v>290</v>
      </c>
      <c r="BM133" s="112" t="s">
        <v>290</v>
      </c>
      <c r="BN133" s="112" t="s">
        <v>290</v>
      </c>
      <c r="BO133" s="128" t="s">
        <v>290</v>
      </c>
      <c r="BQ133" s="112" t="s">
        <v>290</v>
      </c>
      <c r="BR133" s="112" t="s">
        <v>290</v>
      </c>
      <c r="BS133" s="112" t="s">
        <v>290</v>
      </c>
      <c r="BT133" s="128" t="s">
        <v>290</v>
      </c>
      <c r="BU133" s="128">
        <v>0</v>
      </c>
      <c r="BV133" s="128">
        <v>0</v>
      </c>
      <c r="BW133" s="128">
        <v>33</v>
      </c>
      <c r="BX133" s="128">
        <v>9999</v>
      </c>
      <c r="BZ133" s="128">
        <v>9999</v>
      </c>
      <c r="CC133" s="128" t="s">
        <v>290</v>
      </c>
      <c r="CD133" s="128" t="s">
        <v>290</v>
      </c>
      <c r="CF133" s="128">
        <v>9999</v>
      </c>
      <c r="CG133" s="128" t="s">
        <v>290</v>
      </c>
      <c r="CH133" s="128" t="s">
        <v>290</v>
      </c>
      <c r="CI133" s="128" t="s">
        <v>290</v>
      </c>
      <c r="CJ133" s="128">
        <v>0</v>
      </c>
      <c r="CK133" s="128">
        <v>0</v>
      </c>
      <c r="CL133" s="128" t="s">
        <v>290</v>
      </c>
      <c r="CM133" s="128">
        <v>9999</v>
      </c>
      <c r="CO133" s="128">
        <v>9999</v>
      </c>
      <c r="CR133" s="128" t="s">
        <v>290</v>
      </c>
      <c r="CS133" s="128" t="s">
        <v>290</v>
      </c>
      <c r="CV133" s="128">
        <v>999999</v>
      </c>
      <c r="CW133" s="128">
        <v>66</v>
      </c>
      <c r="CX133" s="128">
        <v>9999999999</v>
      </c>
      <c r="CY133" s="128">
        <v>9999999999</v>
      </c>
      <c r="CZ133" s="128">
        <v>10</v>
      </c>
      <c r="DA133" s="128">
        <v>999999</v>
      </c>
      <c r="DE133" s="128" t="s">
        <v>290</v>
      </c>
      <c r="DF133" s="128" t="s">
        <v>290</v>
      </c>
      <c r="DG133" s="128" t="s">
        <v>290</v>
      </c>
      <c r="DH133" s="128" t="s">
        <v>290</v>
      </c>
      <c r="DI133" s="192" t="s">
        <v>290</v>
      </c>
      <c r="DJ133" s="128" t="s">
        <v>290</v>
      </c>
      <c r="DK133" s="128" t="s">
        <v>290</v>
      </c>
      <c r="DL133" s="128" t="s">
        <v>290</v>
      </c>
      <c r="DM133" s="128" t="s">
        <v>290</v>
      </c>
    </row>
    <row r="134" spans="1:117" ht="20.100000000000001" customHeight="1" x14ac:dyDescent="0.25">
      <c r="A134" s="39">
        <v>2</v>
      </c>
      <c r="B134" s="72" t="s">
        <v>144</v>
      </c>
      <c r="C134" s="63">
        <v>47</v>
      </c>
      <c r="D134" s="114" t="s">
        <v>221</v>
      </c>
      <c r="E134" s="115" t="s">
        <v>136</v>
      </c>
      <c r="F134" s="115">
        <v>2009</v>
      </c>
      <c r="G134" s="116">
        <v>59</v>
      </c>
      <c r="H134" s="38">
        <v>43.7</v>
      </c>
      <c r="I134" s="68" t="s">
        <v>138</v>
      </c>
      <c r="L134" s="22"/>
      <c r="M134" s="23">
        <v>67</v>
      </c>
      <c r="N134" s="34">
        <v>1</v>
      </c>
      <c r="O134" s="23" t="s">
        <v>141</v>
      </c>
      <c r="P134" s="23">
        <v>47</v>
      </c>
      <c r="Q134" s="23" t="s">
        <v>138</v>
      </c>
      <c r="R134" s="113" t="s">
        <v>214</v>
      </c>
      <c r="S134" s="113" t="s">
        <v>212</v>
      </c>
      <c r="T134" s="23">
        <v>2012</v>
      </c>
      <c r="U134" s="23">
        <v>163</v>
      </c>
      <c r="V134" s="100">
        <v>44.3</v>
      </c>
      <c r="X134" s="100">
        <v>2</v>
      </c>
      <c r="Y134" s="100">
        <v>0</v>
      </c>
      <c r="Z134" s="100">
        <v>0</v>
      </c>
      <c r="AA134" s="100">
        <v>0</v>
      </c>
      <c r="AB134" s="100">
        <v>2</v>
      </c>
      <c r="AC134" s="100"/>
      <c r="AD134" s="100">
        <v>1</v>
      </c>
      <c r="AF134" s="22">
        <v>102047163067</v>
      </c>
      <c r="AH134" s="22">
        <v>103047059074</v>
      </c>
      <c r="AJ134" s="22">
        <v>74</v>
      </c>
      <c r="AL134" s="100">
        <v>0</v>
      </c>
      <c r="AM134" s="100">
        <v>0</v>
      </c>
      <c r="AP134" s="100">
        <v>2</v>
      </c>
      <c r="AQ134" s="100" t="s">
        <v>144</v>
      </c>
      <c r="AR134" s="100">
        <v>47</v>
      </c>
      <c r="AS134" s="100" t="s">
        <v>138</v>
      </c>
      <c r="AT134" s="100" t="s">
        <v>221</v>
      </c>
      <c r="AU134" s="100" t="s">
        <v>136</v>
      </c>
      <c r="AV134" s="100">
        <v>2009</v>
      </c>
      <c r="AW134" s="100">
        <v>59</v>
      </c>
      <c r="AX134" s="118">
        <v>43.7</v>
      </c>
      <c r="AY134" s="128">
        <v>74</v>
      </c>
      <c r="AZ134" s="128" t="s">
        <v>495</v>
      </c>
      <c r="BA134" s="128">
        <v>6</v>
      </c>
      <c r="BB134" s="34">
        <v>67</v>
      </c>
      <c r="BC134" s="128">
        <v>1</v>
      </c>
      <c r="BD134" s="128">
        <v>0</v>
      </c>
      <c r="BE134" s="112">
        <v>9999</v>
      </c>
      <c r="BF134" s="128">
        <v>9999</v>
      </c>
      <c r="BH134" s="128">
        <v>9999</v>
      </c>
      <c r="BK134" s="112" t="s">
        <v>290</v>
      </c>
      <c r="BL134" s="112" t="s">
        <v>290</v>
      </c>
      <c r="BM134" s="112" t="s">
        <v>290</v>
      </c>
      <c r="BN134" s="112" t="s">
        <v>290</v>
      </c>
      <c r="BO134" s="128" t="s">
        <v>290</v>
      </c>
      <c r="BQ134" s="112" t="s">
        <v>290</v>
      </c>
      <c r="BR134" s="112" t="s">
        <v>290</v>
      </c>
      <c r="BS134" s="112" t="s">
        <v>290</v>
      </c>
      <c r="BT134" s="128" t="s">
        <v>290</v>
      </c>
      <c r="BU134" s="128">
        <v>0</v>
      </c>
      <c r="BV134" s="128">
        <v>0</v>
      </c>
      <c r="BW134" s="128">
        <v>34</v>
      </c>
      <c r="BX134" s="128">
        <v>9999</v>
      </c>
      <c r="BZ134" s="128">
        <v>9999</v>
      </c>
      <c r="CC134" s="128" t="s">
        <v>290</v>
      </c>
      <c r="CD134" s="128" t="s">
        <v>290</v>
      </c>
      <c r="CF134" s="128">
        <v>9999</v>
      </c>
      <c r="CG134" s="128" t="s">
        <v>290</v>
      </c>
      <c r="CH134" s="128" t="s">
        <v>290</v>
      </c>
      <c r="CI134" s="128" t="s">
        <v>290</v>
      </c>
      <c r="CJ134" s="128">
        <v>0</v>
      </c>
      <c r="CK134" s="128">
        <v>0</v>
      </c>
      <c r="CL134" s="128" t="s">
        <v>290</v>
      </c>
      <c r="CM134" s="128">
        <v>9999</v>
      </c>
      <c r="CO134" s="128">
        <v>9999</v>
      </c>
      <c r="CR134" s="128" t="s">
        <v>290</v>
      </c>
      <c r="CS134" s="128" t="s">
        <v>290</v>
      </c>
      <c r="CV134" s="128">
        <v>999999</v>
      </c>
      <c r="CW134" s="128">
        <v>67</v>
      </c>
      <c r="CX134" s="128">
        <v>9999999999</v>
      </c>
      <c r="CY134" s="128">
        <v>9999999999</v>
      </c>
      <c r="CZ134" s="128">
        <v>10</v>
      </c>
      <c r="DA134" s="128">
        <v>999999</v>
      </c>
      <c r="DE134" s="128" t="s">
        <v>290</v>
      </c>
      <c r="DF134" s="128" t="s">
        <v>290</v>
      </c>
      <c r="DG134" s="128" t="s">
        <v>290</v>
      </c>
      <c r="DH134" s="128" t="s">
        <v>290</v>
      </c>
      <c r="DI134" s="192" t="s">
        <v>290</v>
      </c>
      <c r="DJ134" s="128" t="s">
        <v>290</v>
      </c>
      <c r="DK134" s="128" t="s">
        <v>290</v>
      </c>
      <c r="DL134" s="128" t="s">
        <v>290</v>
      </c>
      <c r="DM134" s="128" t="s">
        <v>290</v>
      </c>
    </row>
    <row r="135" spans="1:117" ht="20.100000000000001" customHeight="1" x14ac:dyDescent="0.25">
      <c r="A135" s="39">
        <v>3</v>
      </c>
      <c r="B135" s="72" t="s">
        <v>144</v>
      </c>
      <c r="C135" s="63">
        <v>47</v>
      </c>
      <c r="D135" s="114" t="s">
        <v>217</v>
      </c>
      <c r="E135" s="115" t="s">
        <v>212</v>
      </c>
      <c r="F135" s="115">
        <v>2010</v>
      </c>
      <c r="G135" s="116">
        <v>205</v>
      </c>
      <c r="H135" s="38">
        <v>45.4</v>
      </c>
      <c r="I135" s="68" t="s">
        <v>138</v>
      </c>
      <c r="L135" s="22"/>
      <c r="M135" s="23">
        <v>68</v>
      </c>
      <c r="N135" s="34">
        <v>1</v>
      </c>
      <c r="O135" s="23" t="s">
        <v>141</v>
      </c>
      <c r="P135" s="23">
        <v>63</v>
      </c>
      <c r="Q135" s="23" t="s">
        <v>138</v>
      </c>
      <c r="R135" s="113" t="s">
        <v>215</v>
      </c>
      <c r="S135" s="113" t="s">
        <v>212</v>
      </c>
      <c r="T135" s="23">
        <v>2012</v>
      </c>
      <c r="U135" s="23">
        <v>175</v>
      </c>
      <c r="V135" s="100">
        <v>59.2</v>
      </c>
      <c r="X135" s="100">
        <v>2</v>
      </c>
      <c r="Y135" s="100">
        <v>0</v>
      </c>
      <c r="Z135" s="100">
        <v>0</v>
      </c>
      <c r="AA135" s="100">
        <v>0</v>
      </c>
      <c r="AB135" s="100">
        <v>2</v>
      </c>
      <c r="AC135" s="100"/>
      <c r="AD135" s="100">
        <v>1</v>
      </c>
      <c r="AF135" s="22">
        <v>102063175068</v>
      </c>
      <c r="AH135" s="22">
        <v>103047205070</v>
      </c>
      <c r="AJ135" s="22">
        <v>70</v>
      </c>
      <c r="AL135" s="100">
        <v>0</v>
      </c>
      <c r="AM135" s="100">
        <v>0</v>
      </c>
      <c r="AP135" s="100">
        <v>3</v>
      </c>
      <c r="AQ135" s="100" t="s">
        <v>144</v>
      </c>
      <c r="AR135" s="100">
        <v>47</v>
      </c>
      <c r="AS135" s="100" t="s">
        <v>138</v>
      </c>
      <c r="AT135" s="100" t="s">
        <v>217</v>
      </c>
      <c r="AU135" s="100" t="s">
        <v>212</v>
      </c>
      <c r="AV135" s="100">
        <v>2010</v>
      </c>
      <c r="AW135" s="100">
        <v>205</v>
      </c>
      <c r="AX135" s="118">
        <v>45.4</v>
      </c>
      <c r="AY135" s="128">
        <v>70</v>
      </c>
      <c r="AZ135" s="128" t="s">
        <v>495</v>
      </c>
      <c r="BA135" s="128">
        <v>6</v>
      </c>
      <c r="BB135" s="34">
        <v>68</v>
      </c>
      <c r="BC135" s="128">
        <v>1</v>
      </c>
      <c r="BD135" s="128">
        <v>0</v>
      </c>
      <c r="BE135" s="112">
        <v>9999</v>
      </c>
      <c r="BF135" s="128">
        <v>9999</v>
      </c>
      <c r="BH135" s="128">
        <v>9999</v>
      </c>
      <c r="BK135" s="112" t="s">
        <v>290</v>
      </c>
      <c r="BL135" s="112" t="s">
        <v>290</v>
      </c>
      <c r="BM135" s="112" t="s">
        <v>290</v>
      </c>
      <c r="BN135" s="112" t="s">
        <v>290</v>
      </c>
      <c r="BO135" s="128" t="s">
        <v>290</v>
      </c>
      <c r="BQ135" s="112" t="s">
        <v>290</v>
      </c>
      <c r="BR135" s="112" t="s">
        <v>290</v>
      </c>
      <c r="BS135" s="112" t="s">
        <v>290</v>
      </c>
      <c r="BT135" s="128" t="s">
        <v>290</v>
      </c>
      <c r="BU135" s="128">
        <v>0</v>
      </c>
      <c r="BV135" s="128">
        <v>0</v>
      </c>
      <c r="BW135" s="128">
        <v>35</v>
      </c>
      <c r="BX135" s="128">
        <v>9999</v>
      </c>
      <c r="BZ135" s="128">
        <v>9999</v>
      </c>
      <c r="CC135" s="128" t="s">
        <v>290</v>
      </c>
      <c r="CD135" s="128" t="s">
        <v>290</v>
      </c>
      <c r="CF135" s="128">
        <v>9999</v>
      </c>
      <c r="CG135" s="128" t="s">
        <v>290</v>
      </c>
      <c r="CH135" s="128" t="s">
        <v>290</v>
      </c>
      <c r="CI135" s="128" t="s">
        <v>290</v>
      </c>
      <c r="CJ135" s="128">
        <v>0</v>
      </c>
      <c r="CK135" s="128">
        <v>0</v>
      </c>
      <c r="CL135" s="128" t="s">
        <v>290</v>
      </c>
      <c r="CM135" s="128">
        <v>9999</v>
      </c>
      <c r="CO135" s="128">
        <v>9999</v>
      </c>
      <c r="CR135" s="128" t="s">
        <v>290</v>
      </c>
      <c r="CS135" s="128" t="s">
        <v>290</v>
      </c>
      <c r="CV135" s="128">
        <v>999999</v>
      </c>
      <c r="CW135" s="128">
        <v>68</v>
      </c>
      <c r="CX135" s="128">
        <v>9999999999</v>
      </c>
      <c r="CY135" s="128">
        <v>9999999999</v>
      </c>
      <c r="CZ135" s="128">
        <v>10</v>
      </c>
      <c r="DA135" s="128">
        <v>999999</v>
      </c>
      <c r="DE135" s="128" t="s">
        <v>290</v>
      </c>
      <c r="DF135" s="128" t="s">
        <v>290</v>
      </c>
      <c r="DG135" s="128" t="s">
        <v>290</v>
      </c>
      <c r="DH135" s="128" t="s">
        <v>290</v>
      </c>
      <c r="DI135" s="192" t="s">
        <v>290</v>
      </c>
      <c r="DJ135" s="128" t="s">
        <v>290</v>
      </c>
      <c r="DK135" s="128" t="s">
        <v>290</v>
      </c>
      <c r="DL135" s="128" t="s">
        <v>290</v>
      </c>
      <c r="DM135" s="128" t="s">
        <v>290</v>
      </c>
    </row>
    <row r="136" spans="1:117" ht="20.100000000000001" customHeight="1" x14ac:dyDescent="0.25">
      <c r="A136" s="39">
        <v>4</v>
      </c>
      <c r="B136" s="72" t="s">
        <v>144</v>
      </c>
      <c r="C136" s="63">
        <v>47</v>
      </c>
      <c r="D136" s="114" t="s">
        <v>228</v>
      </c>
      <c r="E136" s="115" t="s">
        <v>225</v>
      </c>
      <c r="F136" s="115">
        <v>2010</v>
      </c>
      <c r="G136" s="116">
        <v>225</v>
      </c>
      <c r="H136" s="38">
        <v>45</v>
      </c>
      <c r="I136" s="68" t="s">
        <v>138</v>
      </c>
      <c r="L136" s="22"/>
      <c r="M136" s="23">
        <v>69</v>
      </c>
      <c r="N136" s="34">
        <v>1</v>
      </c>
      <c r="O136" s="23" t="s">
        <v>144</v>
      </c>
      <c r="P136" s="23">
        <v>39</v>
      </c>
      <c r="Q136" s="23" t="s">
        <v>138</v>
      </c>
      <c r="R136" s="113" t="s">
        <v>216</v>
      </c>
      <c r="S136" s="113" t="s">
        <v>212</v>
      </c>
      <c r="T136" s="23">
        <v>2010</v>
      </c>
      <c r="U136" s="23">
        <v>9</v>
      </c>
      <c r="V136" s="100">
        <v>36.1</v>
      </c>
      <c r="X136" s="100">
        <v>3</v>
      </c>
      <c r="Y136" s="100">
        <v>0</v>
      </c>
      <c r="Z136" s="100">
        <v>0</v>
      </c>
      <c r="AA136" s="100">
        <v>0</v>
      </c>
      <c r="AB136" s="100">
        <v>3</v>
      </c>
      <c r="AC136" s="100"/>
      <c r="AD136" s="100">
        <v>1</v>
      </c>
      <c r="AF136" s="22">
        <v>103039009069</v>
      </c>
      <c r="AH136" s="22">
        <v>103047225080</v>
      </c>
      <c r="AJ136" s="22">
        <v>80</v>
      </c>
      <c r="AL136" s="100">
        <v>0</v>
      </c>
      <c r="AM136" s="100">
        <v>1</v>
      </c>
      <c r="AP136" s="100">
        <v>4</v>
      </c>
      <c r="AQ136" s="100" t="s">
        <v>144</v>
      </c>
      <c r="AR136" s="100">
        <v>47</v>
      </c>
      <c r="AS136" s="100" t="s">
        <v>138</v>
      </c>
      <c r="AT136" s="100" t="s">
        <v>228</v>
      </c>
      <c r="AU136" s="100" t="s">
        <v>225</v>
      </c>
      <c r="AV136" s="100">
        <v>2010</v>
      </c>
      <c r="AW136" s="100">
        <v>225</v>
      </c>
      <c r="AX136" s="118">
        <v>45</v>
      </c>
      <c r="AY136" s="128">
        <v>80</v>
      </c>
      <c r="AZ136" s="128" t="s">
        <v>495</v>
      </c>
      <c r="BA136" s="128">
        <v>6</v>
      </c>
      <c r="BB136" s="34">
        <v>69</v>
      </c>
      <c r="BC136" s="128">
        <v>1</v>
      </c>
      <c r="BD136" s="128">
        <v>0</v>
      </c>
      <c r="BE136" s="112">
        <v>69</v>
      </c>
      <c r="BF136" s="128">
        <v>69</v>
      </c>
      <c r="BH136" s="128">
        <v>9999</v>
      </c>
      <c r="BK136" s="112" t="s">
        <v>290</v>
      </c>
      <c r="BL136" s="112" t="s">
        <v>290</v>
      </c>
      <c r="BM136" s="112" t="s">
        <v>290</v>
      </c>
      <c r="BN136" s="112" t="s">
        <v>290</v>
      </c>
      <c r="BO136" s="128" t="s">
        <v>290</v>
      </c>
      <c r="BQ136" s="112" t="s">
        <v>290</v>
      </c>
      <c r="BR136" s="112" t="s">
        <v>290</v>
      </c>
      <c r="BS136" s="112" t="s">
        <v>290</v>
      </c>
      <c r="BT136" s="128" t="s">
        <v>290</v>
      </c>
      <c r="BU136" s="128">
        <v>0</v>
      </c>
      <c r="BV136" s="128">
        <v>0</v>
      </c>
      <c r="BW136" s="128">
        <v>36</v>
      </c>
      <c r="BX136" s="128">
        <v>9999</v>
      </c>
      <c r="BZ136" s="128">
        <v>9999</v>
      </c>
      <c r="CC136" s="128" t="s">
        <v>290</v>
      </c>
      <c r="CD136" s="128" t="s">
        <v>290</v>
      </c>
      <c r="CF136" s="128">
        <v>9999</v>
      </c>
      <c r="CG136" s="128" t="s">
        <v>290</v>
      </c>
      <c r="CH136" s="128" t="s">
        <v>290</v>
      </c>
      <c r="CI136" s="128" t="s">
        <v>290</v>
      </c>
      <c r="CJ136" s="128">
        <v>0</v>
      </c>
      <c r="CK136" s="128">
        <v>0</v>
      </c>
      <c r="CL136" s="128" t="s">
        <v>290</v>
      </c>
      <c r="CM136" s="128">
        <v>9999</v>
      </c>
      <c r="CO136" s="128">
        <v>9999</v>
      </c>
      <c r="CR136" s="128" t="s">
        <v>290</v>
      </c>
      <c r="CS136" s="128" t="s">
        <v>290</v>
      </c>
      <c r="CV136" s="128">
        <v>999999</v>
      </c>
      <c r="CW136" s="128">
        <v>69</v>
      </c>
      <c r="CX136" s="128">
        <v>9999999999</v>
      </c>
      <c r="CY136" s="128">
        <v>9999999999</v>
      </c>
      <c r="CZ136" s="128">
        <v>10</v>
      </c>
      <c r="DA136" s="128">
        <v>999999</v>
      </c>
      <c r="DE136" s="128" t="s">
        <v>290</v>
      </c>
      <c r="DF136" s="128" t="s">
        <v>290</v>
      </c>
      <c r="DG136" s="128" t="s">
        <v>290</v>
      </c>
      <c r="DH136" s="128" t="s">
        <v>290</v>
      </c>
      <c r="DI136" s="192" t="s">
        <v>290</v>
      </c>
      <c r="DJ136" s="128" t="s">
        <v>290</v>
      </c>
      <c r="DK136" s="128" t="s">
        <v>290</v>
      </c>
      <c r="DL136" s="128" t="s">
        <v>290</v>
      </c>
      <c r="DM136" s="128" t="s">
        <v>290</v>
      </c>
    </row>
    <row r="137" spans="1:117" ht="20.100000000000001" customHeight="1" x14ac:dyDescent="0.25">
      <c r="A137" s="39">
        <v>1</v>
      </c>
      <c r="B137" s="72" t="s">
        <v>144</v>
      </c>
      <c r="C137" s="63">
        <v>52</v>
      </c>
      <c r="D137" s="114" t="s">
        <v>172</v>
      </c>
      <c r="E137" s="115" t="s">
        <v>153</v>
      </c>
      <c r="F137" s="115">
        <v>2010</v>
      </c>
      <c r="G137" s="116">
        <v>55</v>
      </c>
      <c r="H137" s="38">
        <v>49.6</v>
      </c>
      <c r="I137" s="68" t="s">
        <v>138</v>
      </c>
      <c r="L137" s="22"/>
      <c r="M137" s="23">
        <v>70</v>
      </c>
      <c r="N137" s="34">
        <v>1</v>
      </c>
      <c r="O137" s="23" t="s">
        <v>144</v>
      </c>
      <c r="P137" s="23">
        <v>47</v>
      </c>
      <c r="Q137" s="23" t="s">
        <v>138</v>
      </c>
      <c r="R137" s="113" t="s">
        <v>217</v>
      </c>
      <c r="S137" s="113" t="s">
        <v>212</v>
      </c>
      <c r="T137" s="23">
        <v>2010</v>
      </c>
      <c r="U137" s="23">
        <v>205</v>
      </c>
      <c r="V137" s="100">
        <v>45.4</v>
      </c>
      <c r="X137" s="100">
        <v>3</v>
      </c>
      <c r="Y137" s="100">
        <v>0</v>
      </c>
      <c r="Z137" s="100">
        <v>0</v>
      </c>
      <c r="AA137" s="100">
        <v>0</v>
      </c>
      <c r="AB137" s="100">
        <v>3</v>
      </c>
      <c r="AC137" s="100"/>
      <c r="AD137" s="100">
        <v>1</v>
      </c>
      <c r="AF137" s="22">
        <v>103047205070</v>
      </c>
      <c r="AH137" s="22">
        <v>103052055029</v>
      </c>
      <c r="AJ137" s="22">
        <v>29</v>
      </c>
      <c r="AL137" s="100">
        <v>1</v>
      </c>
      <c r="AM137" s="100">
        <v>0</v>
      </c>
      <c r="AP137" s="100">
        <v>1</v>
      </c>
      <c r="AQ137" s="100" t="s">
        <v>144</v>
      </c>
      <c r="AR137" s="100">
        <v>52</v>
      </c>
      <c r="AS137" s="100" t="s">
        <v>138</v>
      </c>
      <c r="AT137" s="100" t="s">
        <v>172</v>
      </c>
      <c r="AU137" s="100" t="s">
        <v>153</v>
      </c>
      <c r="AV137" s="100">
        <v>2010</v>
      </c>
      <c r="AW137" s="100">
        <v>55</v>
      </c>
      <c r="AX137" s="118">
        <v>49.6</v>
      </c>
      <c r="AY137" s="128">
        <v>29</v>
      </c>
      <c r="AZ137" s="128" t="s">
        <v>496</v>
      </c>
      <c r="BA137" s="128">
        <v>29</v>
      </c>
      <c r="BB137" s="34">
        <v>70</v>
      </c>
      <c r="BC137" s="128">
        <v>1</v>
      </c>
      <c r="BD137" s="128">
        <v>0</v>
      </c>
      <c r="BE137" s="112">
        <v>9999</v>
      </c>
      <c r="BF137" s="128">
        <v>9999</v>
      </c>
      <c r="BH137" s="128">
        <v>9999</v>
      </c>
      <c r="BK137" s="112" t="s">
        <v>290</v>
      </c>
      <c r="BL137" s="112" t="s">
        <v>290</v>
      </c>
      <c r="BM137" s="112" t="s">
        <v>290</v>
      </c>
      <c r="BN137" s="112" t="s">
        <v>290</v>
      </c>
      <c r="BO137" s="128" t="s">
        <v>290</v>
      </c>
      <c r="BQ137" s="112" t="s">
        <v>290</v>
      </c>
      <c r="BR137" s="112" t="s">
        <v>290</v>
      </c>
      <c r="BS137" s="112" t="s">
        <v>290</v>
      </c>
      <c r="BT137" s="128" t="s">
        <v>290</v>
      </c>
      <c r="BU137" s="128">
        <v>0</v>
      </c>
      <c r="BV137" s="128">
        <v>0</v>
      </c>
      <c r="BW137" s="128">
        <v>37</v>
      </c>
      <c r="BX137" s="128">
        <v>9999</v>
      </c>
      <c r="BZ137" s="128">
        <v>9999</v>
      </c>
      <c r="CC137" s="128" t="s">
        <v>290</v>
      </c>
      <c r="CD137" s="128" t="s">
        <v>290</v>
      </c>
      <c r="CF137" s="128">
        <v>9999</v>
      </c>
      <c r="CG137" s="128" t="s">
        <v>290</v>
      </c>
      <c r="CH137" s="128" t="s">
        <v>290</v>
      </c>
      <c r="CI137" s="128" t="s">
        <v>290</v>
      </c>
      <c r="CJ137" s="128">
        <v>0</v>
      </c>
      <c r="CK137" s="128">
        <v>0</v>
      </c>
      <c r="CL137" s="128" t="s">
        <v>290</v>
      </c>
      <c r="CM137" s="128">
        <v>9999</v>
      </c>
      <c r="CO137" s="128">
        <v>9999</v>
      </c>
      <c r="CR137" s="128" t="s">
        <v>290</v>
      </c>
      <c r="CS137" s="128" t="s">
        <v>290</v>
      </c>
      <c r="CV137" s="128">
        <v>999999</v>
      </c>
      <c r="CW137" s="128">
        <v>70</v>
      </c>
      <c r="CX137" s="128">
        <v>9999999999</v>
      </c>
      <c r="CY137" s="128">
        <v>9999999999</v>
      </c>
      <c r="CZ137" s="128">
        <v>10</v>
      </c>
      <c r="DA137" s="128">
        <v>999999</v>
      </c>
      <c r="DE137" s="128" t="s">
        <v>290</v>
      </c>
      <c r="DF137" s="128" t="s">
        <v>290</v>
      </c>
      <c r="DG137" s="128" t="s">
        <v>290</v>
      </c>
      <c r="DH137" s="128" t="s">
        <v>290</v>
      </c>
      <c r="DI137" s="192" t="s">
        <v>290</v>
      </c>
      <c r="DJ137" s="128" t="s">
        <v>290</v>
      </c>
      <c r="DK137" s="128" t="s">
        <v>290</v>
      </c>
      <c r="DL137" s="128" t="s">
        <v>290</v>
      </c>
      <c r="DM137" s="128" t="s">
        <v>290</v>
      </c>
    </row>
    <row r="138" spans="1:117" ht="20.100000000000001" customHeight="1" x14ac:dyDescent="0.25">
      <c r="A138" s="39">
        <v>2</v>
      </c>
      <c r="B138" s="72" t="s">
        <v>144</v>
      </c>
      <c r="C138" s="63">
        <v>52</v>
      </c>
      <c r="D138" s="114" t="s">
        <v>218</v>
      </c>
      <c r="E138" s="115" t="s">
        <v>212</v>
      </c>
      <c r="F138" s="115">
        <v>2010</v>
      </c>
      <c r="G138" s="116">
        <v>214</v>
      </c>
      <c r="H138" s="38">
        <v>49.1</v>
      </c>
      <c r="I138" s="68" t="s">
        <v>138</v>
      </c>
      <c r="L138" s="22"/>
      <c r="M138" s="23">
        <v>71</v>
      </c>
      <c r="N138" s="34">
        <v>1</v>
      </c>
      <c r="O138" s="23" t="s">
        <v>144</v>
      </c>
      <c r="P138" s="23">
        <v>52</v>
      </c>
      <c r="Q138" s="23" t="s">
        <v>138</v>
      </c>
      <c r="R138" s="113" t="s">
        <v>218</v>
      </c>
      <c r="S138" s="113" t="s">
        <v>212</v>
      </c>
      <c r="T138" s="23">
        <v>2010</v>
      </c>
      <c r="U138" s="23">
        <v>214</v>
      </c>
      <c r="V138" s="100">
        <v>49.1</v>
      </c>
      <c r="X138" s="100">
        <v>3</v>
      </c>
      <c r="Y138" s="100">
        <v>0</v>
      </c>
      <c r="Z138" s="100">
        <v>0</v>
      </c>
      <c r="AA138" s="100">
        <v>0</v>
      </c>
      <c r="AB138" s="100">
        <v>3</v>
      </c>
      <c r="AC138" s="100"/>
      <c r="AD138" s="100">
        <v>1</v>
      </c>
      <c r="AF138" s="22">
        <v>103052214071</v>
      </c>
      <c r="AH138" s="22">
        <v>103052214071</v>
      </c>
      <c r="AJ138" s="22">
        <v>71</v>
      </c>
      <c r="AL138" s="100">
        <v>0</v>
      </c>
      <c r="AM138" s="100">
        <v>0</v>
      </c>
      <c r="AP138" s="100">
        <v>2</v>
      </c>
      <c r="AQ138" s="100" t="s">
        <v>144</v>
      </c>
      <c r="AR138" s="100">
        <v>52</v>
      </c>
      <c r="AS138" s="100" t="s">
        <v>138</v>
      </c>
      <c r="AT138" s="100" t="s">
        <v>218</v>
      </c>
      <c r="AU138" s="100" t="s">
        <v>212</v>
      </c>
      <c r="AV138" s="100">
        <v>2010</v>
      </c>
      <c r="AW138" s="100">
        <v>214</v>
      </c>
      <c r="AX138" s="118">
        <v>49.1</v>
      </c>
      <c r="AY138" s="128">
        <v>71</v>
      </c>
      <c r="AZ138" s="128" t="s">
        <v>496</v>
      </c>
      <c r="BA138" s="128">
        <v>29</v>
      </c>
      <c r="BB138" s="34">
        <v>71</v>
      </c>
      <c r="BC138" s="128">
        <v>1</v>
      </c>
      <c r="BD138" s="128">
        <v>0</v>
      </c>
      <c r="BE138" s="112">
        <v>9999</v>
      </c>
      <c r="BF138" s="128">
        <v>9999</v>
      </c>
      <c r="BH138" s="128">
        <v>9999</v>
      </c>
      <c r="BK138" s="112" t="s">
        <v>290</v>
      </c>
      <c r="BL138" s="112" t="s">
        <v>290</v>
      </c>
      <c r="BM138" s="112" t="s">
        <v>290</v>
      </c>
      <c r="BN138" s="112" t="s">
        <v>290</v>
      </c>
      <c r="BO138" s="128" t="s">
        <v>290</v>
      </c>
      <c r="BQ138" s="112" t="s">
        <v>290</v>
      </c>
      <c r="BR138" s="112" t="s">
        <v>290</v>
      </c>
      <c r="BS138" s="112" t="s">
        <v>290</v>
      </c>
      <c r="BT138" s="128" t="s">
        <v>290</v>
      </c>
      <c r="BU138" s="128">
        <v>0</v>
      </c>
      <c r="BV138" s="128">
        <v>0</v>
      </c>
      <c r="BW138" s="128">
        <v>38</v>
      </c>
      <c r="BX138" s="128">
        <v>9999</v>
      </c>
      <c r="BZ138" s="128">
        <v>9999</v>
      </c>
      <c r="CC138" s="128" t="s">
        <v>290</v>
      </c>
      <c r="CD138" s="128" t="s">
        <v>290</v>
      </c>
      <c r="CF138" s="128">
        <v>9999</v>
      </c>
      <c r="CG138" s="128" t="s">
        <v>290</v>
      </c>
      <c r="CH138" s="128" t="s">
        <v>290</v>
      </c>
      <c r="CI138" s="128" t="s">
        <v>290</v>
      </c>
      <c r="CJ138" s="128">
        <v>0</v>
      </c>
      <c r="CK138" s="128">
        <v>0</v>
      </c>
      <c r="CL138" s="128" t="s">
        <v>290</v>
      </c>
      <c r="CM138" s="128">
        <v>9999</v>
      </c>
      <c r="CO138" s="128">
        <v>9999</v>
      </c>
      <c r="CR138" s="128" t="s">
        <v>290</v>
      </c>
      <c r="CS138" s="128" t="s">
        <v>290</v>
      </c>
      <c r="CV138" s="128">
        <v>999999</v>
      </c>
      <c r="CW138" s="128">
        <v>71</v>
      </c>
      <c r="CX138" s="128">
        <v>9999999999</v>
      </c>
      <c r="CY138" s="128">
        <v>9999999999</v>
      </c>
      <c r="CZ138" s="128">
        <v>10</v>
      </c>
      <c r="DA138" s="128">
        <v>999999</v>
      </c>
      <c r="DE138" s="128" t="s">
        <v>290</v>
      </c>
      <c r="DF138" s="128" t="s">
        <v>290</v>
      </c>
      <c r="DG138" s="128" t="s">
        <v>290</v>
      </c>
      <c r="DH138" s="128" t="s">
        <v>290</v>
      </c>
      <c r="DI138" s="192" t="s">
        <v>290</v>
      </c>
      <c r="DJ138" s="128" t="s">
        <v>290</v>
      </c>
      <c r="DK138" s="128" t="s">
        <v>290</v>
      </c>
      <c r="DL138" s="128" t="s">
        <v>290</v>
      </c>
      <c r="DM138" s="128" t="s">
        <v>290</v>
      </c>
    </row>
    <row r="139" spans="1:117" ht="20.100000000000001" customHeight="1" x14ac:dyDescent="0.25">
      <c r="A139" s="39">
        <v>3</v>
      </c>
      <c r="B139" s="72" t="s">
        <v>144</v>
      </c>
      <c r="C139" s="63">
        <v>52</v>
      </c>
      <c r="D139" s="114" t="s">
        <v>229</v>
      </c>
      <c r="E139" s="115" t="s">
        <v>225</v>
      </c>
      <c r="F139" s="115">
        <v>2010</v>
      </c>
      <c r="G139" s="116">
        <v>238</v>
      </c>
      <c r="H139" s="38">
        <v>47.5</v>
      </c>
      <c r="I139" s="68" t="s">
        <v>138</v>
      </c>
      <c r="L139" s="22"/>
      <c r="M139" s="23">
        <v>72</v>
      </c>
      <c r="N139" s="34">
        <v>1</v>
      </c>
      <c r="O139" s="23" t="s">
        <v>141</v>
      </c>
      <c r="P139" s="23">
        <v>28</v>
      </c>
      <c r="Q139" s="23" t="s">
        <v>138</v>
      </c>
      <c r="R139" s="113" t="s">
        <v>219</v>
      </c>
      <c r="S139" s="113" t="s">
        <v>136</v>
      </c>
      <c r="T139" s="23">
        <v>2012</v>
      </c>
      <c r="U139" s="23">
        <v>245</v>
      </c>
      <c r="V139" s="100">
        <v>25.4</v>
      </c>
      <c r="X139" s="100">
        <v>2</v>
      </c>
      <c r="Y139" s="100">
        <v>0</v>
      </c>
      <c r="Z139" s="100">
        <v>0</v>
      </c>
      <c r="AA139" s="100">
        <v>0</v>
      </c>
      <c r="AB139" s="100">
        <v>2</v>
      </c>
      <c r="AC139" s="100"/>
      <c r="AD139" s="100">
        <v>1</v>
      </c>
      <c r="AF139" s="22">
        <v>102028245072</v>
      </c>
      <c r="AH139" s="22">
        <v>103052238081</v>
      </c>
      <c r="AJ139" s="22">
        <v>81</v>
      </c>
      <c r="AL139" s="100">
        <v>0</v>
      </c>
      <c r="AM139" s="100">
        <v>0</v>
      </c>
      <c r="AP139" s="100">
        <v>3</v>
      </c>
      <c r="AQ139" s="100" t="s">
        <v>144</v>
      </c>
      <c r="AR139" s="100">
        <v>52</v>
      </c>
      <c r="AS139" s="100" t="s">
        <v>138</v>
      </c>
      <c r="AT139" s="100" t="s">
        <v>229</v>
      </c>
      <c r="AU139" s="100" t="s">
        <v>225</v>
      </c>
      <c r="AV139" s="100">
        <v>2010</v>
      </c>
      <c r="AW139" s="100">
        <v>238</v>
      </c>
      <c r="AX139" s="118">
        <v>47.5</v>
      </c>
      <c r="AY139" s="128">
        <v>81</v>
      </c>
      <c r="AZ139" s="128" t="s">
        <v>496</v>
      </c>
      <c r="BA139" s="128">
        <v>29</v>
      </c>
      <c r="BB139" s="34">
        <v>72</v>
      </c>
      <c r="BC139" s="128">
        <v>1</v>
      </c>
      <c r="BD139" s="128">
        <v>0</v>
      </c>
      <c r="BE139" s="112">
        <v>9999</v>
      </c>
      <c r="BF139" s="128">
        <v>9999</v>
      </c>
      <c r="BH139" s="128">
        <v>9999</v>
      </c>
      <c r="BK139" s="112" t="s">
        <v>290</v>
      </c>
      <c r="BL139" s="112" t="s">
        <v>290</v>
      </c>
      <c r="BM139" s="112" t="s">
        <v>290</v>
      </c>
      <c r="BN139" s="112" t="s">
        <v>290</v>
      </c>
      <c r="BO139" s="128" t="s">
        <v>290</v>
      </c>
      <c r="BQ139" s="112" t="s">
        <v>290</v>
      </c>
      <c r="BR139" s="112" t="s">
        <v>290</v>
      </c>
      <c r="BS139" s="112" t="s">
        <v>290</v>
      </c>
      <c r="BT139" s="128" t="s">
        <v>290</v>
      </c>
      <c r="BU139" s="128">
        <v>0</v>
      </c>
      <c r="BV139" s="128">
        <v>0</v>
      </c>
      <c r="BW139" s="128">
        <v>39</v>
      </c>
      <c r="BX139" s="128">
        <v>9999</v>
      </c>
      <c r="BZ139" s="128">
        <v>9999</v>
      </c>
      <c r="CC139" s="128" t="s">
        <v>290</v>
      </c>
      <c r="CD139" s="128" t="s">
        <v>290</v>
      </c>
      <c r="CF139" s="128">
        <v>9999</v>
      </c>
      <c r="CG139" s="128" t="s">
        <v>290</v>
      </c>
      <c r="CH139" s="128" t="s">
        <v>290</v>
      </c>
      <c r="CI139" s="128" t="s">
        <v>290</v>
      </c>
      <c r="CJ139" s="128">
        <v>0</v>
      </c>
      <c r="CK139" s="128">
        <v>0</v>
      </c>
      <c r="CL139" s="128" t="s">
        <v>290</v>
      </c>
      <c r="CM139" s="128">
        <v>9999</v>
      </c>
      <c r="CO139" s="128">
        <v>9999</v>
      </c>
      <c r="CR139" s="128" t="s">
        <v>290</v>
      </c>
      <c r="CS139" s="128" t="s">
        <v>290</v>
      </c>
      <c r="CV139" s="128">
        <v>999999</v>
      </c>
      <c r="CW139" s="128">
        <v>72</v>
      </c>
      <c r="CX139" s="128">
        <v>9999999999</v>
      </c>
      <c r="CY139" s="128">
        <v>9999999999</v>
      </c>
      <c r="CZ139" s="128">
        <v>10</v>
      </c>
      <c r="DA139" s="128">
        <v>999999</v>
      </c>
      <c r="DE139" s="128" t="s">
        <v>290</v>
      </c>
      <c r="DF139" s="128" t="s">
        <v>290</v>
      </c>
      <c r="DG139" s="128" t="s">
        <v>290</v>
      </c>
      <c r="DH139" s="128" t="s">
        <v>290</v>
      </c>
      <c r="DI139" s="192" t="s">
        <v>290</v>
      </c>
      <c r="DJ139" s="128" t="s">
        <v>290</v>
      </c>
      <c r="DK139" s="128" t="s">
        <v>290</v>
      </c>
      <c r="DL139" s="128" t="s">
        <v>290</v>
      </c>
      <c r="DM139" s="128" t="s">
        <v>290</v>
      </c>
    </row>
    <row r="140" spans="1:117" ht="20.100000000000001" customHeight="1" x14ac:dyDescent="0.25">
      <c r="A140" s="39">
        <v>4</v>
      </c>
      <c r="B140" s="72" t="s">
        <v>144</v>
      </c>
      <c r="C140" s="63">
        <v>52</v>
      </c>
      <c r="D140" s="114" t="s">
        <v>230</v>
      </c>
      <c r="E140" s="115" t="s">
        <v>225</v>
      </c>
      <c r="F140" s="115">
        <v>2010</v>
      </c>
      <c r="G140" s="116">
        <v>281</v>
      </c>
      <c r="H140" s="38">
        <v>50.8</v>
      </c>
      <c r="I140" s="68" t="s">
        <v>138</v>
      </c>
      <c r="L140" s="22"/>
      <c r="M140" s="23">
        <v>73</v>
      </c>
      <c r="N140" s="34">
        <v>1</v>
      </c>
      <c r="O140" s="23" t="s">
        <v>144</v>
      </c>
      <c r="P140" s="23">
        <v>43</v>
      </c>
      <c r="Q140" s="23" t="s">
        <v>138</v>
      </c>
      <c r="R140" s="113" t="s">
        <v>220</v>
      </c>
      <c r="S140" s="113" t="s">
        <v>136</v>
      </c>
      <c r="T140" s="23">
        <v>2010</v>
      </c>
      <c r="U140" s="23">
        <v>88</v>
      </c>
      <c r="V140" s="100">
        <v>42.5</v>
      </c>
      <c r="X140" s="100">
        <v>3</v>
      </c>
      <c r="Y140" s="100">
        <v>0</v>
      </c>
      <c r="Z140" s="100">
        <v>0</v>
      </c>
      <c r="AA140" s="100">
        <v>0</v>
      </c>
      <c r="AB140" s="100">
        <v>3</v>
      </c>
      <c r="AC140" s="100"/>
      <c r="AD140" s="100">
        <v>1</v>
      </c>
      <c r="AF140" s="22">
        <v>103043088073</v>
      </c>
      <c r="AH140" s="22">
        <v>103052281082</v>
      </c>
      <c r="AJ140" s="22">
        <v>82</v>
      </c>
      <c r="AL140" s="100">
        <v>0</v>
      </c>
      <c r="AM140" s="100">
        <v>1</v>
      </c>
      <c r="AP140" s="100">
        <v>4</v>
      </c>
      <c r="AQ140" s="100" t="s">
        <v>144</v>
      </c>
      <c r="AR140" s="100">
        <v>52</v>
      </c>
      <c r="AS140" s="100" t="s">
        <v>138</v>
      </c>
      <c r="AT140" s="100" t="s">
        <v>230</v>
      </c>
      <c r="AU140" s="100" t="s">
        <v>225</v>
      </c>
      <c r="AV140" s="100">
        <v>2010</v>
      </c>
      <c r="AW140" s="100">
        <v>281</v>
      </c>
      <c r="AX140" s="118">
        <v>50.8</v>
      </c>
      <c r="AY140" s="128">
        <v>82</v>
      </c>
      <c r="AZ140" s="128" t="s">
        <v>496</v>
      </c>
      <c r="BA140" s="128">
        <v>29</v>
      </c>
      <c r="BB140" s="34">
        <v>73</v>
      </c>
      <c r="BC140" s="128">
        <v>1</v>
      </c>
      <c r="BD140" s="128">
        <v>0</v>
      </c>
      <c r="BE140" s="112">
        <v>73</v>
      </c>
      <c r="BF140" s="128">
        <v>73</v>
      </c>
      <c r="BH140" s="128">
        <v>9999</v>
      </c>
      <c r="BK140" s="112" t="s">
        <v>290</v>
      </c>
      <c r="BL140" s="112" t="s">
        <v>290</v>
      </c>
      <c r="BM140" s="112" t="s">
        <v>290</v>
      </c>
      <c r="BN140" s="112" t="s">
        <v>290</v>
      </c>
      <c r="BO140" s="128" t="s">
        <v>290</v>
      </c>
      <c r="BQ140" s="112" t="s">
        <v>290</v>
      </c>
      <c r="BR140" s="112" t="s">
        <v>290</v>
      </c>
      <c r="BS140" s="112" t="s">
        <v>290</v>
      </c>
      <c r="BT140" s="128" t="s">
        <v>290</v>
      </c>
      <c r="BU140" s="128">
        <v>0</v>
      </c>
      <c r="BV140" s="128">
        <v>0</v>
      </c>
      <c r="BW140" s="128">
        <v>40</v>
      </c>
      <c r="BX140" s="128">
        <v>9999</v>
      </c>
      <c r="BZ140" s="128">
        <v>9999</v>
      </c>
      <c r="CC140" s="128" t="s">
        <v>290</v>
      </c>
      <c r="CD140" s="128" t="s">
        <v>290</v>
      </c>
      <c r="CF140" s="128">
        <v>9999</v>
      </c>
      <c r="CG140" s="128" t="s">
        <v>290</v>
      </c>
      <c r="CH140" s="128" t="s">
        <v>290</v>
      </c>
      <c r="CI140" s="128" t="s">
        <v>290</v>
      </c>
      <c r="CJ140" s="128">
        <v>0</v>
      </c>
      <c r="CK140" s="128">
        <v>0</v>
      </c>
      <c r="CL140" s="128" t="s">
        <v>290</v>
      </c>
      <c r="CM140" s="128">
        <v>9999</v>
      </c>
      <c r="CO140" s="128">
        <v>9999</v>
      </c>
      <c r="CR140" s="128" t="s">
        <v>290</v>
      </c>
      <c r="CS140" s="128" t="s">
        <v>290</v>
      </c>
      <c r="CV140" s="128">
        <v>999999</v>
      </c>
      <c r="CW140" s="128">
        <v>73</v>
      </c>
      <c r="CX140" s="128">
        <v>9999999999</v>
      </c>
      <c r="CY140" s="128">
        <v>9999999999</v>
      </c>
      <c r="CZ140" s="128">
        <v>10</v>
      </c>
      <c r="DA140" s="128">
        <v>999999</v>
      </c>
      <c r="DE140" s="128" t="s">
        <v>290</v>
      </c>
      <c r="DF140" s="128" t="s">
        <v>290</v>
      </c>
      <c r="DG140" s="128" t="s">
        <v>290</v>
      </c>
      <c r="DH140" s="128" t="s">
        <v>290</v>
      </c>
      <c r="DI140" s="192" t="s">
        <v>290</v>
      </c>
      <c r="DJ140" s="128" t="s">
        <v>290</v>
      </c>
      <c r="DK140" s="128" t="s">
        <v>290</v>
      </c>
      <c r="DL140" s="128" t="s">
        <v>290</v>
      </c>
      <c r="DM140" s="128" t="s">
        <v>290</v>
      </c>
    </row>
    <row r="141" spans="1:117" ht="20.100000000000001" customHeight="1" x14ac:dyDescent="0.25">
      <c r="A141" s="39">
        <v>1</v>
      </c>
      <c r="B141" s="72" t="s">
        <v>144</v>
      </c>
      <c r="C141" s="63">
        <v>57</v>
      </c>
      <c r="D141" s="114" t="s">
        <v>173</v>
      </c>
      <c r="E141" s="115" t="s">
        <v>153</v>
      </c>
      <c r="F141" s="115">
        <v>2009</v>
      </c>
      <c r="G141" s="116">
        <v>181</v>
      </c>
      <c r="H141" s="38">
        <v>54.3</v>
      </c>
      <c r="I141" s="68" t="s">
        <v>138</v>
      </c>
      <c r="L141" s="22"/>
      <c r="M141" s="23">
        <v>74</v>
      </c>
      <c r="N141" s="34">
        <v>1</v>
      </c>
      <c r="O141" s="23" t="s">
        <v>144</v>
      </c>
      <c r="P141" s="23">
        <v>47</v>
      </c>
      <c r="Q141" s="23" t="s">
        <v>138</v>
      </c>
      <c r="R141" s="113" t="s">
        <v>221</v>
      </c>
      <c r="S141" s="113" t="s">
        <v>136</v>
      </c>
      <c r="T141" s="23">
        <v>2009</v>
      </c>
      <c r="U141" s="23">
        <v>59</v>
      </c>
      <c r="V141" s="100">
        <v>43.7</v>
      </c>
      <c r="X141" s="100">
        <v>3</v>
      </c>
      <c r="Y141" s="100">
        <v>0</v>
      </c>
      <c r="Z141" s="100">
        <v>0</v>
      </c>
      <c r="AA141" s="100">
        <v>0</v>
      </c>
      <c r="AB141" s="100">
        <v>3</v>
      </c>
      <c r="AC141" s="100"/>
      <c r="AD141" s="100">
        <v>1</v>
      </c>
      <c r="AF141" s="22">
        <v>103047059074</v>
      </c>
      <c r="AH141" s="22">
        <v>103057181030</v>
      </c>
      <c r="AJ141" s="22">
        <v>30</v>
      </c>
      <c r="AL141" s="100">
        <v>1</v>
      </c>
      <c r="AM141" s="100">
        <v>1</v>
      </c>
      <c r="AP141" s="100">
        <v>1</v>
      </c>
      <c r="AQ141" s="100" t="s">
        <v>144</v>
      </c>
      <c r="AR141" s="100">
        <v>57</v>
      </c>
      <c r="AS141" s="100" t="s">
        <v>138</v>
      </c>
      <c r="AT141" s="100" t="s">
        <v>173</v>
      </c>
      <c r="AU141" s="100" t="s">
        <v>153</v>
      </c>
      <c r="AV141" s="100">
        <v>2009</v>
      </c>
      <c r="AW141" s="100">
        <v>181</v>
      </c>
      <c r="AX141" s="118">
        <v>54.3</v>
      </c>
      <c r="AY141" s="128">
        <v>30</v>
      </c>
      <c r="AZ141" s="128" t="s">
        <v>497</v>
      </c>
      <c r="BA141" s="128">
        <v>30</v>
      </c>
      <c r="BB141" s="34">
        <v>74</v>
      </c>
      <c r="BC141" s="128">
        <v>1</v>
      </c>
      <c r="BD141" s="128">
        <v>0</v>
      </c>
      <c r="BE141" s="112">
        <v>74</v>
      </c>
      <c r="BF141" s="128">
        <v>74</v>
      </c>
      <c r="BH141" s="128">
        <v>9999</v>
      </c>
      <c r="BK141" s="112" t="s">
        <v>290</v>
      </c>
      <c r="BL141" s="112" t="s">
        <v>290</v>
      </c>
      <c r="BM141" s="112" t="s">
        <v>290</v>
      </c>
      <c r="BN141" s="112" t="s">
        <v>290</v>
      </c>
      <c r="BO141" s="128" t="s">
        <v>290</v>
      </c>
      <c r="BQ141" s="112" t="s">
        <v>290</v>
      </c>
      <c r="BR141" s="112" t="s">
        <v>290</v>
      </c>
      <c r="BS141" s="112" t="s">
        <v>290</v>
      </c>
      <c r="BT141" s="128" t="s">
        <v>290</v>
      </c>
      <c r="BU141" s="128">
        <v>0</v>
      </c>
      <c r="BV141" s="128">
        <v>0</v>
      </c>
      <c r="BW141" s="128">
        <v>41</v>
      </c>
      <c r="BX141" s="128">
        <v>9999</v>
      </c>
      <c r="BZ141" s="128">
        <v>9999</v>
      </c>
      <c r="CC141" s="128" t="s">
        <v>290</v>
      </c>
      <c r="CD141" s="128" t="s">
        <v>290</v>
      </c>
      <c r="CF141" s="128">
        <v>9999</v>
      </c>
      <c r="CG141" s="128" t="s">
        <v>290</v>
      </c>
      <c r="CH141" s="128" t="s">
        <v>290</v>
      </c>
      <c r="CI141" s="128" t="s">
        <v>290</v>
      </c>
      <c r="CJ141" s="128">
        <v>0</v>
      </c>
      <c r="CK141" s="128">
        <v>0</v>
      </c>
      <c r="CL141" s="128" t="s">
        <v>290</v>
      </c>
      <c r="CM141" s="128">
        <v>9999</v>
      </c>
      <c r="CO141" s="128">
        <v>9999</v>
      </c>
      <c r="CR141" s="128" t="s">
        <v>290</v>
      </c>
      <c r="CS141" s="128" t="s">
        <v>290</v>
      </c>
      <c r="CV141" s="128">
        <v>999999</v>
      </c>
      <c r="CW141" s="128">
        <v>74</v>
      </c>
      <c r="CX141" s="128">
        <v>9999999999</v>
      </c>
      <c r="CY141" s="128">
        <v>9999999999</v>
      </c>
      <c r="CZ141" s="128">
        <v>10</v>
      </c>
      <c r="DA141" s="128">
        <v>999999</v>
      </c>
      <c r="DE141" s="128" t="s">
        <v>290</v>
      </c>
      <c r="DF141" s="128" t="s">
        <v>290</v>
      </c>
      <c r="DG141" s="128" t="s">
        <v>290</v>
      </c>
      <c r="DH141" s="128" t="s">
        <v>290</v>
      </c>
      <c r="DI141" s="192" t="s">
        <v>290</v>
      </c>
      <c r="DJ141" s="128" t="s">
        <v>290</v>
      </c>
      <c r="DK141" s="128" t="s">
        <v>290</v>
      </c>
      <c r="DL141" s="128" t="s">
        <v>290</v>
      </c>
      <c r="DM141" s="128" t="s">
        <v>290</v>
      </c>
    </row>
    <row r="142" spans="1:117" ht="20.100000000000001" customHeight="1" x14ac:dyDescent="0.25">
      <c r="A142" s="39">
        <v>1</v>
      </c>
      <c r="B142" s="72" t="s">
        <v>144</v>
      </c>
      <c r="C142" s="63">
        <v>63</v>
      </c>
      <c r="D142" s="114" t="s">
        <v>174</v>
      </c>
      <c r="E142" s="115" t="s">
        <v>153</v>
      </c>
      <c r="F142" s="115">
        <v>2009</v>
      </c>
      <c r="G142" s="116">
        <v>134</v>
      </c>
      <c r="H142" s="38">
        <v>59.6</v>
      </c>
      <c r="I142" s="68" t="s">
        <v>138</v>
      </c>
      <c r="L142" s="22"/>
      <c r="M142" s="23">
        <v>75</v>
      </c>
      <c r="N142" s="34">
        <v>1</v>
      </c>
      <c r="O142" s="23" t="s">
        <v>234</v>
      </c>
      <c r="P142" s="23">
        <v>47</v>
      </c>
      <c r="Q142" s="23" t="s">
        <v>128</v>
      </c>
      <c r="R142" s="113" t="s">
        <v>222</v>
      </c>
      <c r="S142" s="113" t="s">
        <v>136</v>
      </c>
      <c r="T142" s="23">
        <v>2011</v>
      </c>
      <c r="U142" s="23">
        <v>209</v>
      </c>
      <c r="V142" s="100">
        <v>44.4</v>
      </c>
      <c r="X142" s="100">
        <v>4</v>
      </c>
      <c r="Y142" s="100">
        <v>0</v>
      </c>
      <c r="Z142" s="100">
        <v>0</v>
      </c>
      <c r="AA142" s="100">
        <v>0</v>
      </c>
      <c r="AB142" s="100">
        <v>4</v>
      </c>
      <c r="AC142" s="100"/>
      <c r="AD142" s="100">
        <v>2</v>
      </c>
      <c r="AF142" s="22">
        <v>204047209075</v>
      </c>
      <c r="AH142" s="22">
        <v>103063134031</v>
      </c>
      <c r="AJ142" s="22">
        <v>31</v>
      </c>
      <c r="AL142" s="100">
        <v>1</v>
      </c>
      <c r="AM142" s="100">
        <v>0</v>
      </c>
      <c r="AP142" s="100">
        <v>1</v>
      </c>
      <c r="AQ142" s="100" t="s">
        <v>144</v>
      </c>
      <c r="AR142" s="100">
        <v>63</v>
      </c>
      <c r="AS142" s="100" t="s">
        <v>138</v>
      </c>
      <c r="AT142" s="100" t="s">
        <v>174</v>
      </c>
      <c r="AU142" s="100" t="s">
        <v>153</v>
      </c>
      <c r="AV142" s="100">
        <v>2009</v>
      </c>
      <c r="AW142" s="100">
        <v>134</v>
      </c>
      <c r="AX142" s="118">
        <v>59.6</v>
      </c>
      <c r="AY142" s="128">
        <v>31</v>
      </c>
      <c r="AZ142" s="128" t="s">
        <v>498</v>
      </c>
      <c r="BA142" s="128">
        <v>31</v>
      </c>
      <c r="BB142" s="34">
        <v>75</v>
      </c>
      <c r="BC142" s="128">
        <v>1</v>
      </c>
      <c r="BD142" s="128">
        <v>0</v>
      </c>
      <c r="BE142" s="112">
        <v>9999</v>
      </c>
      <c r="BF142" s="128">
        <v>9999</v>
      </c>
      <c r="BH142" s="128">
        <v>9999</v>
      </c>
      <c r="BK142" s="112" t="s">
        <v>290</v>
      </c>
      <c r="BL142" s="112" t="s">
        <v>290</v>
      </c>
      <c r="BM142" s="112" t="s">
        <v>290</v>
      </c>
      <c r="BN142" s="112" t="s">
        <v>290</v>
      </c>
      <c r="BO142" s="128" t="s">
        <v>290</v>
      </c>
      <c r="BQ142" s="112" t="s">
        <v>290</v>
      </c>
      <c r="BR142" s="112" t="s">
        <v>290</v>
      </c>
      <c r="BS142" s="112" t="s">
        <v>290</v>
      </c>
      <c r="BT142" s="128" t="s">
        <v>290</v>
      </c>
      <c r="BU142" s="128">
        <v>0</v>
      </c>
      <c r="BV142" s="128">
        <v>0</v>
      </c>
      <c r="BW142" s="128">
        <v>42</v>
      </c>
      <c r="BX142" s="128">
        <v>9999</v>
      </c>
      <c r="BZ142" s="128">
        <v>9999</v>
      </c>
      <c r="CC142" s="128" t="s">
        <v>290</v>
      </c>
      <c r="CD142" s="128" t="s">
        <v>290</v>
      </c>
      <c r="CF142" s="128">
        <v>9999</v>
      </c>
      <c r="CG142" s="128" t="s">
        <v>290</v>
      </c>
      <c r="CH142" s="128" t="s">
        <v>290</v>
      </c>
      <c r="CI142" s="128" t="s">
        <v>290</v>
      </c>
      <c r="CJ142" s="128">
        <v>0</v>
      </c>
      <c r="CK142" s="128">
        <v>0</v>
      </c>
      <c r="CL142" s="128" t="s">
        <v>290</v>
      </c>
      <c r="CM142" s="128">
        <v>9999</v>
      </c>
      <c r="CO142" s="128">
        <v>9999</v>
      </c>
      <c r="CR142" s="128" t="s">
        <v>290</v>
      </c>
      <c r="CS142" s="128" t="s">
        <v>290</v>
      </c>
      <c r="CV142" s="128">
        <v>999999</v>
      </c>
      <c r="CW142" s="128">
        <v>75</v>
      </c>
      <c r="CX142" s="128">
        <v>9999999999</v>
      </c>
      <c r="CY142" s="128">
        <v>9999999999</v>
      </c>
      <c r="CZ142" s="128">
        <v>10</v>
      </c>
      <c r="DA142" s="128">
        <v>999999</v>
      </c>
      <c r="DE142" s="128" t="s">
        <v>290</v>
      </c>
      <c r="DF142" s="128" t="s">
        <v>290</v>
      </c>
      <c r="DG142" s="128" t="s">
        <v>290</v>
      </c>
      <c r="DH142" s="128" t="s">
        <v>290</v>
      </c>
      <c r="DI142" s="192" t="s">
        <v>290</v>
      </c>
      <c r="DJ142" s="128" t="s">
        <v>290</v>
      </c>
      <c r="DK142" s="128" t="s">
        <v>290</v>
      </c>
      <c r="DL142" s="128" t="s">
        <v>290</v>
      </c>
      <c r="DM142" s="128" t="s">
        <v>290</v>
      </c>
    </row>
    <row r="143" spans="1:117" ht="20.100000000000001" customHeight="1" x14ac:dyDescent="0.25">
      <c r="A143" s="39">
        <v>2</v>
      </c>
      <c r="B143" s="72" t="s">
        <v>144</v>
      </c>
      <c r="C143" s="63">
        <v>63</v>
      </c>
      <c r="D143" s="114" t="s">
        <v>231</v>
      </c>
      <c r="E143" s="115" t="s">
        <v>133</v>
      </c>
      <c r="F143" s="115">
        <v>2010</v>
      </c>
      <c r="G143" s="116">
        <v>242</v>
      </c>
      <c r="H143" s="38">
        <v>61.1</v>
      </c>
      <c r="I143" s="68" t="s">
        <v>138</v>
      </c>
      <c r="L143" s="22"/>
      <c r="M143" s="23">
        <v>76</v>
      </c>
      <c r="N143" s="34">
        <v>1</v>
      </c>
      <c r="O143" s="23" t="s">
        <v>235</v>
      </c>
      <c r="P143" s="23">
        <v>39</v>
      </c>
      <c r="Q143" s="23" t="s">
        <v>128</v>
      </c>
      <c r="R143" s="113" t="s">
        <v>223</v>
      </c>
      <c r="S143" s="113" t="s">
        <v>136</v>
      </c>
      <c r="T143" s="23">
        <v>2010</v>
      </c>
      <c r="U143" s="23">
        <v>215</v>
      </c>
      <c r="V143" s="100">
        <v>36.5</v>
      </c>
      <c r="X143" s="100">
        <v>5</v>
      </c>
      <c r="Y143" s="100">
        <v>0</v>
      </c>
      <c r="Z143" s="100">
        <v>0</v>
      </c>
      <c r="AA143" s="100">
        <v>0</v>
      </c>
      <c r="AB143" s="100">
        <v>5</v>
      </c>
      <c r="AC143" s="100"/>
      <c r="AD143" s="100">
        <v>2</v>
      </c>
      <c r="AF143" s="22">
        <v>205039215076</v>
      </c>
      <c r="AH143" s="22">
        <v>103063242083</v>
      </c>
      <c r="AJ143" s="22">
        <v>83</v>
      </c>
      <c r="AL143" s="100">
        <v>0</v>
      </c>
      <c r="AM143" s="100">
        <v>0</v>
      </c>
      <c r="AP143" s="100">
        <v>2</v>
      </c>
      <c r="AQ143" s="100" t="s">
        <v>144</v>
      </c>
      <c r="AR143" s="100">
        <v>63</v>
      </c>
      <c r="AS143" s="100" t="s">
        <v>138</v>
      </c>
      <c r="AT143" s="100" t="s">
        <v>231</v>
      </c>
      <c r="AU143" s="100" t="s">
        <v>133</v>
      </c>
      <c r="AV143" s="100">
        <v>2010</v>
      </c>
      <c r="AW143" s="100">
        <v>242</v>
      </c>
      <c r="AX143" s="118">
        <v>61.1</v>
      </c>
      <c r="AY143" s="128">
        <v>83</v>
      </c>
      <c r="AZ143" s="128" t="s">
        <v>498</v>
      </c>
      <c r="BA143" s="128">
        <v>31</v>
      </c>
      <c r="BB143" s="34">
        <v>76</v>
      </c>
      <c r="BC143" s="128">
        <v>1</v>
      </c>
      <c r="BD143" s="128">
        <v>0</v>
      </c>
      <c r="BE143" s="112">
        <v>9999</v>
      </c>
      <c r="BF143" s="128">
        <v>9999</v>
      </c>
      <c r="BH143" s="128">
        <v>9999</v>
      </c>
      <c r="BK143" s="112" t="s">
        <v>290</v>
      </c>
      <c r="BL143" s="112" t="s">
        <v>290</v>
      </c>
      <c r="BM143" s="112" t="s">
        <v>290</v>
      </c>
      <c r="BN143" s="112" t="s">
        <v>290</v>
      </c>
      <c r="BO143" s="128" t="s">
        <v>290</v>
      </c>
      <c r="BQ143" s="112" t="s">
        <v>290</v>
      </c>
      <c r="BR143" s="112" t="s">
        <v>290</v>
      </c>
      <c r="BS143" s="112" t="s">
        <v>290</v>
      </c>
      <c r="BT143" s="128" t="s">
        <v>290</v>
      </c>
      <c r="BU143" s="128">
        <v>0</v>
      </c>
      <c r="BV143" s="128">
        <v>0</v>
      </c>
      <c r="BW143" s="128">
        <v>43</v>
      </c>
      <c r="BX143" s="128">
        <v>9999</v>
      </c>
      <c r="BZ143" s="128">
        <v>9999</v>
      </c>
      <c r="CC143" s="128" t="s">
        <v>290</v>
      </c>
      <c r="CD143" s="128" t="s">
        <v>290</v>
      </c>
      <c r="CF143" s="128">
        <v>9999</v>
      </c>
      <c r="CG143" s="128" t="s">
        <v>290</v>
      </c>
      <c r="CH143" s="128" t="s">
        <v>290</v>
      </c>
      <c r="CI143" s="128" t="s">
        <v>290</v>
      </c>
      <c r="CJ143" s="128">
        <v>0</v>
      </c>
      <c r="CK143" s="128">
        <v>0</v>
      </c>
      <c r="CL143" s="128" t="s">
        <v>290</v>
      </c>
      <c r="CM143" s="128">
        <v>9999</v>
      </c>
      <c r="CO143" s="128">
        <v>9999</v>
      </c>
      <c r="CR143" s="128" t="s">
        <v>290</v>
      </c>
      <c r="CS143" s="128" t="s">
        <v>290</v>
      </c>
      <c r="CV143" s="128">
        <v>999999</v>
      </c>
      <c r="CW143" s="128">
        <v>76</v>
      </c>
      <c r="CX143" s="128">
        <v>9999999999</v>
      </c>
      <c r="CY143" s="128">
        <v>9999999999</v>
      </c>
      <c r="CZ143" s="128">
        <v>10</v>
      </c>
      <c r="DA143" s="128">
        <v>999999</v>
      </c>
      <c r="DE143" s="128" t="s">
        <v>290</v>
      </c>
      <c r="DF143" s="128" t="s">
        <v>290</v>
      </c>
      <c r="DG143" s="128" t="s">
        <v>290</v>
      </c>
      <c r="DH143" s="128" t="s">
        <v>290</v>
      </c>
      <c r="DI143" s="192" t="s">
        <v>290</v>
      </c>
      <c r="DJ143" s="128" t="s">
        <v>290</v>
      </c>
      <c r="DK143" s="128" t="s">
        <v>290</v>
      </c>
      <c r="DL143" s="128" t="s">
        <v>290</v>
      </c>
      <c r="DM143" s="128" t="s">
        <v>290</v>
      </c>
    </row>
    <row r="144" spans="1:117" ht="20.100000000000001" customHeight="1" x14ac:dyDescent="0.25">
      <c r="A144" s="39">
        <v>3</v>
      </c>
      <c r="B144" s="72" t="s">
        <v>144</v>
      </c>
      <c r="C144" s="63">
        <v>63</v>
      </c>
      <c r="D144" s="114" t="s">
        <v>232</v>
      </c>
      <c r="E144" s="115" t="s">
        <v>135</v>
      </c>
      <c r="F144" s="115">
        <v>2009</v>
      </c>
      <c r="G144" s="116">
        <v>278</v>
      </c>
      <c r="H144" s="38">
        <v>61.4</v>
      </c>
      <c r="I144" s="68" t="s">
        <v>138</v>
      </c>
      <c r="L144" s="22"/>
      <c r="M144" s="23">
        <v>77</v>
      </c>
      <c r="N144" s="34">
        <v>1</v>
      </c>
      <c r="O144" s="23" t="s">
        <v>141</v>
      </c>
      <c r="P144" s="23">
        <v>28</v>
      </c>
      <c r="Q144" s="23" t="s">
        <v>138</v>
      </c>
      <c r="R144" s="113" t="s">
        <v>224</v>
      </c>
      <c r="S144" s="113" t="s">
        <v>149</v>
      </c>
      <c r="T144" s="23">
        <v>2013</v>
      </c>
      <c r="U144" s="23">
        <v>280</v>
      </c>
      <c r="V144" s="100">
        <v>28</v>
      </c>
      <c r="X144" s="100">
        <v>2</v>
      </c>
      <c r="Y144" s="100">
        <v>0</v>
      </c>
      <c r="Z144" s="100">
        <v>0</v>
      </c>
      <c r="AA144" s="100">
        <v>0</v>
      </c>
      <c r="AB144" s="100">
        <v>2</v>
      </c>
      <c r="AC144" s="100"/>
      <c r="AD144" s="100">
        <v>1</v>
      </c>
      <c r="AF144" s="22">
        <v>102028280077</v>
      </c>
      <c r="AH144" s="22">
        <v>103063278084</v>
      </c>
      <c r="AJ144" s="22">
        <v>84</v>
      </c>
      <c r="AL144" s="100">
        <v>0</v>
      </c>
      <c r="AM144" s="100">
        <v>1</v>
      </c>
      <c r="AP144" s="100">
        <v>3</v>
      </c>
      <c r="AQ144" s="100" t="s">
        <v>144</v>
      </c>
      <c r="AR144" s="100">
        <v>63</v>
      </c>
      <c r="AS144" s="100" t="s">
        <v>138</v>
      </c>
      <c r="AT144" s="100" t="s">
        <v>232</v>
      </c>
      <c r="AU144" s="100" t="s">
        <v>135</v>
      </c>
      <c r="AV144" s="100">
        <v>2009</v>
      </c>
      <c r="AW144" s="100">
        <v>278</v>
      </c>
      <c r="AX144" s="118">
        <v>61.4</v>
      </c>
      <c r="AY144" s="128">
        <v>84</v>
      </c>
      <c r="AZ144" s="128" t="s">
        <v>498</v>
      </c>
      <c r="BA144" s="128">
        <v>31</v>
      </c>
      <c r="BB144" s="34">
        <v>77</v>
      </c>
      <c r="BC144" s="128">
        <v>1</v>
      </c>
      <c r="BD144" s="128">
        <v>0</v>
      </c>
      <c r="BE144" s="112">
        <v>77</v>
      </c>
      <c r="BF144" s="128">
        <v>77</v>
      </c>
      <c r="BH144" s="128">
        <v>9999</v>
      </c>
      <c r="BK144" s="112" t="s">
        <v>290</v>
      </c>
      <c r="BL144" s="112" t="s">
        <v>290</v>
      </c>
      <c r="BM144" s="112" t="s">
        <v>290</v>
      </c>
      <c r="BN144" s="112" t="s">
        <v>290</v>
      </c>
      <c r="BO144" s="128" t="s">
        <v>290</v>
      </c>
      <c r="BQ144" s="112" t="s">
        <v>290</v>
      </c>
      <c r="BR144" s="112" t="s">
        <v>290</v>
      </c>
      <c r="BS144" s="112" t="s">
        <v>290</v>
      </c>
      <c r="BT144" s="128" t="s">
        <v>290</v>
      </c>
      <c r="BU144" s="128">
        <v>0</v>
      </c>
      <c r="BV144" s="128">
        <v>0</v>
      </c>
      <c r="BW144" s="128">
        <v>44</v>
      </c>
      <c r="BX144" s="128">
        <v>9999</v>
      </c>
      <c r="BZ144" s="128">
        <v>9999</v>
      </c>
      <c r="CC144" s="128" t="s">
        <v>290</v>
      </c>
      <c r="CD144" s="128" t="s">
        <v>290</v>
      </c>
      <c r="CF144" s="128">
        <v>9999</v>
      </c>
      <c r="CG144" s="128" t="s">
        <v>290</v>
      </c>
      <c r="CH144" s="128" t="s">
        <v>290</v>
      </c>
      <c r="CI144" s="128" t="s">
        <v>290</v>
      </c>
      <c r="CJ144" s="128">
        <v>0</v>
      </c>
      <c r="CK144" s="128">
        <v>0</v>
      </c>
      <c r="CL144" s="128" t="s">
        <v>290</v>
      </c>
      <c r="CM144" s="128">
        <v>9999</v>
      </c>
      <c r="CO144" s="128">
        <v>9999</v>
      </c>
      <c r="CR144" s="128" t="s">
        <v>290</v>
      </c>
      <c r="CS144" s="128" t="s">
        <v>290</v>
      </c>
      <c r="CV144" s="128">
        <v>999999</v>
      </c>
      <c r="CW144" s="128">
        <v>77</v>
      </c>
      <c r="CX144" s="128">
        <v>9999999999</v>
      </c>
      <c r="CY144" s="128">
        <v>9999999999</v>
      </c>
      <c r="CZ144" s="128">
        <v>10</v>
      </c>
      <c r="DA144" s="128">
        <v>999999</v>
      </c>
      <c r="DE144" s="128" t="s">
        <v>290</v>
      </c>
      <c r="DF144" s="128" t="s">
        <v>290</v>
      </c>
      <c r="DG144" s="128" t="s">
        <v>290</v>
      </c>
      <c r="DH144" s="128" t="s">
        <v>290</v>
      </c>
      <c r="DI144" s="192" t="s">
        <v>290</v>
      </c>
      <c r="DJ144" s="128" t="s">
        <v>290</v>
      </c>
      <c r="DK144" s="128" t="s">
        <v>290</v>
      </c>
      <c r="DL144" s="128" t="s">
        <v>290</v>
      </c>
      <c r="DM144" s="128" t="s">
        <v>290</v>
      </c>
    </row>
    <row r="145" spans="1:117" ht="20.100000000000001" customHeight="1" x14ac:dyDescent="0.25">
      <c r="A145" s="39">
        <v>1</v>
      </c>
      <c r="B145" s="72" t="s">
        <v>144</v>
      </c>
      <c r="C145" s="63">
        <v>80</v>
      </c>
      <c r="D145" s="114" t="s">
        <v>211</v>
      </c>
      <c r="E145" s="115" t="s">
        <v>134</v>
      </c>
      <c r="F145" s="115">
        <v>2009</v>
      </c>
      <c r="G145" s="116">
        <v>108</v>
      </c>
      <c r="H145" s="38">
        <v>71.8</v>
      </c>
      <c r="I145" s="68" t="s">
        <v>138</v>
      </c>
      <c r="L145" s="22"/>
      <c r="M145" s="23">
        <v>78</v>
      </c>
      <c r="N145" s="34">
        <v>1</v>
      </c>
      <c r="O145" s="23" t="s">
        <v>141</v>
      </c>
      <c r="P145" s="23">
        <v>31</v>
      </c>
      <c r="Q145" s="23" t="s">
        <v>138</v>
      </c>
      <c r="R145" s="113" t="s">
        <v>226</v>
      </c>
      <c r="S145" s="113" t="s">
        <v>225</v>
      </c>
      <c r="T145" s="23">
        <v>2012</v>
      </c>
      <c r="U145" s="23">
        <v>129</v>
      </c>
      <c r="V145" s="100">
        <v>29.7</v>
      </c>
      <c r="X145" s="100">
        <v>2</v>
      </c>
      <c r="Y145" s="100">
        <v>0</v>
      </c>
      <c r="Z145" s="100">
        <v>0</v>
      </c>
      <c r="AA145" s="100">
        <v>0</v>
      </c>
      <c r="AB145" s="100">
        <v>2</v>
      </c>
      <c r="AC145" s="100"/>
      <c r="AD145" s="100">
        <v>1</v>
      </c>
      <c r="AF145" s="22">
        <v>102031129078</v>
      </c>
      <c r="AH145" s="22">
        <v>103080108065</v>
      </c>
      <c r="AJ145" s="22">
        <v>65</v>
      </c>
      <c r="AL145" s="100">
        <v>1</v>
      </c>
      <c r="AM145" s="100">
        <v>1</v>
      </c>
      <c r="AP145" s="100">
        <v>1</v>
      </c>
      <c r="AQ145" s="100" t="s">
        <v>144</v>
      </c>
      <c r="AR145" s="100">
        <v>80</v>
      </c>
      <c r="AS145" s="100" t="s">
        <v>138</v>
      </c>
      <c r="AT145" s="100" t="s">
        <v>211</v>
      </c>
      <c r="AU145" s="100" t="s">
        <v>134</v>
      </c>
      <c r="AV145" s="100">
        <v>2009</v>
      </c>
      <c r="AW145" s="100">
        <v>108</v>
      </c>
      <c r="AX145" s="118">
        <v>71.8</v>
      </c>
      <c r="AY145" s="128">
        <v>65</v>
      </c>
      <c r="AZ145" s="128" t="s">
        <v>499</v>
      </c>
      <c r="BA145" s="128">
        <v>65</v>
      </c>
      <c r="BB145" s="34">
        <v>78</v>
      </c>
      <c r="BC145" s="128">
        <v>1</v>
      </c>
      <c r="BD145" s="128">
        <v>0</v>
      </c>
      <c r="BE145" s="112">
        <v>78</v>
      </c>
      <c r="BF145" s="128">
        <v>78</v>
      </c>
      <c r="BH145" s="128">
        <v>9999</v>
      </c>
      <c r="BK145" s="112" t="s">
        <v>290</v>
      </c>
      <c r="BL145" s="112" t="s">
        <v>290</v>
      </c>
      <c r="BM145" s="112" t="s">
        <v>290</v>
      </c>
      <c r="BN145" s="112" t="s">
        <v>290</v>
      </c>
      <c r="BO145" s="128" t="s">
        <v>290</v>
      </c>
      <c r="BQ145" s="112" t="s">
        <v>290</v>
      </c>
      <c r="BR145" s="112" t="s">
        <v>290</v>
      </c>
      <c r="BS145" s="112" t="s">
        <v>290</v>
      </c>
      <c r="BT145" s="128" t="s">
        <v>290</v>
      </c>
      <c r="BU145" s="128">
        <v>0</v>
      </c>
      <c r="BV145" s="128">
        <v>0</v>
      </c>
      <c r="BW145" s="128">
        <v>45</v>
      </c>
      <c r="BX145" s="128">
        <v>9999</v>
      </c>
      <c r="BZ145" s="128">
        <v>9999</v>
      </c>
      <c r="CC145" s="128" t="s">
        <v>290</v>
      </c>
      <c r="CD145" s="128" t="s">
        <v>290</v>
      </c>
      <c r="CF145" s="128">
        <v>9999</v>
      </c>
      <c r="CG145" s="128" t="s">
        <v>290</v>
      </c>
      <c r="CH145" s="128" t="s">
        <v>290</v>
      </c>
      <c r="CI145" s="128" t="s">
        <v>290</v>
      </c>
      <c r="CJ145" s="128">
        <v>0</v>
      </c>
      <c r="CK145" s="128">
        <v>0</v>
      </c>
      <c r="CL145" s="128" t="s">
        <v>290</v>
      </c>
      <c r="CM145" s="128">
        <v>9999</v>
      </c>
      <c r="CO145" s="128">
        <v>9999</v>
      </c>
      <c r="CR145" s="128" t="s">
        <v>290</v>
      </c>
      <c r="CS145" s="128" t="s">
        <v>290</v>
      </c>
      <c r="CV145" s="128">
        <v>999999</v>
      </c>
      <c r="CW145" s="128">
        <v>78</v>
      </c>
      <c r="CX145" s="128">
        <v>9999999999</v>
      </c>
      <c r="CY145" s="128">
        <v>9999999999</v>
      </c>
      <c r="CZ145" s="128">
        <v>10</v>
      </c>
      <c r="DA145" s="128">
        <v>999999</v>
      </c>
      <c r="DE145" s="128" t="s">
        <v>290</v>
      </c>
      <c r="DF145" s="128" t="s">
        <v>290</v>
      </c>
      <c r="DG145" s="128" t="s">
        <v>290</v>
      </c>
      <c r="DH145" s="128" t="s">
        <v>290</v>
      </c>
      <c r="DI145" s="192" t="s">
        <v>290</v>
      </c>
      <c r="DJ145" s="128" t="s">
        <v>290</v>
      </c>
      <c r="DK145" s="128" t="s">
        <v>290</v>
      </c>
      <c r="DL145" s="128" t="s">
        <v>290</v>
      </c>
      <c r="DM145" s="128" t="s">
        <v>290</v>
      </c>
    </row>
    <row r="146" spans="1:117" ht="20.100000000000001" customHeight="1" x14ac:dyDescent="0.25">
      <c r="A146" s="39">
        <v>1</v>
      </c>
      <c r="B146" s="72" t="s">
        <v>234</v>
      </c>
      <c r="C146" s="63">
        <v>28</v>
      </c>
      <c r="D146" s="114" t="s">
        <v>175</v>
      </c>
      <c r="E146" s="115" t="s">
        <v>153</v>
      </c>
      <c r="F146" s="115">
        <v>2012</v>
      </c>
      <c r="G146" s="116">
        <v>44</v>
      </c>
      <c r="H146" s="38">
        <v>26.8</v>
      </c>
      <c r="I146" s="68" t="s">
        <v>128</v>
      </c>
      <c r="L146" s="22"/>
      <c r="M146" s="23">
        <v>79</v>
      </c>
      <c r="N146" s="34">
        <v>1</v>
      </c>
      <c r="O146" s="23" t="s">
        <v>141</v>
      </c>
      <c r="P146" s="23">
        <v>52</v>
      </c>
      <c r="Q146" s="23" t="s">
        <v>138</v>
      </c>
      <c r="R146" s="113" t="s">
        <v>227</v>
      </c>
      <c r="S146" s="113" t="s">
        <v>225</v>
      </c>
      <c r="T146" s="23">
        <v>2011</v>
      </c>
      <c r="U146" s="23">
        <v>123</v>
      </c>
      <c r="V146" s="100">
        <v>49.8</v>
      </c>
      <c r="X146" s="100">
        <v>2</v>
      </c>
      <c r="Y146" s="100">
        <v>0</v>
      </c>
      <c r="Z146" s="100">
        <v>0</v>
      </c>
      <c r="AA146" s="100">
        <v>0</v>
      </c>
      <c r="AB146" s="100">
        <v>2</v>
      </c>
      <c r="AC146" s="100"/>
      <c r="AD146" s="100">
        <v>1</v>
      </c>
      <c r="AF146" s="22">
        <v>102052123079</v>
      </c>
      <c r="AH146" s="22">
        <v>204028044032</v>
      </c>
      <c r="AJ146" s="22">
        <v>32</v>
      </c>
      <c r="AL146" s="100">
        <v>1</v>
      </c>
      <c r="AM146" s="100">
        <v>1</v>
      </c>
      <c r="AP146" s="100">
        <v>1</v>
      </c>
      <c r="AQ146" s="100" t="s">
        <v>234</v>
      </c>
      <c r="AR146" s="100">
        <v>28</v>
      </c>
      <c r="AS146" s="100" t="s">
        <v>128</v>
      </c>
      <c r="AT146" s="100" t="s">
        <v>175</v>
      </c>
      <c r="AU146" s="100" t="s">
        <v>153</v>
      </c>
      <c r="AV146" s="100">
        <v>2012</v>
      </c>
      <c r="AW146" s="100">
        <v>44</v>
      </c>
      <c r="AX146" s="118">
        <v>26.8</v>
      </c>
      <c r="AY146" s="128">
        <v>32</v>
      </c>
      <c r="AZ146" s="128" t="s">
        <v>500</v>
      </c>
      <c r="BA146" s="128">
        <v>32</v>
      </c>
      <c r="BB146" s="34">
        <v>79</v>
      </c>
      <c r="BC146" s="128">
        <v>1</v>
      </c>
      <c r="BD146" s="128">
        <v>0</v>
      </c>
      <c r="BE146" s="112">
        <v>79</v>
      </c>
      <c r="BF146" s="128">
        <v>79</v>
      </c>
      <c r="BH146" s="128">
        <v>9999</v>
      </c>
      <c r="BK146" s="112" t="s">
        <v>290</v>
      </c>
      <c r="BL146" s="112" t="s">
        <v>290</v>
      </c>
      <c r="BM146" s="112" t="s">
        <v>290</v>
      </c>
      <c r="BN146" s="112" t="s">
        <v>290</v>
      </c>
      <c r="BO146" s="128" t="s">
        <v>290</v>
      </c>
      <c r="BQ146" s="112" t="s">
        <v>290</v>
      </c>
      <c r="BR146" s="112" t="s">
        <v>290</v>
      </c>
      <c r="BS146" s="112" t="s">
        <v>290</v>
      </c>
      <c r="BT146" s="128" t="s">
        <v>290</v>
      </c>
      <c r="BU146" s="128">
        <v>0</v>
      </c>
      <c r="BV146" s="128">
        <v>0</v>
      </c>
      <c r="BW146" s="128">
        <v>46</v>
      </c>
      <c r="BX146" s="128">
        <v>9999</v>
      </c>
      <c r="BZ146" s="128">
        <v>9999</v>
      </c>
      <c r="CC146" s="128" t="s">
        <v>290</v>
      </c>
      <c r="CD146" s="128" t="s">
        <v>290</v>
      </c>
      <c r="CF146" s="128">
        <v>9999</v>
      </c>
      <c r="CG146" s="128" t="s">
        <v>290</v>
      </c>
      <c r="CH146" s="128" t="s">
        <v>290</v>
      </c>
      <c r="CI146" s="128" t="s">
        <v>290</v>
      </c>
      <c r="CJ146" s="128">
        <v>0</v>
      </c>
      <c r="CK146" s="128">
        <v>0</v>
      </c>
      <c r="CL146" s="128" t="s">
        <v>290</v>
      </c>
      <c r="CM146" s="128">
        <v>9999</v>
      </c>
      <c r="CO146" s="128">
        <v>9999</v>
      </c>
      <c r="CR146" s="128" t="s">
        <v>290</v>
      </c>
      <c r="CS146" s="128" t="s">
        <v>290</v>
      </c>
      <c r="CV146" s="128">
        <v>999999</v>
      </c>
      <c r="CW146" s="128">
        <v>79</v>
      </c>
      <c r="CX146" s="128">
        <v>9999999999</v>
      </c>
      <c r="CY146" s="128">
        <v>9999999999</v>
      </c>
      <c r="CZ146" s="128">
        <v>10</v>
      </c>
      <c r="DA146" s="128">
        <v>999999</v>
      </c>
      <c r="DE146" s="128" t="s">
        <v>290</v>
      </c>
      <c r="DF146" s="128" t="s">
        <v>290</v>
      </c>
      <c r="DG146" s="128" t="s">
        <v>290</v>
      </c>
      <c r="DH146" s="128" t="s">
        <v>290</v>
      </c>
      <c r="DI146" s="192" t="s">
        <v>290</v>
      </c>
      <c r="DJ146" s="128" t="s">
        <v>290</v>
      </c>
      <c r="DK146" s="128" t="s">
        <v>290</v>
      </c>
      <c r="DL146" s="128" t="s">
        <v>290</v>
      </c>
      <c r="DM146" s="128" t="s">
        <v>290</v>
      </c>
    </row>
    <row r="147" spans="1:117" ht="20.100000000000001" customHeight="1" x14ac:dyDescent="0.25">
      <c r="A147" s="39">
        <v>1</v>
      </c>
      <c r="B147" s="72" t="s">
        <v>234</v>
      </c>
      <c r="C147" s="63">
        <v>35</v>
      </c>
      <c r="D147" s="114" t="s">
        <v>188</v>
      </c>
      <c r="E147" s="115" t="s">
        <v>176</v>
      </c>
      <c r="F147" s="115">
        <v>2011</v>
      </c>
      <c r="G147" s="116">
        <v>248</v>
      </c>
      <c r="H147" s="38">
        <v>33.700000000000003</v>
      </c>
      <c r="I147" s="68" t="s">
        <v>128</v>
      </c>
      <c r="L147" s="22"/>
      <c r="M147" s="23">
        <v>80</v>
      </c>
      <c r="N147" s="34">
        <v>1</v>
      </c>
      <c r="O147" s="23" t="s">
        <v>144</v>
      </c>
      <c r="P147" s="23">
        <v>47</v>
      </c>
      <c r="Q147" s="23" t="s">
        <v>138</v>
      </c>
      <c r="R147" s="113" t="s">
        <v>228</v>
      </c>
      <c r="S147" s="113" t="s">
        <v>225</v>
      </c>
      <c r="T147" s="23">
        <v>2010</v>
      </c>
      <c r="U147" s="23">
        <v>225</v>
      </c>
      <c r="V147" s="100">
        <v>45</v>
      </c>
      <c r="X147" s="100">
        <v>3</v>
      </c>
      <c r="Y147" s="100">
        <v>0</v>
      </c>
      <c r="Z147" s="100">
        <v>0</v>
      </c>
      <c r="AA147" s="100">
        <v>0</v>
      </c>
      <c r="AB147" s="100">
        <v>3</v>
      </c>
      <c r="AC147" s="100"/>
      <c r="AD147" s="100">
        <v>1</v>
      </c>
      <c r="AF147" s="22">
        <v>103047225080</v>
      </c>
      <c r="AH147" s="22">
        <v>204035248044</v>
      </c>
      <c r="AJ147" s="22">
        <v>44</v>
      </c>
      <c r="AL147" s="100">
        <v>1</v>
      </c>
      <c r="AM147" s="100">
        <v>1</v>
      </c>
      <c r="AP147" s="100">
        <v>1</v>
      </c>
      <c r="AQ147" s="100" t="s">
        <v>234</v>
      </c>
      <c r="AR147" s="100">
        <v>35</v>
      </c>
      <c r="AS147" s="100" t="s">
        <v>128</v>
      </c>
      <c r="AT147" s="100" t="s">
        <v>188</v>
      </c>
      <c r="AU147" s="100" t="s">
        <v>176</v>
      </c>
      <c r="AV147" s="100">
        <v>2011</v>
      </c>
      <c r="AW147" s="100">
        <v>248</v>
      </c>
      <c r="AX147" s="118">
        <v>33.700000000000003</v>
      </c>
      <c r="AY147" s="128">
        <v>44</v>
      </c>
      <c r="AZ147" s="128" t="s">
        <v>501</v>
      </c>
      <c r="BA147" s="128">
        <v>44</v>
      </c>
      <c r="BB147" s="34">
        <v>80</v>
      </c>
      <c r="BC147" s="128">
        <v>1</v>
      </c>
      <c r="BD147" s="128">
        <v>0</v>
      </c>
      <c r="BE147" s="112">
        <v>80</v>
      </c>
      <c r="BF147" s="128">
        <v>80</v>
      </c>
      <c r="BH147" s="128">
        <v>9999</v>
      </c>
      <c r="BK147" s="112" t="s">
        <v>290</v>
      </c>
      <c r="BL147" s="112" t="s">
        <v>290</v>
      </c>
      <c r="BM147" s="112" t="s">
        <v>290</v>
      </c>
      <c r="BN147" s="112" t="s">
        <v>290</v>
      </c>
      <c r="BO147" s="128" t="s">
        <v>290</v>
      </c>
      <c r="BQ147" s="112" t="s">
        <v>290</v>
      </c>
      <c r="BR147" s="112" t="s">
        <v>290</v>
      </c>
      <c r="BS147" s="112" t="s">
        <v>290</v>
      </c>
      <c r="BT147" s="128" t="s">
        <v>290</v>
      </c>
      <c r="BU147" s="128">
        <v>0</v>
      </c>
      <c r="BV147" s="128">
        <v>0</v>
      </c>
      <c r="BW147" s="128">
        <v>47</v>
      </c>
      <c r="BX147" s="128">
        <v>9999</v>
      </c>
      <c r="BZ147" s="128">
        <v>9999</v>
      </c>
      <c r="CC147" s="128" t="s">
        <v>290</v>
      </c>
      <c r="CD147" s="128" t="s">
        <v>290</v>
      </c>
      <c r="CF147" s="128">
        <v>9999</v>
      </c>
      <c r="CG147" s="128" t="s">
        <v>290</v>
      </c>
      <c r="CH147" s="128" t="s">
        <v>290</v>
      </c>
      <c r="CI147" s="128" t="s">
        <v>290</v>
      </c>
      <c r="CJ147" s="128">
        <v>0</v>
      </c>
      <c r="CK147" s="128">
        <v>0</v>
      </c>
      <c r="CL147" s="128" t="s">
        <v>290</v>
      </c>
      <c r="CM147" s="128">
        <v>9999</v>
      </c>
      <c r="CO147" s="128">
        <v>9999</v>
      </c>
      <c r="CR147" s="128" t="s">
        <v>290</v>
      </c>
      <c r="CS147" s="128" t="s">
        <v>290</v>
      </c>
      <c r="CV147" s="128">
        <v>999999</v>
      </c>
      <c r="CW147" s="128">
        <v>80</v>
      </c>
      <c r="CX147" s="128">
        <v>9999999999</v>
      </c>
      <c r="CY147" s="128">
        <v>9999999999</v>
      </c>
      <c r="CZ147" s="128">
        <v>10</v>
      </c>
      <c r="DA147" s="128">
        <v>999999</v>
      </c>
      <c r="DE147" s="128" t="s">
        <v>290</v>
      </c>
      <c r="DF147" s="128" t="s">
        <v>290</v>
      </c>
      <c r="DG147" s="128" t="s">
        <v>290</v>
      </c>
      <c r="DH147" s="128" t="s">
        <v>290</v>
      </c>
      <c r="DI147" s="192" t="s">
        <v>290</v>
      </c>
      <c r="DJ147" s="128" t="s">
        <v>290</v>
      </c>
      <c r="DK147" s="128" t="s">
        <v>290</v>
      </c>
      <c r="DL147" s="128" t="s">
        <v>290</v>
      </c>
      <c r="DM147" s="128" t="s">
        <v>290</v>
      </c>
    </row>
    <row r="148" spans="1:117" ht="20.100000000000001" customHeight="1" x14ac:dyDescent="0.25">
      <c r="A148" s="39">
        <v>1</v>
      </c>
      <c r="B148" s="72" t="s">
        <v>234</v>
      </c>
      <c r="C148" s="63">
        <v>47</v>
      </c>
      <c r="D148" s="114" t="s">
        <v>222</v>
      </c>
      <c r="E148" s="115" t="s">
        <v>136</v>
      </c>
      <c r="F148" s="115">
        <v>2011</v>
      </c>
      <c r="G148" s="116">
        <v>209</v>
      </c>
      <c r="H148" s="38">
        <v>44.4</v>
      </c>
      <c r="I148" s="68" t="s">
        <v>128</v>
      </c>
      <c r="L148" s="22"/>
      <c r="M148" s="23">
        <v>81</v>
      </c>
      <c r="N148" s="34">
        <v>1</v>
      </c>
      <c r="O148" s="23" t="s">
        <v>144</v>
      </c>
      <c r="P148" s="23">
        <v>52</v>
      </c>
      <c r="Q148" s="23" t="s">
        <v>138</v>
      </c>
      <c r="R148" s="113" t="s">
        <v>229</v>
      </c>
      <c r="S148" s="113" t="s">
        <v>225</v>
      </c>
      <c r="T148" s="23">
        <v>2010</v>
      </c>
      <c r="U148" s="23">
        <v>238</v>
      </c>
      <c r="V148" s="100">
        <v>47.5</v>
      </c>
      <c r="X148" s="100">
        <v>3</v>
      </c>
      <c r="Y148" s="100">
        <v>0</v>
      </c>
      <c r="Z148" s="100">
        <v>0</v>
      </c>
      <c r="AA148" s="100">
        <v>0</v>
      </c>
      <c r="AB148" s="100">
        <v>3</v>
      </c>
      <c r="AC148" s="100"/>
      <c r="AD148" s="100">
        <v>1</v>
      </c>
      <c r="AF148" s="22">
        <v>103052238081</v>
      </c>
      <c r="AH148" s="22">
        <v>204047209075</v>
      </c>
      <c r="AJ148" s="22">
        <v>75</v>
      </c>
      <c r="AL148" s="100">
        <v>1</v>
      </c>
      <c r="AM148" s="100">
        <v>0</v>
      </c>
      <c r="AP148" s="100">
        <v>1</v>
      </c>
      <c r="AQ148" s="100" t="s">
        <v>234</v>
      </c>
      <c r="AR148" s="100">
        <v>47</v>
      </c>
      <c r="AS148" s="100" t="s">
        <v>128</v>
      </c>
      <c r="AT148" s="100" t="s">
        <v>222</v>
      </c>
      <c r="AU148" s="100" t="s">
        <v>136</v>
      </c>
      <c r="AV148" s="100">
        <v>2011</v>
      </c>
      <c r="AW148" s="100">
        <v>209</v>
      </c>
      <c r="AX148" s="118">
        <v>44.4</v>
      </c>
      <c r="AY148" s="128">
        <v>75</v>
      </c>
      <c r="AZ148" s="128" t="s">
        <v>502</v>
      </c>
      <c r="BA148" s="128">
        <v>75</v>
      </c>
      <c r="BB148" s="34">
        <v>81</v>
      </c>
      <c r="BC148" s="128">
        <v>1</v>
      </c>
      <c r="BD148" s="128">
        <v>0</v>
      </c>
      <c r="BE148" s="112">
        <v>9999</v>
      </c>
      <c r="BF148" s="128">
        <v>9999</v>
      </c>
      <c r="BH148" s="128">
        <v>9999</v>
      </c>
      <c r="BK148" s="112" t="s">
        <v>290</v>
      </c>
      <c r="BL148" s="112" t="s">
        <v>290</v>
      </c>
      <c r="BM148" s="112" t="s">
        <v>290</v>
      </c>
      <c r="BN148" s="112" t="s">
        <v>290</v>
      </c>
      <c r="BO148" s="128" t="s">
        <v>290</v>
      </c>
      <c r="BQ148" s="112" t="s">
        <v>290</v>
      </c>
      <c r="BR148" s="112" t="s">
        <v>290</v>
      </c>
      <c r="BS148" s="112" t="s">
        <v>290</v>
      </c>
      <c r="BT148" s="128" t="s">
        <v>290</v>
      </c>
      <c r="BU148" s="128">
        <v>0</v>
      </c>
      <c r="BV148" s="128">
        <v>0</v>
      </c>
      <c r="BW148" s="128">
        <v>48</v>
      </c>
      <c r="BX148" s="128">
        <v>9999</v>
      </c>
      <c r="BZ148" s="128">
        <v>9999</v>
      </c>
      <c r="CC148" s="128" t="s">
        <v>290</v>
      </c>
      <c r="CD148" s="128" t="s">
        <v>290</v>
      </c>
      <c r="CF148" s="128">
        <v>9999</v>
      </c>
      <c r="CG148" s="128" t="s">
        <v>290</v>
      </c>
      <c r="CH148" s="128" t="s">
        <v>290</v>
      </c>
      <c r="CI148" s="128" t="s">
        <v>290</v>
      </c>
      <c r="CJ148" s="128">
        <v>0</v>
      </c>
      <c r="CK148" s="128">
        <v>0</v>
      </c>
      <c r="CL148" s="128" t="s">
        <v>290</v>
      </c>
      <c r="CM148" s="128">
        <v>9999</v>
      </c>
      <c r="CO148" s="128">
        <v>9999</v>
      </c>
      <c r="CR148" s="128" t="s">
        <v>290</v>
      </c>
      <c r="CS148" s="128" t="s">
        <v>290</v>
      </c>
      <c r="CV148" s="128">
        <v>999999</v>
      </c>
      <c r="CW148" s="128">
        <v>81</v>
      </c>
      <c r="CX148" s="128">
        <v>9999999999</v>
      </c>
      <c r="CY148" s="128">
        <v>9999999999</v>
      </c>
      <c r="CZ148" s="128">
        <v>10</v>
      </c>
      <c r="DA148" s="128">
        <v>999999</v>
      </c>
      <c r="DE148" s="128" t="s">
        <v>290</v>
      </c>
      <c r="DF148" s="128" t="s">
        <v>290</v>
      </c>
      <c r="DG148" s="128" t="s">
        <v>290</v>
      </c>
      <c r="DH148" s="128" t="s">
        <v>290</v>
      </c>
      <c r="DI148" s="192" t="s">
        <v>290</v>
      </c>
      <c r="DJ148" s="128" t="s">
        <v>290</v>
      </c>
      <c r="DK148" s="128" t="s">
        <v>290</v>
      </c>
      <c r="DL148" s="128" t="s">
        <v>290</v>
      </c>
      <c r="DM148" s="128" t="s">
        <v>290</v>
      </c>
    </row>
    <row r="149" spans="1:117" ht="20.100000000000001" customHeight="1" x14ac:dyDescent="0.25">
      <c r="A149" s="39">
        <v>2</v>
      </c>
      <c r="B149" s="72" t="s">
        <v>234</v>
      </c>
      <c r="C149" s="63">
        <v>47</v>
      </c>
      <c r="D149" s="114" t="s">
        <v>189</v>
      </c>
      <c r="E149" s="115" t="s">
        <v>176</v>
      </c>
      <c r="F149" s="115">
        <v>2011</v>
      </c>
      <c r="G149" s="116">
        <v>214</v>
      </c>
      <c r="H149" s="38">
        <v>47</v>
      </c>
      <c r="I149" s="68" t="s">
        <v>128</v>
      </c>
      <c r="L149" s="22"/>
      <c r="M149" s="23">
        <v>82</v>
      </c>
      <c r="N149" s="34">
        <v>1</v>
      </c>
      <c r="O149" s="23" t="s">
        <v>144</v>
      </c>
      <c r="P149" s="23">
        <v>52</v>
      </c>
      <c r="Q149" s="23" t="s">
        <v>138</v>
      </c>
      <c r="R149" s="113" t="s">
        <v>230</v>
      </c>
      <c r="S149" s="113" t="s">
        <v>225</v>
      </c>
      <c r="T149" s="23">
        <v>2010</v>
      </c>
      <c r="U149" s="23">
        <v>281</v>
      </c>
      <c r="V149" s="100">
        <v>50.8</v>
      </c>
      <c r="X149" s="100">
        <v>3</v>
      </c>
      <c r="Y149" s="100">
        <v>0</v>
      </c>
      <c r="Z149" s="100">
        <v>0</v>
      </c>
      <c r="AA149" s="100">
        <v>0</v>
      </c>
      <c r="AB149" s="100">
        <v>3</v>
      </c>
      <c r="AC149" s="100"/>
      <c r="AD149" s="100">
        <v>1</v>
      </c>
      <c r="AF149" s="22">
        <v>103052281082</v>
      </c>
      <c r="AH149" s="22">
        <v>204047214045</v>
      </c>
      <c r="AJ149" s="22">
        <v>45</v>
      </c>
      <c r="AL149" s="100">
        <v>0</v>
      </c>
      <c r="AM149" s="100">
        <v>1</v>
      </c>
      <c r="AP149" s="100">
        <v>2</v>
      </c>
      <c r="AQ149" s="100" t="s">
        <v>234</v>
      </c>
      <c r="AR149" s="100">
        <v>47</v>
      </c>
      <c r="AS149" s="100" t="s">
        <v>128</v>
      </c>
      <c r="AT149" s="100" t="s">
        <v>189</v>
      </c>
      <c r="AU149" s="100" t="s">
        <v>176</v>
      </c>
      <c r="AV149" s="100">
        <v>2011</v>
      </c>
      <c r="AW149" s="100">
        <v>214</v>
      </c>
      <c r="AX149" s="118">
        <v>47</v>
      </c>
      <c r="AY149" s="128">
        <v>45</v>
      </c>
      <c r="AZ149" s="128" t="s">
        <v>502</v>
      </c>
      <c r="BA149" s="128">
        <v>75</v>
      </c>
      <c r="BB149" s="34">
        <v>82</v>
      </c>
      <c r="BC149" s="128">
        <v>1</v>
      </c>
      <c r="BD149" s="128">
        <v>0</v>
      </c>
      <c r="BE149" s="112">
        <v>82</v>
      </c>
      <c r="BF149" s="128">
        <v>82</v>
      </c>
      <c r="BH149" s="128">
        <v>9999</v>
      </c>
      <c r="BK149" s="112" t="s">
        <v>290</v>
      </c>
      <c r="BL149" s="112" t="s">
        <v>290</v>
      </c>
      <c r="BM149" s="112" t="s">
        <v>290</v>
      </c>
      <c r="BN149" s="112" t="s">
        <v>290</v>
      </c>
      <c r="BO149" s="128" t="s">
        <v>290</v>
      </c>
      <c r="BQ149" s="112" t="s">
        <v>290</v>
      </c>
      <c r="BR149" s="112" t="s">
        <v>290</v>
      </c>
      <c r="BS149" s="112" t="s">
        <v>290</v>
      </c>
      <c r="BT149" s="128" t="s">
        <v>290</v>
      </c>
      <c r="BU149" s="128">
        <v>0</v>
      </c>
      <c r="BV149" s="128">
        <v>0</v>
      </c>
      <c r="BW149" s="128">
        <v>49</v>
      </c>
      <c r="BX149" s="128">
        <v>9999</v>
      </c>
      <c r="BZ149" s="128">
        <v>9999</v>
      </c>
      <c r="CC149" s="128" t="s">
        <v>290</v>
      </c>
      <c r="CD149" s="128" t="s">
        <v>290</v>
      </c>
      <c r="CF149" s="128">
        <v>9999</v>
      </c>
      <c r="CG149" s="128" t="s">
        <v>290</v>
      </c>
      <c r="CH149" s="128" t="s">
        <v>290</v>
      </c>
      <c r="CI149" s="128" t="s">
        <v>290</v>
      </c>
      <c r="CJ149" s="128">
        <v>0</v>
      </c>
      <c r="CK149" s="128">
        <v>0</v>
      </c>
      <c r="CL149" s="128" t="s">
        <v>290</v>
      </c>
      <c r="CM149" s="128">
        <v>9999</v>
      </c>
      <c r="CO149" s="128">
        <v>9999</v>
      </c>
      <c r="CR149" s="128" t="s">
        <v>290</v>
      </c>
      <c r="CS149" s="128" t="s">
        <v>290</v>
      </c>
      <c r="CV149" s="128">
        <v>999999</v>
      </c>
      <c r="CW149" s="128">
        <v>82</v>
      </c>
      <c r="CX149" s="128">
        <v>9999999999</v>
      </c>
      <c r="CY149" s="128">
        <v>9999999999</v>
      </c>
      <c r="CZ149" s="128">
        <v>10</v>
      </c>
      <c r="DA149" s="128">
        <v>999999</v>
      </c>
      <c r="DE149" s="128" t="s">
        <v>290</v>
      </c>
      <c r="DF149" s="128" t="s">
        <v>290</v>
      </c>
      <c r="DG149" s="128" t="s">
        <v>290</v>
      </c>
      <c r="DH149" s="128" t="s">
        <v>290</v>
      </c>
      <c r="DI149" s="192" t="s">
        <v>290</v>
      </c>
      <c r="DJ149" s="128" t="s">
        <v>290</v>
      </c>
      <c r="DK149" s="128" t="s">
        <v>290</v>
      </c>
      <c r="DL149" s="128" t="s">
        <v>290</v>
      </c>
      <c r="DM149" s="128" t="s">
        <v>290</v>
      </c>
    </row>
    <row r="150" spans="1:117" ht="20.100000000000001" customHeight="1" x14ac:dyDescent="0.25">
      <c r="A150" s="39">
        <v>1</v>
      </c>
      <c r="B150" s="72" t="s">
        <v>234</v>
      </c>
      <c r="C150" s="63">
        <v>52</v>
      </c>
      <c r="D150" s="114" t="s">
        <v>190</v>
      </c>
      <c r="E150" s="115" t="s">
        <v>176</v>
      </c>
      <c r="F150" s="115">
        <v>2011</v>
      </c>
      <c r="G150" s="116">
        <v>221</v>
      </c>
      <c r="H150" s="38">
        <v>48.2</v>
      </c>
      <c r="I150" s="68" t="s">
        <v>128</v>
      </c>
      <c r="L150" s="22"/>
      <c r="M150" s="23">
        <v>83</v>
      </c>
      <c r="N150" s="34">
        <v>1</v>
      </c>
      <c r="O150" s="23" t="s">
        <v>144</v>
      </c>
      <c r="P150" s="23">
        <v>63</v>
      </c>
      <c r="Q150" s="23" t="s">
        <v>138</v>
      </c>
      <c r="R150" s="113" t="s">
        <v>231</v>
      </c>
      <c r="S150" s="113" t="s">
        <v>133</v>
      </c>
      <c r="T150" s="23">
        <v>2010</v>
      </c>
      <c r="U150" s="23">
        <v>242</v>
      </c>
      <c r="V150" s="100">
        <v>61.1</v>
      </c>
      <c r="X150" s="100">
        <v>3</v>
      </c>
      <c r="Y150" s="100">
        <v>0</v>
      </c>
      <c r="Z150" s="100">
        <v>0</v>
      </c>
      <c r="AA150" s="100">
        <v>0</v>
      </c>
      <c r="AB150" s="100">
        <v>3</v>
      </c>
      <c r="AC150" s="100"/>
      <c r="AD150" s="100">
        <v>1</v>
      </c>
      <c r="AF150" s="22">
        <v>103063242083</v>
      </c>
      <c r="AH150" s="22">
        <v>204052221046</v>
      </c>
      <c r="AJ150" s="22">
        <v>46</v>
      </c>
      <c r="AL150" s="100">
        <v>1</v>
      </c>
      <c r="AM150" s="100">
        <v>1</v>
      </c>
      <c r="AP150" s="100">
        <v>1</v>
      </c>
      <c r="AQ150" s="100" t="s">
        <v>234</v>
      </c>
      <c r="AR150" s="100">
        <v>52</v>
      </c>
      <c r="AS150" s="100" t="s">
        <v>128</v>
      </c>
      <c r="AT150" s="100" t="s">
        <v>190</v>
      </c>
      <c r="AU150" s="100" t="s">
        <v>176</v>
      </c>
      <c r="AV150" s="100">
        <v>2011</v>
      </c>
      <c r="AW150" s="100">
        <v>221</v>
      </c>
      <c r="AX150" s="118">
        <v>48.2</v>
      </c>
      <c r="AY150" s="128">
        <v>46</v>
      </c>
      <c r="AZ150" s="128" t="s">
        <v>503</v>
      </c>
      <c r="BA150" s="128">
        <v>46</v>
      </c>
      <c r="BB150" s="34">
        <v>83</v>
      </c>
      <c r="BC150" s="128">
        <v>1</v>
      </c>
      <c r="BD150" s="128">
        <v>0</v>
      </c>
      <c r="BE150" s="112">
        <v>83</v>
      </c>
      <c r="BF150" s="128">
        <v>83</v>
      </c>
      <c r="BH150" s="128">
        <v>9999</v>
      </c>
      <c r="BK150" s="112" t="s">
        <v>290</v>
      </c>
      <c r="BL150" s="112" t="s">
        <v>290</v>
      </c>
      <c r="BM150" s="112" t="s">
        <v>290</v>
      </c>
      <c r="BN150" s="112" t="s">
        <v>290</v>
      </c>
      <c r="BO150" s="128" t="s">
        <v>290</v>
      </c>
      <c r="BQ150" s="112" t="s">
        <v>290</v>
      </c>
      <c r="BR150" s="112" t="s">
        <v>290</v>
      </c>
      <c r="BS150" s="112" t="s">
        <v>290</v>
      </c>
      <c r="BT150" s="128" t="s">
        <v>290</v>
      </c>
      <c r="BU150" s="128">
        <v>0</v>
      </c>
      <c r="BV150" s="128">
        <v>0</v>
      </c>
      <c r="BW150" s="128">
        <v>50</v>
      </c>
      <c r="BX150" s="128">
        <v>9999</v>
      </c>
      <c r="BZ150" s="128">
        <v>9999</v>
      </c>
      <c r="CC150" s="128" t="s">
        <v>290</v>
      </c>
      <c r="CD150" s="128" t="s">
        <v>290</v>
      </c>
      <c r="CF150" s="128">
        <v>9999</v>
      </c>
      <c r="CG150" s="128" t="s">
        <v>290</v>
      </c>
      <c r="CH150" s="128" t="s">
        <v>290</v>
      </c>
      <c r="CI150" s="128" t="s">
        <v>290</v>
      </c>
      <c r="CJ150" s="128">
        <v>0</v>
      </c>
      <c r="CK150" s="128">
        <v>0</v>
      </c>
      <c r="CL150" s="128" t="s">
        <v>290</v>
      </c>
      <c r="CM150" s="128">
        <v>9999</v>
      </c>
      <c r="CO150" s="128">
        <v>9999</v>
      </c>
      <c r="CR150" s="128" t="s">
        <v>290</v>
      </c>
      <c r="CS150" s="128" t="s">
        <v>290</v>
      </c>
      <c r="CV150" s="128">
        <v>999999</v>
      </c>
      <c r="CW150" s="128">
        <v>83</v>
      </c>
      <c r="CX150" s="128">
        <v>9999999999</v>
      </c>
      <c r="CY150" s="128">
        <v>9999999999</v>
      </c>
      <c r="CZ150" s="128">
        <v>10</v>
      </c>
      <c r="DA150" s="128">
        <v>999999</v>
      </c>
      <c r="DE150" s="128" t="s">
        <v>290</v>
      </c>
      <c r="DF150" s="128" t="s">
        <v>290</v>
      </c>
      <c r="DG150" s="128" t="s">
        <v>290</v>
      </c>
      <c r="DH150" s="128" t="s">
        <v>290</v>
      </c>
      <c r="DI150" s="192" t="s">
        <v>290</v>
      </c>
      <c r="DJ150" s="128" t="s">
        <v>290</v>
      </c>
      <c r="DK150" s="128" t="s">
        <v>290</v>
      </c>
      <c r="DL150" s="128" t="s">
        <v>290</v>
      </c>
      <c r="DM150" s="128" t="s">
        <v>290</v>
      </c>
    </row>
    <row r="151" spans="1:117" ht="20.100000000000001" customHeight="1" x14ac:dyDescent="0.25">
      <c r="A151" s="39">
        <v>1</v>
      </c>
      <c r="B151" s="72" t="s">
        <v>235</v>
      </c>
      <c r="C151" s="63">
        <v>39</v>
      </c>
      <c r="D151" s="114" t="s">
        <v>223</v>
      </c>
      <c r="E151" s="115" t="s">
        <v>136</v>
      </c>
      <c r="F151" s="115">
        <v>2010</v>
      </c>
      <c r="G151" s="116">
        <v>215</v>
      </c>
      <c r="H151" s="38">
        <v>36.5</v>
      </c>
      <c r="I151" s="68" t="s">
        <v>128</v>
      </c>
      <c r="L151" s="22"/>
      <c r="M151" s="23">
        <v>84</v>
      </c>
      <c r="N151" s="34">
        <v>1</v>
      </c>
      <c r="O151" s="23" t="s">
        <v>144</v>
      </c>
      <c r="P151" s="23">
        <v>63</v>
      </c>
      <c r="Q151" s="23" t="s">
        <v>138</v>
      </c>
      <c r="R151" s="113" t="s">
        <v>232</v>
      </c>
      <c r="S151" s="113" t="s">
        <v>135</v>
      </c>
      <c r="T151" s="23">
        <v>2009</v>
      </c>
      <c r="U151" s="23">
        <v>278</v>
      </c>
      <c r="V151" s="100">
        <v>61.4</v>
      </c>
      <c r="X151" s="100">
        <v>3</v>
      </c>
      <c r="Y151" s="100">
        <v>0</v>
      </c>
      <c r="Z151" s="100">
        <v>0</v>
      </c>
      <c r="AA151" s="100">
        <v>0</v>
      </c>
      <c r="AB151" s="100">
        <v>3</v>
      </c>
      <c r="AC151" s="100"/>
      <c r="AD151" s="100">
        <v>1</v>
      </c>
      <c r="AF151" s="22">
        <v>103063278084</v>
      </c>
      <c r="AH151" s="22">
        <v>205039215076</v>
      </c>
      <c r="AJ151" s="22">
        <v>76</v>
      </c>
      <c r="AL151" s="100">
        <v>1</v>
      </c>
      <c r="AM151" s="100">
        <v>1</v>
      </c>
      <c r="AP151" s="100">
        <v>1</v>
      </c>
      <c r="AQ151" s="100" t="s">
        <v>235</v>
      </c>
      <c r="AR151" s="100">
        <v>39</v>
      </c>
      <c r="AS151" s="100" t="s">
        <v>128</v>
      </c>
      <c r="AT151" s="100" t="s">
        <v>223</v>
      </c>
      <c r="AU151" s="100" t="s">
        <v>136</v>
      </c>
      <c r="AV151" s="100">
        <v>2010</v>
      </c>
      <c r="AW151" s="100">
        <v>215</v>
      </c>
      <c r="AX151" s="118">
        <v>36.5</v>
      </c>
      <c r="AY151" s="128">
        <v>76</v>
      </c>
      <c r="AZ151" s="128" t="s">
        <v>504</v>
      </c>
      <c r="BA151" s="128">
        <v>76</v>
      </c>
      <c r="BB151" s="34">
        <v>84</v>
      </c>
      <c r="BC151" s="128">
        <v>1</v>
      </c>
      <c r="BD151" s="128">
        <v>0</v>
      </c>
      <c r="BE151" s="112">
        <v>84</v>
      </c>
      <c r="BF151" s="128">
        <v>84</v>
      </c>
      <c r="BH151" s="128">
        <v>9999</v>
      </c>
      <c r="BK151" s="112" t="s">
        <v>290</v>
      </c>
      <c r="BL151" s="112" t="s">
        <v>290</v>
      </c>
      <c r="BM151" s="112" t="s">
        <v>290</v>
      </c>
      <c r="BN151" s="112" t="s">
        <v>290</v>
      </c>
      <c r="BO151" s="128" t="s">
        <v>290</v>
      </c>
      <c r="BQ151" s="112" t="s">
        <v>290</v>
      </c>
      <c r="BR151" s="112" t="s">
        <v>290</v>
      </c>
      <c r="BS151" s="112" t="s">
        <v>290</v>
      </c>
      <c r="BT151" s="128" t="s">
        <v>290</v>
      </c>
      <c r="BU151" s="128">
        <v>0</v>
      </c>
      <c r="BV151" s="128">
        <v>0</v>
      </c>
      <c r="BW151" s="128">
        <v>51</v>
      </c>
      <c r="BX151" s="128">
        <v>9999</v>
      </c>
      <c r="BZ151" s="128">
        <v>9999</v>
      </c>
      <c r="CC151" s="128" t="s">
        <v>290</v>
      </c>
      <c r="CD151" s="128" t="s">
        <v>290</v>
      </c>
      <c r="CF151" s="128">
        <v>9999</v>
      </c>
      <c r="CG151" s="128" t="s">
        <v>290</v>
      </c>
      <c r="CH151" s="128" t="s">
        <v>290</v>
      </c>
      <c r="CI151" s="128" t="s">
        <v>290</v>
      </c>
      <c r="CJ151" s="128">
        <v>0</v>
      </c>
      <c r="CK151" s="128">
        <v>0</v>
      </c>
      <c r="CL151" s="128" t="s">
        <v>290</v>
      </c>
      <c r="CM151" s="128">
        <v>9999</v>
      </c>
      <c r="CO151" s="128">
        <v>9999</v>
      </c>
      <c r="CR151" s="128" t="s">
        <v>290</v>
      </c>
      <c r="CS151" s="128" t="s">
        <v>290</v>
      </c>
      <c r="CV151" s="128">
        <v>999999</v>
      </c>
      <c r="CW151" s="128">
        <v>84</v>
      </c>
      <c r="CX151" s="128">
        <v>9999999999</v>
      </c>
      <c r="CY151" s="128">
        <v>9999999999</v>
      </c>
      <c r="CZ151" s="128">
        <v>10</v>
      </c>
      <c r="DA151" s="128">
        <v>999999</v>
      </c>
      <c r="DE151" s="128" t="s">
        <v>290</v>
      </c>
      <c r="DF151" s="128" t="s">
        <v>290</v>
      </c>
      <c r="DG151" s="128" t="s">
        <v>290</v>
      </c>
      <c r="DH151" s="128" t="s">
        <v>290</v>
      </c>
      <c r="DI151" s="192" t="s">
        <v>290</v>
      </c>
      <c r="DJ151" s="128" t="s">
        <v>290</v>
      </c>
      <c r="DK151" s="128" t="s">
        <v>290</v>
      </c>
      <c r="DL151" s="128" t="s">
        <v>290</v>
      </c>
      <c r="DM151" s="128" t="s">
        <v>290</v>
      </c>
    </row>
    <row r="152" spans="1:117" ht="20.100000000000001" customHeight="1" thickBot="1" x14ac:dyDescent="0.3">
      <c r="A152" s="120">
        <v>1</v>
      </c>
      <c r="B152" s="121" t="s">
        <v>235</v>
      </c>
      <c r="C152" s="122">
        <v>63</v>
      </c>
      <c r="D152" s="123" t="s">
        <v>233</v>
      </c>
      <c r="E152" s="124" t="s">
        <v>135</v>
      </c>
      <c r="F152" s="124">
        <v>2009</v>
      </c>
      <c r="G152" s="125">
        <v>227</v>
      </c>
      <c r="H152" s="126">
        <v>63</v>
      </c>
      <c r="I152" s="127" t="s">
        <v>128</v>
      </c>
      <c r="L152" s="22"/>
      <c r="M152" s="23">
        <v>85</v>
      </c>
      <c r="N152" s="34">
        <v>1</v>
      </c>
      <c r="O152" s="23" t="s">
        <v>235</v>
      </c>
      <c r="P152" s="23">
        <v>63</v>
      </c>
      <c r="Q152" s="23" t="s">
        <v>128</v>
      </c>
      <c r="R152" s="113" t="s">
        <v>233</v>
      </c>
      <c r="S152" s="113" t="s">
        <v>135</v>
      </c>
      <c r="T152" s="23">
        <v>2009</v>
      </c>
      <c r="U152" s="23">
        <v>227</v>
      </c>
      <c r="V152" s="100">
        <v>63</v>
      </c>
      <c r="X152" s="100">
        <v>5</v>
      </c>
      <c r="Y152" s="100">
        <v>0</v>
      </c>
      <c r="Z152" s="100">
        <v>0</v>
      </c>
      <c r="AA152" s="100">
        <v>0</v>
      </c>
      <c r="AB152" s="100">
        <v>5</v>
      </c>
      <c r="AC152" s="100"/>
      <c r="AD152" s="100">
        <v>2</v>
      </c>
      <c r="AF152" s="22">
        <v>205063227085</v>
      </c>
      <c r="AH152" s="22">
        <v>205063227085</v>
      </c>
      <c r="AJ152" s="22">
        <v>85</v>
      </c>
      <c r="AL152" s="100">
        <v>1</v>
      </c>
      <c r="AM152" s="100">
        <v>1</v>
      </c>
      <c r="AP152" s="100">
        <v>1</v>
      </c>
      <c r="AQ152" s="100" t="s">
        <v>235</v>
      </c>
      <c r="AR152" s="100">
        <v>63</v>
      </c>
      <c r="AS152" s="100" t="s">
        <v>128</v>
      </c>
      <c r="AT152" s="100" t="s">
        <v>233</v>
      </c>
      <c r="AU152" s="100" t="s">
        <v>135</v>
      </c>
      <c r="AV152" s="100">
        <v>2009</v>
      </c>
      <c r="AW152" s="100">
        <v>227</v>
      </c>
      <c r="AX152" s="118">
        <v>63</v>
      </c>
      <c r="AY152" s="128">
        <v>85</v>
      </c>
      <c r="AZ152" s="128" t="s">
        <v>505</v>
      </c>
      <c r="BA152" s="128">
        <v>85</v>
      </c>
      <c r="BB152" s="34">
        <v>85</v>
      </c>
      <c r="BC152" s="128">
        <v>1</v>
      </c>
      <c r="BD152" s="128">
        <v>0</v>
      </c>
      <c r="BE152" s="112">
        <v>85</v>
      </c>
      <c r="BF152" s="128">
        <v>85</v>
      </c>
      <c r="BH152" s="128">
        <v>9999</v>
      </c>
      <c r="BK152" s="112" t="s">
        <v>290</v>
      </c>
      <c r="BL152" s="112" t="s">
        <v>290</v>
      </c>
      <c r="BM152" s="112" t="s">
        <v>290</v>
      </c>
      <c r="BN152" s="112" t="s">
        <v>290</v>
      </c>
      <c r="BO152" s="128" t="s">
        <v>290</v>
      </c>
      <c r="BQ152" s="112" t="s">
        <v>290</v>
      </c>
      <c r="BR152" s="112" t="s">
        <v>290</v>
      </c>
      <c r="BS152" s="112" t="s">
        <v>290</v>
      </c>
      <c r="BT152" s="128" t="s">
        <v>290</v>
      </c>
      <c r="BU152" s="128">
        <v>0</v>
      </c>
      <c r="BV152" s="128">
        <v>0</v>
      </c>
      <c r="BW152" s="128">
        <v>52</v>
      </c>
      <c r="BX152" s="128">
        <v>9999</v>
      </c>
      <c r="BZ152" s="128">
        <v>9999</v>
      </c>
      <c r="CC152" s="128" t="s">
        <v>290</v>
      </c>
      <c r="CD152" s="128" t="s">
        <v>290</v>
      </c>
      <c r="CF152" s="128">
        <v>9999</v>
      </c>
      <c r="CG152" s="128" t="s">
        <v>290</v>
      </c>
      <c r="CH152" s="128" t="s">
        <v>290</v>
      </c>
      <c r="CI152" s="128" t="s">
        <v>290</v>
      </c>
      <c r="CJ152" s="128">
        <v>0</v>
      </c>
      <c r="CK152" s="128">
        <v>0</v>
      </c>
      <c r="CL152" s="128" t="s">
        <v>290</v>
      </c>
      <c r="CM152" s="128">
        <v>9999</v>
      </c>
      <c r="CO152" s="128">
        <v>9999</v>
      </c>
      <c r="CR152" s="128" t="s">
        <v>290</v>
      </c>
      <c r="CS152" s="128" t="s">
        <v>290</v>
      </c>
      <c r="CV152" s="128">
        <v>999999</v>
      </c>
      <c r="CW152" s="128">
        <v>85</v>
      </c>
      <c r="CX152" s="128">
        <v>9999999999</v>
      </c>
      <c r="CY152" s="128">
        <v>9999999999</v>
      </c>
      <c r="CZ152" s="128">
        <v>10</v>
      </c>
      <c r="DA152" s="128">
        <v>999999</v>
      </c>
      <c r="DE152" s="128" t="s">
        <v>290</v>
      </c>
      <c r="DF152" s="128" t="s">
        <v>290</v>
      </c>
      <c r="DG152" s="128" t="s">
        <v>290</v>
      </c>
      <c r="DH152" s="128" t="s">
        <v>290</v>
      </c>
      <c r="DI152" s="192" t="s">
        <v>290</v>
      </c>
      <c r="DJ152" s="128" t="s">
        <v>290</v>
      </c>
      <c r="DK152" s="128" t="s">
        <v>290</v>
      </c>
      <c r="DL152" s="128" t="s">
        <v>290</v>
      </c>
      <c r="DM152" s="128" t="s">
        <v>290</v>
      </c>
    </row>
    <row r="153" spans="1:117" ht="15.6" x14ac:dyDescent="0.25">
      <c r="B153" s="73"/>
      <c r="C153" s="64"/>
      <c r="D153" s="57"/>
      <c r="E153" s="53"/>
      <c r="F153" s="54"/>
      <c r="G153" s="64"/>
      <c r="H153" s="55"/>
    </row>
    <row r="155" spans="1:117" ht="15.6" x14ac:dyDescent="0.25">
      <c r="B155" s="73"/>
      <c r="C155" s="64"/>
      <c r="D155" s="57"/>
      <c r="E155" s="53"/>
      <c r="F155" s="54"/>
      <c r="G155" s="64"/>
      <c r="H155" s="55"/>
    </row>
    <row r="156" spans="1:117" ht="15.6" x14ac:dyDescent="0.25">
      <c r="B156" s="73"/>
      <c r="C156" s="64"/>
      <c r="D156" s="57"/>
      <c r="E156" s="53"/>
      <c r="F156" s="54"/>
      <c r="G156" s="64"/>
      <c r="H156" s="55"/>
    </row>
    <row r="157" spans="1:117" ht="15.6" x14ac:dyDescent="0.25">
      <c r="B157" s="74"/>
      <c r="C157" s="66"/>
      <c r="D157" s="57"/>
      <c r="E157" s="53"/>
      <c r="F157" s="54"/>
      <c r="G157" s="64"/>
      <c r="H157" s="55"/>
    </row>
    <row r="158" spans="1:117" ht="15.6" x14ac:dyDescent="0.25">
      <c r="B158" s="74"/>
      <c r="C158" s="66"/>
      <c r="D158" s="57"/>
      <c r="E158" s="53"/>
      <c r="F158" s="54"/>
      <c r="G158" s="64"/>
      <c r="H158" s="55"/>
    </row>
    <row r="159" spans="1:117" ht="15.6" x14ac:dyDescent="0.25">
      <c r="B159" s="73"/>
      <c r="C159" s="64"/>
      <c r="D159" s="57"/>
      <c r="E159" s="53"/>
      <c r="F159" s="54"/>
      <c r="G159" s="64"/>
      <c r="H159" s="55"/>
    </row>
    <row r="160" spans="1:117" ht="15.6" x14ac:dyDescent="0.25">
      <c r="B160" s="73"/>
      <c r="C160" s="64"/>
      <c r="D160" s="57"/>
      <c r="E160" s="53"/>
      <c r="F160" s="54"/>
      <c r="G160" s="64"/>
      <c r="H160" s="55"/>
    </row>
    <row r="161" spans="2:8" ht="15.6" x14ac:dyDescent="0.25">
      <c r="B161" s="73"/>
      <c r="C161" s="64"/>
      <c r="D161" s="57"/>
      <c r="E161" s="53"/>
      <c r="F161" s="54"/>
      <c r="G161" s="64"/>
      <c r="H161" s="55"/>
    </row>
    <row r="162" spans="2:8" ht="15.6" x14ac:dyDescent="0.25">
      <c r="B162" s="73"/>
      <c r="C162" s="64"/>
      <c r="D162" s="57"/>
      <c r="E162" s="53"/>
      <c r="F162" s="54"/>
      <c r="G162" s="64"/>
      <c r="H162" s="55"/>
    </row>
    <row r="163" spans="2:8" ht="15.6" x14ac:dyDescent="0.25">
      <c r="B163" s="74"/>
      <c r="C163" s="66"/>
      <c r="D163" s="57"/>
      <c r="E163" s="53"/>
      <c r="F163" s="54"/>
      <c r="G163" s="64"/>
      <c r="H163" s="55"/>
    </row>
    <row r="164" spans="2:8" ht="15.6" x14ac:dyDescent="0.25">
      <c r="B164" s="73"/>
      <c r="C164" s="64"/>
      <c r="D164" s="57"/>
      <c r="E164" s="53"/>
      <c r="F164" s="54"/>
      <c r="G164" s="64"/>
      <c r="H164" s="55"/>
    </row>
    <row r="165" spans="2:8" ht="15.6" x14ac:dyDescent="0.25">
      <c r="B165" s="73"/>
      <c r="C165" s="64"/>
      <c r="D165" s="57"/>
      <c r="E165" s="53"/>
      <c r="F165" s="54"/>
      <c r="G165" s="64"/>
      <c r="H165" s="55"/>
    </row>
    <row r="166" spans="2:8" ht="15.6" x14ac:dyDescent="0.25">
      <c r="B166" s="74"/>
      <c r="C166" s="66"/>
      <c r="D166" s="57"/>
      <c r="E166" s="53"/>
      <c r="F166" s="54"/>
      <c r="G166" s="64"/>
      <c r="H166" s="55"/>
    </row>
    <row r="167" spans="2:8" ht="15.6" x14ac:dyDescent="0.25">
      <c r="B167" s="73"/>
      <c r="C167" s="64"/>
      <c r="D167" s="57"/>
      <c r="E167" s="53"/>
      <c r="F167" s="54"/>
      <c r="G167" s="64"/>
      <c r="H167" s="55"/>
    </row>
    <row r="168" spans="2:8" ht="15.6" x14ac:dyDescent="0.25">
      <c r="B168" s="73"/>
      <c r="C168" s="64"/>
      <c r="D168" s="57"/>
      <c r="E168" s="53"/>
      <c r="F168" s="54"/>
      <c r="G168" s="64"/>
      <c r="H168" s="55"/>
    </row>
    <row r="169" spans="2:8" ht="15.6" x14ac:dyDescent="0.25">
      <c r="B169" s="73"/>
      <c r="C169" s="64"/>
      <c r="D169" s="57"/>
      <c r="E169" s="53"/>
      <c r="F169" s="54"/>
      <c r="G169" s="64"/>
      <c r="H169" s="55"/>
    </row>
    <row r="170" spans="2:8" ht="15.6" x14ac:dyDescent="0.25">
      <c r="B170" s="75"/>
      <c r="C170" s="64"/>
      <c r="D170" s="57"/>
      <c r="E170" s="53"/>
      <c r="F170" s="54"/>
      <c r="G170" s="64"/>
      <c r="H170" s="55"/>
    </row>
    <row r="171" spans="2:8" ht="15.6" x14ac:dyDescent="0.25">
      <c r="B171" s="73"/>
      <c r="C171" s="64"/>
      <c r="D171" s="57"/>
      <c r="E171" s="53"/>
      <c r="F171" s="54"/>
      <c r="G171" s="64"/>
      <c r="H171" s="55"/>
    </row>
    <row r="172" spans="2:8" ht="15.6" x14ac:dyDescent="0.25">
      <c r="B172" s="73"/>
      <c r="C172" s="64"/>
      <c r="D172" s="57"/>
      <c r="E172" s="53"/>
      <c r="F172" s="54"/>
      <c r="G172" s="64"/>
      <c r="H172" s="55"/>
    </row>
    <row r="173" spans="2:8" ht="15.6" x14ac:dyDescent="0.25">
      <c r="B173" s="73"/>
      <c r="C173" s="64"/>
      <c r="D173" s="57"/>
      <c r="E173" s="53"/>
      <c r="F173" s="54"/>
      <c r="G173" s="64"/>
      <c r="H173" s="55"/>
    </row>
    <row r="174" spans="2:8" ht="15.6" x14ac:dyDescent="0.25">
      <c r="B174" s="74"/>
      <c r="C174" s="66"/>
      <c r="D174" s="57"/>
      <c r="E174" s="53"/>
      <c r="F174" s="54"/>
      <c r="G174" s="64"/>
      <c r="H174" s="55"/>
    </row>
  </sheetData>
  <sortState xmlns:xlrd2="http://schemas.microsoft.com/office/spreadsheetml/2017/richdata2" ref="B70:H153">
    <sortCondition ref="B70"/>
    <sortCondition ref="C70"/>
    <sortCondition ref="G70"/>
  </sortState>
  <mergeCells count="5">
    <mergeCell ref="A5:D5"/>
    <mergeCell ref="A1:H1"/>
    <mergeCell ref="B2:D2"/>
    <mergeCell ref="B3:D3"/>
    <mergeCell ref="DE6:DM6"/>
  </mergeCells>
  <phoneticPr fontId="11" type="noConversion"/>
  <printOptions horizontalCentered="1"/>
  <pageMargins left="0.39370078740157483" right="0.39370078740157483" top="0.78740157480314965" bottom="0.78740157480314965" header="0.51181102362204722" footer="0.51181102362204722"/>
  <pageSetup paperSize="9" orientation="portrait" r:id="rId1"/>
  <headerFooter alignWithMargins="0">
    <oddFooter>&amp;Clist číslo: 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List2"/>
  <dimension ref="A1:S102"/>
  <sheetViews>
    <sheetView workbookViewId="0">
      <pane ySplit="69" topLeftCell="A70" activePane="bottomLeft" state="frozen"/>
      <selection pane="bottomLeft" activeCell="F84" sqref="F84"/>
    </sheetView>
  </sheetViews>
  <sheetFormatPr defaultRowHeight="13.2" x14ac:dyDescent="0.25"/>
  <cols>
    <col min="1" max="1" width="12.5546875" customWidth="1"/>
    <col min="2" max="2" width="13.5546875" style="12" customWidth="1"/>
    <col min="3" max="3" width="12.88671875" style="12" customWidth="1"/>
    <col min="4" max="4" width="16.6640625" customWidth="1"/>
    <col min="5" max="5" width="19.109375" customWidth="1"/>
    <col min="6" max="6" width="12.5546875" customWidth="1"/>
    <col min="7" max="7" width="9.44140625" style="19" hidden="1" customWidth="1"/>
    <col min="8" max="8" width="10.44140625" style="128" hidden="1" customWidth="1"/>
    <col min="9" max="11" width="8.88671875" customWidth="1"/>
    <col min="12" max="16" width="8.88671875" hidden="1" customWidth="1"/>
    <col min="17" max="114" width="8.88671875" customWidth="1"/>
  </cols>
  <sheetData>
    <row r="1" spans="1:19" ht="22.8" x14ac:dyDescent="0.4">
      <c r="A1" s="228" t="s">
        <v>35</v>
      </c>
      <c r="B1" s="228"/>
      <c r="C1" s="228"/>
      <c r="D1" s="228"/>
    </row>
    <row r="2" spans="1:19" ht="17.399999999999999" x14ac:dyDescent="0.3">
      <c r="A2" s="1" t="str">
        <f>[1]List1!$A$9</f>
        <v>Soutěž</v>
      </c>
      <c r="B2" s="232" t="str">
        <f>CONCATENATE('[2]Základní údaje'!$B$3)</f>
        <v>Turnaj družstev o pohár města Meziboří</v>
      </c>
      <c r="C2" s="232"/>
      <c r="D2" s="232"/>
      <c r="M2" s="19" t="str">
        <f>[2]Soutěž!$E$5</f>
        <v>Bojovat o 3. místo</v>
      </c>
      <c r="N2" s="19"/>
      <c r="O2" s="128" t="str">
        <f>[2]Soutěž!$H$5</f>
        <v>x</v>
      </c>
      <c r="P2" s="128">
        <f>IF(O2="x",3,4)</f>
        <v>3</v>
      </c>
    </row>
    <row r="3" spans="1:19" s="19" customFormat="1" ht="17.399999999999999" x14ac:dyDescent="0.25">
      <c r="A3" s="17" t="str">
        <f>[1]List1!$A$4</f>
        <v>Datum:</v>
      </c>
      <c r="B3" s="230" t="str">
        <f>'[2]Základní údaje'!$G$3</f>
        <v>4.6.2022</v>
      </c>
      <c r="C3" s="230"/>
      <c r="D3" s="230"/>
      <c r="H3" s="128"/>
      <c r="Q3" s="19" t="str">
        <f>[1]List1!$A$159</f>
        <v>počet diplomů</v>
      </c>
      <c r="S3" s="212">
        <f>M69</f>
        <v>67</v>
      </c>
    </row>
    <row r="4" spans="1:19" x14ac:dyDescent="0.25">
      <c r="A4" s="1"/>
      <c r="B4" s="8"/>
      <c r="C4" s="8"/>
      <c r="D4" s="6"/>
    </row>
    <row r="5" spans="1:19" hidden="1" x14ac:dyDescent="0.25">
      <c r="A5" s="16" t="s">
        <v>37</v>
      </c>
      <c r="B5" s="16"/>
      <c r="C5" s="27" t="s">
        <v>36</v>
      </c>
      <c r="D5" s="27"/>
    </row>
    <row r="6" spans="1:19" hidden="1" x14ac:dyDescent="0.25">
      <c r="A6" s="4"/>
      <c r="B6" s="9"/>
      <c r="C6" s="9"/>
      <c r="D6" s="4"/>
    </row>
    <row r="7" spans="1:19" s="7" customFormat="1" hidden="1" x14ac:dyDescent="0.25">
      <c r="A7" s="227" t="str">
        <f>CONCATENATE([1]List1!$C$4)</f>
        <v>Podpis hlavního rozhodčího:</v>
      </c>
      <c r="B7" s="227"/>
      <c r="C7" s="227"/>
      <c r="D7" s="227"/>
      <c r="G7" s="129"/>
      <c r="H7" s="130"/>
    </row>
    <row r="8" spans="1:19" s="7" customFormat="1" ht="15.6" x14ac:dyDescent="0.3">
      <c r="A8" s="4"/>
      <c r="B8" s="4"/>
      <c r="C8" s="143" t="str">
        <f>E8</f>
        <v>suma</v>
      </c>
      <c r="D8" s="141">
        <f>SUM(D70:D102)</f>
        <v>85</v>
      </c>
      <c r="E8" s="140" t="str">
        <f>G8</f>
        <v>suma</v>
      </c>
      <c r="F8" s="141">
        <f>SUM(F70:F85)</f>
        <v>85</v>
      </c>
      <c r="G8" s="142" t="s">
        <v>38</v>
      </c>
      <c r="H8" s="141">
        <f>SUM(H71:H85)</f>
        <v>62</v>
      </c>
      <c r="M8" s="130" t="s">
        <v>38</v>
      </c>
    </row>
    <row r="9" spans="1:19" s="7" customFormat="1" ht="15.6" x14ac:dyDescent="0.3">
      <c r="A9" s="4"/>
      <c r="B9" s="4"/>
      <c r="C9" s="143" t="str">
        <f>[1]List1!$A$258</f>
        <v>Neváženo</v>
      </c>
      <c r="D9" s="212">
        <f>'Rozdělení do hmotností'!BD64</f>
        <v>0</v>
      </c>
      <c r="E9" s="140" t="str">
        <f>[1]List1!$A$259</f>
        <v>Registrováno</v>
      </c>
      <c r="F9" s="141">
        <f>'Rozdělení do hmotností'!N65</f>
        <v>85</v>
      </c>
      <c r="G9" s="129"/>
      <c r="H9" s="130"/>
    </row>
    <row r="10" spans="1:19" s="7" customFormat="1" ht="13.8" thickBot="1" x14ac:dyDescent="0.3">
      <c r="A10" s="4"/>
      <c r="B10" s="4"/>
      <c r="C10" s="4"/>
      <c r="D10" s="4"/>
      <c r="G10" s="129"/>
      <c r="H10" s="130"/>
    </row>
    <row r="11" spans="1:19" s="7" customFormat="1" hidden="1" x14ac:dyDescent="0.25">
      <c r="A11" s="4"/>
      <c r="B11" s="4"/>
      <c r="C11" s="4"/>
      <c r="D11" s="4"/>
      <c r="G11" s="129"/>
      <c r="H11" s="130"/>
    </row>
    <row r="12" spans="1:19" s="7" customFormat="1" hidden="1" x14ac:dyDescent="0.25">
      <c r="A12" s="4"/>
      <c r="B12" s="4"/>
      <c r="C12" s="4"/>
      <c r="D12" s="4"/>
      <c r="G12" s="129"/>
      <c r="H12" s="130"/>
    </row>
    <row r="13" spans="1:19" s="7" customFormat="1" hidden="1" x14ac:dyDescent="0.25">
      <c r="A13" s="4"/>
      <c r="B13" s="4"/>
      <c r="C13" s="4"/>
      <c r="D13" s="4"/>
      <c r="G13" s="129"/>
      <c r="H13" s="130"/>
    </row>
    <row r="14" spans="1:19" s="7" customFormat="1" hidden="1" x14ac:dyDescent="0.25">
      <c r="A14" s="4"/>
      <c r="B14" s="4"/>
      <c r="C14" s="4"/>
      <c r="D14" s="4"/>
      <c r="G14" s="129"/>
      <c r="H14" s="130"/>
    </row>
    <row r="15" spans="1:19" s="7" customFormat="1" hidden="1" x14ac:dyDescent="0.25">
      <c r="A15" s="4"/>
      <c r="B15" s="4"/>
      <c r="C15" s="4"/>
      <c r="D15" s="4"/>
      <c r="G15" s="129"/>
      <c r="H15" s="130"/>
    </row>
    <row r="16" spans="1:19" s="7" customFormat="1" hidden="1" x14ac:dyDescent="0.25">
      <c r="A16" s="4"/>
      <c r="B16" s="4"/>
      <c r="C16" s="4"/>
      <c r="D16" s="4"/>
      <c r="G16" s="129"/>
      <c r="H16" s="130"/>
    </row>
    <row r="17" spans="1:8" s="7" customFormat="1" hidden="1" x14ac:dyDescent="0.25">
      <c r="A17" s="4"/>
      <c r="B17" s="4"/>
      <c r="C17" s="4"/>
      <c r="D17" s="4"/>
      <c r="G17" s="129"/>
      <c r="H17" s="130"/>
    </row>
    <row r="18" spans="1:8" s="7" customFormat="1" hidden="1" x14ac:dyDescent="0.25">
      <c r="A18" s="4"/>
      <c r="B18" s="4"/>
      <c r="C18" s="4"/>
      <c r="D18" s="4"/>
      <c r="G18" s="129"/>
      <c r="H18" s="130"/>
    </row>
    <row r="19" spans="1:8" s="7" customFormat="1" hidden="1" x14ac:dyDescent="0.25">
      <c r="A19" s="4"/>
      <c r="B19" s="4"/>
      <c r="C19" s="4"/>
      <c r="D19" s="4"/>
      <c r="G19" s="129"/>
      <c r="H19" s="130"/>
    </row>
    <row r="20" spans="1:8" s="7" customFormat="1" hidden="1" x14ac:dyDescent="0.25">
      <c r="A20" s="4"/>
      <c r="B20" s="4"/>
      <c r="C20" s="4"/>
      <c r="D20" s="4"/>
      <c r="G20" s="129"/>
      <c r="H20" s="130"/>
    </row>
    <row r="21" spans="1:8" s="7" customFormat="1" hidden="1" x14ac:dyDescent="0.25">
      <c r="A21" s="4"/>
      <c r="B21" s="4"/>
      <c r="C21" s="4"/>
      <c r="D21" s="4"/>
      <c r="G21" s="129"/>
      <c r="H21" s="130"/>
    </row>
    <row r="22" spans="1:8" s="7" customFormat="1" hidden="1" x14ac:dyDescent="0.25">
      <c r="A22" s="4"/>
      <c r="B22" s="4"/>
      <c r="C22" s="4"/>
      <c r="D22" s="4"/>
      <c r="G22" s="129"/>
      <c r="H22" s="130"/>
    </row>
    <row r="23" spans="1:8" s="7" customFormat="1" hidden="1" x14ac:dyDescent="0.25">
      <c r="A23" s="4"/>
      <c r="B23" s="4"/>
      <c r="C23" s="4"/>
      <c r="D23" s="4"/>
      <c r="G23" s="129"/>
      <c r="H23" s="130"/>
    </row>
    <row r="24" spans="1:8" s="7" customFormat="1" hidden="1" x14ac:dyDescent="0.25">
      <c r="A24" s="4"/>
      <c r="B24" s="4"/>
      <c r="C24" s="4"/>
      <c r="D24" s="4"/>
      <c r="G24" s="129"/>
      <c r="H24" s="130"/>
    </row>
    <row r="25" spans="1:8" s="7" customFormat="1" hidden="1" x14ac:dyDescent="0.25">
      <c r="A25" s="4"/>
      <c r="B25" s="4"/>
      <c r="C25" s="4"/>
      <c r="D25" s="4"/>
      <c r="G25" s="129"/>
      <c r="H25" s="130"/>
    </row>
    <row r="26" spans="1:8" s="7" customFormat="1" hidden="1" x14ac:dyDescent="0.25">
      <c r="A26" s="4"/>
      <c r="B26" s="4"/>
      <c r="C26" s="4"/>
      <c r="D26" s="4"/>
      <c r="G26" s="129"/>
      <c r="H26" s="130"/>
    </row>
    <row r="27" spans="1:8" s="7" customFormat="1" hidden="1" x14ac:dyDescent="0.25">
      <c r="A27" s="4"/>
      <c r="B27" s="4"/>
      <c r="C27" s="4"/>
      <c r="D27" s="4"/>
      <c r="G27" s="129"/>
      <c r="H27" s="130"/>
    </row>
    <row r="28" spans="1:8" s="7" customFormat="1" hidden="1" x14ac:dyDescent="0.25">
      <c r="A28" s="4"/>
      <c r="B28" s="4"/>
      <c r="C28" s="4"/>
      <c r="D28" s="4"/>
      <c r="G28" s="129"/>
      <c r="H28" s="130"/>
    </row>
    <row r="29" spans="1:8" s="7" customFormat="1" hidden="1" x14ac:dyDescent="0.25">
      <c r="A29" s="4"/>
      <c r="B29" s="4"/>
      <c r="C29" s="4"/>
      <c r="D29" s="4"/>
      <c r="G29" s="129"/>
      <c r="H29" s="130"/>
    </row>
    <row r="30" spans="1:8" s="7" customFormat="1" hidden="1" x14ac:dyDescent="0.25">
      <c r="A30" s="4"/>
      <c r="B30" s="4"/>
      <c r="C30" s="4"/>
      <c r="D30" s="4"/>
      <c r="G30" s="129"/>
      <c r="H30" s="130"/>
    </row>
    <row r="31" spans="1:8" s="7" customFormat="1" hidden="1" x14ac:dyDescent="0.25">
      <c r="A31" s="4"/>
      <c r="B31" s="4"/>
      <c r="C31" s="4"/>
      <c r="D31" s="4"/>
      <c r="G31" s="129"/>
      <c r="H31" s="130"/>
    </row>
    <row r="32" spans="1:8" s="7" customFormat="1" hidden="1" x14ac:dyDescent="0.25">
      <c r="A32" s="4"/>
      <c r="B32" s="4"/>
      <c r="C32" s="4"/>
      <c r="D32" s="4"/>
      <c r="G32" s="129"/>
      <c r="H32" s="130"/>
    </row>
    <row r="33" spans="1:8" s="7" customFormat="1" hidden="1" x14ac:dyDescent="0.25">
      <c r="A33" s="4"/>
      <c r="B33" s="4"/>
      <c r="C33" s="4"/>
      <c r="D33" s="4"/>
      <c r="G33" s="129"/>
      <c r="H33" s="130"/>
    </row>
    <row r="34" spans="1:8" s="7" customFormat="1" hidden="1" x14ac:dyDescent="0.25">
      <c r="A34" s="4"/>
      <c r="B34" s="4"/>
      <c r="C34" s="4"/>
      <c r="D34" s="4"/>
      <c r="G34" s="129"/>
      <c r="H34" s="130"/>
    </row>
    <row r="35" spans="1:8" s="7" customFormat="1" hidden="1" x14ac:dyDescent="0.25">
      <c r="A35" s="4"/>
      <c r="B35" s="4"/>
      <c r="C35" s="4"/>
      <c r="D35" s="4"/>
      <c r="G35" s="129"/>
      <c r="H35" s="130"/>
    </row>
    <row r="36" spans="1:8" s="7" customFormat="1" hidden="1" x14ac:dyDescent="0.25">
      <c r="A36" s="4"/>
      <c r="B36" s="4"/>
      <c r="C36" s="4"/>
      <c r="D36" s="4"/>
      <c r="G36" s="129"/>
      <c r="H36" s="130"/>
    </row>
    <row r="37" spans="1:8" s="7" customFormat="1" hidden="1" x14ac:dyDescent="0.25">
      <c r="A37" s="4"/>
      <c r="B37" s="4"/>
      <c r="C37" s="4"/>
      <c r="D37" s="4"/>
      <c r="G37" s="129"/>
      <c r="H37" s="130"/>
    </row>
    <row r="38" spans="1:8" s="7" customFormat="1" hidden="1" x14ac:dyDescent="0.25">
      <c r="A38" s="4"/>
      <c r="B38" s="4"/>
      <c r="C38" s="4"/>
      <c r="D38" s="4"/>
      <c r="G38" s="129"/>
      <c r="H38" s="130"/>
    </row>
    <row r="39" spans="1:8" s="7" customFormat="1" hidden="1" x14ac:dyDescent="0.25">
      <c r="A39" s="4"/>
      <c r="B39" s="4"/>
      <c r="C39" s="4"/>
      <c r="D39" s="4"/>
      <c r="G39" s="129"/>
      <c r="H39" s="130"/>
    </row>
    <row r="40" spans="1:8" s="7" customFormat="1" hidden="1" x14ac:dyDescent="0.25">
      <c r="A40" s="4"/>
      <c r="B40" s="4"/>
      <c r="C40" s="4"/>
      <c r="D40" s="4"/>
      <c r="G40" s="129"/>
      <c r="H40" s="130"/>
    </row>
    <row r="41" spans="1:8" s="7" customFormat="1" hidden="1" x14ac:dyDescent="0.25">
      <c r="A41" s="4"/>
      <c r="B41" s="4"/>
      <c r="C41" s="4"/>
      <c r="D41" s="4"/>
      <c r="G41" s="129"/>
      <c r="H41" s="130"/>
    </row>
    <row r="42" spans="1:8" s="7" customFormat="1" hidden="1" x14ac:dyDescent="0.25">
      <c r="A42" s="4"/>
      <c r="B42" s="4"/>
      <c r="C42" s="4"/>
      <c r="D42" s="4"/>
      <c r="G42" s="129"/>
      <c r="H42" s="130"/>
    </row>
    <row r="43" spans="1:8" s="7" customFormat="1" hidden="1" x14ac:dyDescent="0.25">
      <c r="A43" s="4"/>
      <c r="B43" s="4"/>
      <c r="C43" s="4"/>
      <c r="D43" s="4"/>
      <c r="G43" s="129"/>
      <c r="H43" s="130"/>
    </row>
    <row r="44" spans="1:8" s="7" customFormat="1" hidden="1" x14ac:dyDescent="0.25">
      <c r="A44" s="4"/>
      <c r="B44" s="4"/>
      <c r="C44" s="4"/>
      <c r="D44" s="4"/>
      <c r="G44" s="129"/>
      <c r="H44" s="130"/>
    </row>
    <row r="45" spans="1:8" s="7" customFormat="1" hidden="1" x14ac:dyDescent="0.25">
      <c r="A45" s="4"/>
      <c r="B45" s="4"/>
      <c r="C45" s="4"/>
      <c r="D45" s="4"/>
      <c r="G45" s="129"/>
      <c r="H45" s="130"/>
    </row>
    <row r="46" spans="1:8" s="7" customFormat="1" hidden="1" x14ac:dyDescent="0.25">
      <c r="A46" s="4"/>
      <c r="B46" s="4"/>
      <c r="C46" s="4"/>
      <c r="D46" s="4"/>
      <c r="G46" s="129"/>
      <c r="H46" s="130"/>
    </row>
    <row r="47" spans="1:8" s="7" customFormat="1" hidden="1" x14ac:dyDescent="0.25">
      <c r="A47" s="4"/>
      <c r="B47" s="4"/>
      <c r="C47" s="4"/>
      <c r="D47" s="4"/>
      <c r="G47" s="129"/>
      <c r="H47" s="130"/>
    </row>
    <row r="48" spans="1:8" s="7" customFormat="1" hidden="1" x14ac:dyDescent="0.25">
      <c r="A48" s="4"/>
      <c r="B48" s="4"/>
      <c r="C48" s="4"/>
      <c r="D48" s="4"/>
      <c r="G48" s="129"/>
      <c r="H48" s="130"/>
    </row>
    <row r="49" spans="1:8" s="7" customFormat="1" hidden="1" x14ac:dyDescent="0.25">
      <c r="A49" s="4"/>
      <c r="B49" s="4"/>
      <c r="C49" s="4"/>
      <c r="D49" s="4"/>
      <c r="G49" s="129"/>
      <c r="H49" s="130"/>
    </row>
    <row r="50" spans="1:8" s="7" customFormat="1" hidden="1" x14ac:dyDescent="0.25">
      <c r="A50" s="4"/>
      <c r="B50" s="4"/>
      <c r="C50" s="4"/>
      <c r="D50" s="4"/>
      <c r="G50" s="129"/>
      <c r="H50" s="130"/>
    </row>
    <row r="51" spans="1:8" s="7" customFormat="1" hidden="1" x14ac:dyDescent="0.25">
      <c r="A51" s="4"/>
      <c r="B51" s="4"/>
      <c r="C51" s="4"/>
      <c r="D51" s="4"/>
      <c r="G51" s="129"/>
      <c r="H51" s="130"/>
    </row>
    <row r="52" spans="1:8" s="7" customFormat="1" hidden="1" x14ac:dyDescent="0.25">
      <c r="A52" s="4"/>
      <c r="B52" s="4"/>
      <c r="C52" s="4"/>
      <c r="D52" s="4"/>
      <c r="G52" s="129"/>
      <c r="H52" s="130"/>
    </row>
    <row r="53" spans="1:8" s="7" customFormat="1" hidden="1" x14ac:dyDescent="0.25">
      <c r="A53" s="4"/>
      <c r="B53" s="4"/>
      <c r="C53" s="4"/>
      <c r="D53" s="4"/>
      <c r="G53" s="129"/>
      <c r="H53" s="130"/>
    </row>
    <row r="54" spans="1:8" s="7" customFormat="1" hidden="1" x14ac:dyDescent="0.25">
      <c r="A54" s="4"/>
      <c r="B54" s="4"/>
      <c r="C54" s="4"/>
      <c r="D54" s="4"/>
      <c r="G54" s="129"/>
      <c r="H54" s="130"/>
    </row>
    <row r="55" spans="1:8" s="7" customFormat="1" hidden="1" x14ac:dyDescent="0.25">
      <c r="A55" s="4"/>
      <c r="B55" s="4"/>
      <c r="C55" s="4"/>
      <c r="D55" s="4"/>
      <c r="G55" s="129"/>
      <c r="H55" s="130"/>
    </row>
    <row r="56" spans="1:8" s="7" customFormat="1" hidden="1" x14ac:dyDescent="0.25">
      <c r="A56" s="4"/>
      <c r="B56" s="4"/>
      <c r="C56" s="4"/>
      <c r="D56" s="4"/>
      <c r="G56" s="129"/>
      <c r="H56" s="130"/>
    </row>
    <row r="57" spans="1:8" s="7" customFormat="1" hidden="1" x14ac:dyDescent="0.25">
      <c r="A57" s="4"/>
      <c r="B57" s="4" t="str">
        <f>CONCATENATE([2]Hmotnosti!$AT$6)</f>
        <v/>
      </c>
      <c r="C57" s="4"/>
      <c r="D57" s="4"/>
      <c r="G57" s="129"/>
      <c r="H57" s="130"/>
    </row>
    <row r="58" spans="1:8" s="7" customFormat="1" hidden="1" x14ac:dyDescent="0.25">
      <c r="A58" s="4"/>
      <c r="B58" s="4" t="str">
        <f>CONCATENATE([2]Hmotnosti!$AP$6)</f>
        <v/>
      </c>
      <c r="C58" s="4"/>
      <c r="D58" s="4"/>
      <c r="G58" s="129"/>
      <c r="H58" s="130"/>
    </row>
    <row r="59" spans="1:8" s="7" customFormat="1" hidden="1" x14ac:dyDescent="0.25">
      <c r="A59" s="4"/>
      <c r="B59" s="4" t="str">
        <f>CONCATENATE([2]Hmotnosti!$AL$6)</f>
        <v/>
      </c>
      <c r="C59" s="4"/>
      <c r="D59" s="4"/>
      <c r="G59" s="129"/>
      <c r="H59" s="130"/>
    </row>
    <row r="60" spans="1:8" s="7" customFormat="1" hidden="1" x14ac:dyDescent="0.25">
      <c r="A60" s="4"/>
      <c r="B60" s="4" t="str">
        <f>CONCATENATE([2]Hmotnosti!$AH$6)</f>
        <v/>
      </c>
      <c r="C60" s="4"/>
      <c r="D60" s="4"/>
      <c r="G60" s="129"/>
      <c r="H60" s="130"/>
    </row>
    <row r="61" spans="1:8" s="7" customFormat="1" hidden="1" x14ac:dyDescent="0.25">
      <c r="A61" s="4"/>
      <c r="B61" s="4" t="str">
        <f>CONCATENATE([2]Hmotnosti!$AD$6)</f>
        <v/>
      </c>
      <c r="C61" s="4"/>
      <c r="D61" s="4"/>
      <c r="G61" s="129"/>
      <c r="H61" s="130"/>
    </row>
    <row r="62" spans="1:8" s="7" customFormat="1" hidden="1" x14ac:dyDescent="0.25">
      <c r="A62" s="4"/>
      <c r="B62" s="4" t="str">
        <f>CONCATENATE([2]Hmotnosti!$Z$6)</f>
        <v/>
      </c>
      <c r="C62" s="4"/>
      <c r="D62" s="4"/>
      <c r="G62" s="129"/>
      <c r="H62" s="130"/>
    </row>
    <row r="63" spans="1:8" s="7" customFormat="1" hidden="1" x14ac:dyDescent="0.25">
      <c r="A63" s="4"/>
      <c r="B63" s="4" t="str">
        <f>CONCATENATE([2]Hmotnosti!$V$6)</f>
        <v/>
      </c>
      <c r="C63" s="4"/>
      <c r="D63" s="4"/>
      <c r="G63" s="129"/>
      <c r="H63" s="130"/>
    </row>
    <row r="64" spans="1:8" s="7" customFormat="1" hidden="1" x14ac:dyDescent="0.25">
      <c r="A64" s="4"/>
      <c r="B64" s="4" t="str">
        <f>CONCATENATE([2]Hmotnosti!$R$6)</f>
        <v>ž-ml.ž, v.s.</v>
      </c>
      <c r="C64" s="4"/>
      <c r="D64" s="4"/>
      <c r="G64" s="129"/>
      <c r="H64" s="130"/>
    </row>
    <row r="65" spans="1:13" s="7" customFormat="1" hidden="1" x14ac:dyDescent="0.25">
      <c r="A65" s="4"/>
      <c r="B65" s="4" t="str">
        <f>CONCATENATE([2]Hmotnosti!$N$6)</f>
        <v>ž-A příp, v.s.</v>
      </c>
      <c r="C65" s="4"/>
      <c r="D65" s="4"/>
      <c r="G65" s="129"/>
      <c r="H65" s="130"/>
    </row>
    <row r="66" spans="1:13" s="7" customFormat="1" hidden="1" x14ac:dyDescent="0.25">
      <c r="A66" s="4"/>
      <c r="B66" s="4" t="str">
        <f>CONCATENATE([2]Hmotnosti!$J$6)</f>
        <v>ml.ž, ř.ř.</v>
      </c>
      <c r="C66" s="4"/>
      <c r="D66" s="4"/>
      <c r="G66" s="129"/>
      <c r="H66" s="130"/>
    </row>
    <row r="67" spans="1:13" s="7" customFormat="1" hidden="1" x14ac:dyDescent="0.25">
      <c r="A67" s="4"/>
      <c r="B67" s="4" t="str">
        <f>CONCATENATE([2]Hmotnosti!$F$6)</f>
        <v>A příp, ř.ř.</v>
      </c>
      <c r="C67" s="4"/>
      <c r="D67" s="4"/>
      <c r="G67" s="129"/>
      <c r="H67" s="130"/>
    </row>
    <row r="68" spans="1:13" s="7" customFormat="1" ht="13.8" hidden="1" thickBot="1" x14ac:dyDescent="0.3">
      <c r="A68" s="4"/>
      <c r="B68" s="4" t="str">
        <f>CONCATENATE([2]Hmotnosti!$B$6)</f>
        <v>B příp, ř.ř.</v>
      </c>
      <c r="C68" s="4"/>
      <c r="D68" s="4"/>
      <c r="G68" s="129"/>
      <c r="H68" s="130"/>
    </row>
    <row r="69" spans="1:13" ht="32.25" customHeight="1" thickBot="1" x14ac:dyDescent="0.3">
      <c r="A69" s="2" t="str">
        <f>CONCATENATE([1]List1!$B$3)</f>
        <v>číslo</v>
      </c>
      <c r="B69" s="10" t="str">
        <f>CONCATENATE([1]List1!$A$7)</f>
        <v>věk. kat.</v>
      </c>
      <c r="C69" s="13" t="str">
        <f>CONCATENATE([1]List1!$A$8)</f>
        <v>hmot.</v>
      </c>
      <c r="D69" s="24" t="s">
        <v>34</v>
      </c>
      <c r="E69" s="137" t="s">
        <v>87</v>
      </c>
      <c r="F69" s="138" t="str">
        <f>H69</f>
        <v>počet závodníků</v>
      </c>
      <c r="G69" s="139" t="str">
        <f>B69</f>
        <v>věk. kat.</v>
      </c>
      <c r="H69" s="138" t="str">
        <f>D69</f>
        <v>počet závodníků</v>
      </c>
      <c r="M69" s="128">
        <f>SUM(M70:M102)</f>
        <v>67</v>
      </c>
    </row>
    <row r="70" spans="1:13" ht="15.75" customHeight="1" x14ac:dyDescent="0.25">
      <c r="A70" s="152" t="s">
        <v>0</v>
      </c>
      <c r="B70" s="11" t="str">
        <f>'Rozdělení do hmotností'!BQ68</f>
        <v>B příp</v>
      </c>
      <c r="C70" s="11" t="str">
        <f>'Rozdělení do hmotností'!BR68</f>
        <v>22 - ř.ř.</v>
      </c>
      <c r="D70" s="25">
        <f>'Rozdělení do hmotností'!BS68</f>
        <v>3</v>
      </c>
      <c r="E70" s="144" t="str">
        <f>'Rozdělení do hmotností'!CR68</f>
        <v>B příp - ř.ř.</v>
      </c>
      <c r="F70" s="145">
        <f>'Rozdělení do hmotností'!CS68</f>
        <v>23</v>
      </c>
      <c r="G70" s="134" t="str">
        <f>'Rozdělení do hmotností'!CC68</f>
        <v>B příp</v>
      </c>
      <c r="H70" s="133">
        <f>'Rozdělení do hmotností'!CD68</f>
        <v>23</v>
      </c>
      <c r="M70" s="128">
        <f>IF(D70="",0,(IF(D70=1,1,IF(D70=2,2,IF(D70=3,3,IF(D70=4,3,IF(D70=5,3,IF(D70&gt;5,$P$2,""))))))))</f>
        <v>3</v>
      </c>
    </row>
    <row r="71" spans="1:13" ht="15.75" customHeight="1" x14ac:dyDescent="0.25">
      <c r="A71" s="152" t="s">
        <v>1</v>
      </c>
      <c r="B71" s="11" t="str">
        <f>'Rozdělení do hmotností'!BQ69</f>
        <v>B příp</v>
      </c>
      <c r="C71" s="11" t="str">
        <f>'Rozdělení do hmotností'!BR69</f>
        <v>25 - ř.ř.</v>
      </c>
      <c r="D71" s="25">
        <f>'Rozdělení do hmotností'!BS69</f>
        <v>1</v>
      </c>
      <c r="E71" s="146" t="str">
        <f>'Rozdělení do hmotností'!CR69</f>
        <v>A příp - ř.ř.</v>
      </c>
      <c r="F71" s="147">
        <f>'Rozdělení do hmotností'!CS69</f>
        <v>28</v>
      </c>
      <c r="G71" s="135" t="str">
        <f>'Rozdělení do hmotností'!CC69</f>
        <v>A příp</v>
      </c>
      <c r="H71" s="131">
        <f>'Rozdělení do hmotností'!CD69</f>
        <v>28</v>
      </c>
      <c r="M71" s="128">
        <f t="shared" ref="M71:M102" si="0">IF(D71="",0,(IF(D71=1,1,IF(D71=2,2,IF(D71=3,3,IF(D71=4,3,IF(D71=5,3,IF(D71&gt;5,$P$2,""))))))))</f>
        <v>1</v>
      </c>
    </row>
    <row r="72" spans="1:13" ht="15.75" customHeight="1" x14ac:dyDescent="0.25">
      <c r="A72" s="152" t="s">
        <v>2</v>
      </c>
      <c r="B72" s="11" t="str">
        <f>'Rozdělení do hmotností'!BQ70</f>
        <v>B příp</v>
      </c>
      <c r="C72" s="11" t="str">
        <f>'Rozdělení do hmotností'!BR70</f>
        <v>28 - ř.ř.</v>
      </c>
      <c r="D72" s="25">
        <f>'Rozdělení do hmotností'!BS70</f>
        <v>5</v>
      </c>
      <c r="E72" s="146" t="str">
        <f>'Rozdělení do hmotností'!CR70</f>
        <v>ml.ž - ř.ř.</v>
      </c>
      <c r="F72" s="147">
        <f>'Rozdělení do hmotností'!CS70</f>
        <v>27</v>
      </c>
      <c r="G72" s="135" t="str">
        <f>'Rozdělení do hmotností'!CC70</f>
        <v>ml.ž</v>
      </c>
      <c r="H72" s="131">
        <f>'Rozdělení do hmotností'!CD70</f>
        <v>27</v>
      </c>
      <c r="M72" s="128">
        <f t="shared" si="0"/>
        <v>3</v>
      </c>
    </row>
    <row r="73" spans="1:13" ht="15.75" customHeight="1" x14ac:dyDescent="0.25">
      <c r="A73" s="152" t="s">
        <v>3</v>
      </c>
      <c r="B73" s="11" t="str">
        <f>'Rozdělení do hmotností'!BQ71</f>
        <v>B příp</v>
      </c>
      <c r="C73" s="11" t="str">
        <f>'Rozdělení do hmotností'!BR71</f>
        <v>31 - ř.ř.</v>
      </c>
      <c r="D73" s="25">
        <f>'Rozdělení do hmotností'!BS71</f>
        <v>5</v>
      </c>
      <c r="E73" s="146" t="str">
        <f>'Rozdělení do hmotností'!CR71</f>
        <v>ž-A příp - v.s.</v>
      </c>
      <c r="F73" s="147">
        <f>'Rozdělení do hmotností'!CS71</f>
        <v>5</v>
      </c>
      <c r="G73" s="135" t="str">
        <f>'Rozdělení do hmotností'!CC71</f>
        <v>ž-A příp</v>
      </c>
      <c r="H73" s="131">
        <f>'Rozdělení do hmotností'!CD71</f>
        <v>5</v>
      </c>
      <c r="M73" s="128">
        <f t="shared" si="0"/>
        <v>3</v>
      </c>
    </row>
    <row r="74" spans="1:13" ht="15.75" customHeight="1" thickBot="1" x14ac:dyDescent="0.3">
      <c r="A74" s="152" t="s">
        <v>4</v>
      </c>
      <c r="B74" s="11" t="str">
        <f>'Rozdělení do hmotností'!BQ72</f>
        <v>B příp</v>
      </c>
      <c r="C74" s="11" t="str">
        <f>'Rozdělení do hmotností'!BR72</f>
        <v>35 - ř.ř.</v>
      </c>
      <c r="D74" s="25">
        <f>'Rozdělení do hmotností'!BS72</f>
        <v>6</v>
      </c>
      <c r="E74" s="242" t="str">
        <f>'Rozdělení do hmotností'!CR72</f>
        <v>ž-ml.ž - v.s.</v>
      </c>
      <c r="F74" s="243">
        <f>'Rozdělení do hmotností'!CS72</f>
        <v>2</v>
      </c>
      <c r="G74" s="135" t="str">
        <f>'Rozdělení do hmotností'!CC72</f>
        <v>ž-ml.ž</v>
      </c>
      <c r="H74" s="131">
        <f>'Rozdělení do hmotností'!CD72</f>
        <v>2</v>
      </c>
      <c r="M74" s="128">
        <f t="shared" si="0"/>
        <v>3</v>
      </c>
    </row>
    <row r="75" spans="1:13" ht="15.75" customHeight="1" x14ac:dyDescent="0.25">
      <c r="A75" s="152" t="s">
        <v>5</v>
      </c>
      <c r="B75" s="11" t="str">
        <f>'Rozdělení do hmotností'!BQ73</f>
        <v>B příp</v>
      </c>
      <c r="C75" s="11" t="str">
        <f>'Rozdělení do hmotností'!BR73</f>
        <v>39 - ř.ř.</v>
      </c>
      <c r="D75" s="25">
        <f>'Rozdělení do hmotností'!BS73</f>
        <v>2</v>
      </c>
      <c r="G75" s="135" t="str">
        <f>'Rozdělení do hmotností'!CC73</f>
        <v/>
      </c>
      <c r="H75" s="131" t="str">
        <f>'Rozdělení do hmotností'!CD73</f>
        <v/>
      </c>
      <c r="M75" s="128">
        <f t="shared" si="0"/>
        <v>2</v>
      </c>
    </row>
    <row r="76" spans="1:13" ht="15.75" customHeight="1" x14ac:dyDescent="0.25">
      <c r="A76" s="152" t="s">
        <v>6</v>
      </c>
      <c r="B76" s="11" t="str">
        <f>'Rozdělení do hmotností'!BQ74</f>
        <v>B příp</v>
      </c>
      <c r="C76" s="11" t="str">
        <f>'Rozdělení do hmotností'!BR74</f>
        <v>43 - ř.ř.</v>
      </c>
      <c r="D76" s="25">
        <f>'Rozdělení do hmotností'!BS74</f>
        <v>1</v>
      </c>
      <c r="G76" s="135" t="str">
        <f>'Rozdělení do hmotností'!CC74</f>
        <v/>
      </c>
      <c r="H76" s="131" t="str">
        <f>'Rozdělení do hmotností'!CD74</f>
        <v/>
      </c>
      <c r="M76" s="128">
        <f t="shared" si="0"/>
        <v>1</v>
      </c>
    </row>
    <row r="77" spans="1:13" ht="15.75" customHeight="1" x14ac:dyDescent="0.25">
      <c r="A77" s="152" t="s">
        <v>7</v>
      </c>
      <c r="B77" s="11" t="str">
        <f>'Rozdělení do hmotností'!BQ75</f>
        <v>A příp</v>
      </c>
      <c r="C77" s="11" t="str">
        <f>'Rozdělení do hmotností'!BR75</f>
        <v>25 - ř.ř.</v>
      </c>
      <c r="D77" s="25">
        <f>'Rozdělení do hmotností'!BS75</f>
        <v>1</v>
      </c>
      <c r="G77" s="135" t="str">
        <f>'Rozdělení do hmotností'!CC75</f>
        <v/>
      </c>
      <c r="H77" s="131" t="str">
        <f>'Rozdělení do hmotností'!CD75</f>
        <v/>
      </c>
      <c r="M77" s="128">
        <f t="shared" si="0"/>
        <v>1</v>
      </c>
    </row>
    <row r="78" spans="1:13" ht="15.75" customHeight="1" x14ac:dyDescent="0.25">
      <c r="A78" s="152" t="s">
        <v>8</v>
      </c>
      <c r="B78" s="11" t="str">
        <f>'Rozdělení do hmotností'!BQ76</f>
        <v>A příp</v>
      </c>
      <c r="C78" s="11" t="str">
        <f>'Rozdělení do hmotností'!BR76</f>
        <v>28 - ř.ř.</v>
      </c>
      <c r="D78" s="25">
        <f>'Rozdělení do hmotností'!BS76</f>
        <v>3</v>
      </c>
      <c r="G78" s="135" t="str">
        <f>'Rozdělení do hmotností'!CC76</f>
        <v/>
      </c>
      <c r="H78" s="131" t="str">
        <f>'Rozdělení do hmotností'!CD76</f>
        <v/>
      </c>
      <c r="M78" s="128">
        <f t="shared" si="0"/>
        <v>3</v>
      </c>
    </row>
    <row r="79" spans="1:13" ht="15.75" customHeight="1" x14ac:dyDescent="0.25">
      <c r="A79" s="152" t="s">
        <v>9</v>
      </c>
      <c r="B79" s="11" t="str">
        <f>'Rozdělení do hmotností'!BQ77</f>
        <v>A příp</v>
      </c>
      <c r="C79" s="11" t="str">
        <f>'Rozdělení do hmotností'!BR77</f>
        <v>31 - ř.ř.</v>
      </c>
      <c r="D79" s="25">
        <f>'Rozdělení do hmotností'!BS77</f>
        <v>1</v>
      </c>
      <c r="G79" s="135" t="str">
        <f>'Rozdělení do hmotností'!CC77</f>
        <v/>
      </c>
      <c r="H79" s="131" t="str">
        <f>'Rozdělení do hmotností'!CD77</f>
        <v/>
      </c>
      <c r="M79" s="128">
        <f t="shared" si="0"/>
        <v>1</v>
      </c>
    </row>
    <row r="80" spans="1:13" ht="15.75" customHeight="1" x14ac:dyDescent="0.25">
      <c r="A80" s="152" t="s">
        <v>10</v>
      </c>
      <c r="B80" s="11" t="str">
        <f>'Rozdělení do hmotností'!BQ78</f>
        <v>A příp</v>
      </c>
      <c r="C80" s="11" t="str">
        <f>'Rozdělení do hmotností'!BR78</f>
        <v>35 - ř.ř.</v>
      </c>
      <c r="D80" s="25">
        <f>'Rozdělení do hmotností'!BS78</f>
        <v>3</v>
      </c>
      <c r="G80" s="135" t="str">
        <f>'Rozdělení do hmotností'!CC78</f>
        <v/>
      </c>
      <c r="H80" s="131" t="str">
        <f>'Rozdělení do hmotností'!CD78</f>
        <v/>
      </c>
      <c r="M80" s="128">
        <f t="shared" si="0"/>
        <v>3</v>
      </c>
    </row>
    <row r="81" spans="1:13" ht="15.75" customHeight="1" x14ac:dyDescent="0.25">
      <c r="A81" s="152" t="s">
        <v>11</v>
      </c>
      <c r="B81" s="11" t="str">
        <f>'Rozdělení do hmotností'!BQ79</f>
        <v>A příp</v>
      </c>
      <c r="C81" s="11" t="str">
        <f>'Rozdělení do hmotností'!BR79</f>
        <v>39 - ř.ř.</v>
      </c>
      <c r="D81" s="25">
        <f>'Rozdělení do hmotností'!BS79</f>
        <v>4</v>
      </c>
      <c r="G81" s="135" t="str">
        <f>'Rozdělení do hmotností'!CC79</f>
        <v/>
      </c>
      <c r="H81" s="131" t="str">
        <f>'Rozdělení do hmotností'!CD79</f>
        <v/>
      </c>
      <c r="M81" s="128">
        <f t="shared" si="0"/>
        <v>3</v>
      </c>
    </row>
    <row r="82" spans="1:13" ht="15.75" customHeight="1" x14ac:dyDescent="0.25">
      <c r="A82" s="152" t="s">
        <v>12</v>
      </c>
      <c r="B82" s="11" t="str">
        <f>'Rozdělení do hmotností'!BQ80</f>
        <v>A příp</v>
      </c>
      <c r="C82" s="11" t="str">
        <f>'Rozdělení do hmotností'!BR80</f>
        <v>43 - ř.ř.</v>
      </c>
      <c r="D82" s="25">
        <f>'Rozdělení do hmotností'!BS80</f>
        <v>2</v>
      </c>
      <c r="G82" s="135" t="str">
        <f>'Rozdělení do hmotností'!CC80</f>
        <v/>
      </c>
      <c r="H82" s="131" t="str">
        <f>'Rozdělení do hmotností'!CD80</f>
        <v/>
      </c>
      <c r="M82" s="128">
        <f t="shared" si="0"/>
        <v>2</v>
      </c>
    </row>
    <row r="83" spans="1:13" ht="15.75" customHeight="1" x14ac:dyDescent="0.25">
      <c r="A83" s="152" t="s">
        <v>13</v>
      </c>
      <c r="B83" s="11" t="str">
        <f>'Rozdělení do hmotností'!BQ81</f>
        <v>A příp</v>
      </c>
      <c r="C83" s="11" t="str">
        <f>'Rozdělení do hmotností'!BR81</f>
        <v>47 - ř.ř.</v>
      </c>
      <c r="D83" s="25">
        <f>'Rozdělení do hmotností'!BS81</f>
        <v>3</v>
      </c>
      <c r="G83" s="135" t="str">
        <f>'Rozdělení do hmotností'!CC81</f>
        <v/>
      </c>
      <c r="H83" s="131" t="str">
        <f>'Rozdělení do hmotností'!CD81</f>
        <v/>
      </c>
      <c r="M83" s="128">
        <f t="shared" si="0"/>
        <v>3</v>
      </c>
    </row>
    <row r="84" spans="1:13" ht="15.75" customHeight="1" x14ac:dyDescent="0.25">
      <c r="A84" s="152" t="s">
        <v>14</v>
      </c>
      <c r="B84" s="11" t="str">
        <f>'Rozdělení do hmotností'!BQ82</f>
        <v>A příp</v>
      </c>
      <c r="C84" s="11" t="str">
        <f>'Rozdělení do hmotností'!BR82</f>
        <v>52 - ř.ř.</v>
      </c>
      <c r="D84" s="25">
        <f>'Rozdělení do hmotností'!BS82</f>
        <v>2</v>
      </c>
      <c r="G84" s="135" t="str">
        <f>'Rozdělení do hmotností'!CC82</f>
        <v/>
      </c>
      <c r="H84" s="131" t="str">
        <f>'Rozdělení do hmotností'!CD82</f>
        <v/>
      </c>
      <c r="M84" s="128">
        <f t="shared" si="0"/>
        <v>2</v>
      </c>
    </row>
    <row r="85" spans="1:13" ht="15.75" customHeight="1" x14ac:dyDescent="0.25">
      <c r="A85" s="152" t="s">
        <v>15</v>
      </c>
      <c r="B85" s="11" t="str">
        <f>'Rozdělení do hmotností'!BQ83</f>
        <v>A příp</v>
      </c>
      <c r="C85" s="11" t="str">
        <f>'Rozdělení do hmotností'!BR83</f>
        <v>57 - ř.ř.</v>
      </c>
      <c r="D85" s="25">
        <f>'Rozdělení do hmotností'!BS83</f>
        <v>2</v>
      </c>
      <c r="G85" s="135" t="str">
        <f>'Rozdělení do hmotností'!CC83</f>
        <v/>
      </c>
      <c r="H85" s="131" t="str">
        <f>'Rozdělení do hmotností'!CD83</f>
        <v/>
      </c>
      <c r="M85" s="128">
        <f t="shared" si="0"/>
        <v>2</v>
      </c>
    </row>
    <row r="86" spans="1:13" ht="15.75" customHeight="1" x14ac:dyDescent="0.25">
      <c r="A86" s="152" t="s">
        <v>16</v>
      </c>
      <c r="B86" s="11" t="str">
        <f>'Rozdělení do hmotností'!BQ84</f>
        <v>A příp</v>
      </c>
      <c r="C86" s="11" t="str">
        <f>'Rozdělení do hmotností'!BR84</f>
        <v>63 - ř.ř.</v>
      </c>
      <c r="D86" s="25">
        <f>'Rozdělení do hmotností'!BS84</f>
        <v>6</v>
      </c>
      <c r="G86" s="135"/>
      <c r="H86" s="131"/>
      <c r="M86" s="128">
        <f t="shared" si="0"/>
        <v>3</v>
      </c>
    </row>
    <row r="87" spans="1:13" ht="15.75" customHeight="1" x14ac:dyDescent="0.25">
      <c r="A87" s="152" t="s">
        <v>17</v>
      </c>
      <c r="B87" s="11" t="str">
        <f>'Rozdělení do hmotností'!BQ85</f>
        <v>A příp</v>
      </c>
      <c r="C87" s="11" t="str">
        <f>'Rozdělení do hmotností'!BR85</f>
        <v>80 - ř.ř.</v>
      </c>
      <c r="D87" s="25">
        <f>'Rozdělení do hmotností'!BS85</f>
        <v>1</v>
      </c>
      <c r="G87" s="135"/>
      <c r="H87" s="131"/>
      <c r="M87" s="128">
        <f t="shared" si="0"/>
        <v>1</v>
      </c>
    </row>
    <row r="88" spans="1:13" ht="15.75" customHeight="1" x14ac:dyDescent="0.25">
      <c r="A88" s="152" t="s">
        <v>18</v>
      </c>
      <c r="B88" s="11" t="str">
        <f>'Rozdělení do hmotností'!BQ86</f>
        <v>ml.ž</v>
      </c>
      <c r="C88" s="11" t="str">
        <f>'Rozdělení do hmotností'!BR86</f>
        <v>31 - ř.ř.</v>
      </c>
      <c r="D88" s="25">
        <f>'Rozdělení do hmotností'!BS86</f>
        <v>1</v>
      </c>
      <c r="G88" s="135"/>
      <c r="H88" s="131"/>
      <c r="M88" s="128">
        <f t="shared" si="0"/>
        <v>1</v>
      </c>
    </row>
    <row r="89" spans="1:13" ht="15.75" customHeight="1" x14ac:dyDescent="0.25">
      <c r="A89" s="152" t="s">
        <v>19</v>
      </c>
      <c r="B89" s="11" t="str">
        <f>'Rozdělení do hmotností'!BQ87</f>
        <v>ml.ž</v>
      </c>
      <c r="C89" s="11" t="str">
        <f>'Rozdělení do hmotností'!BR87</f>
        <v>35 - ř.ř.</v>
      </c>
      <c r="D89" s="25">
        <f>'Rozdělení do hmotností'!BS87</f>
        <v>2</v>
      </c>
      <c r="G89" s="135"/>
      <c r="H89" s="131"/>
      <c r="M89" s="128">
        <f t="shared" si="0"/>
        <v>2</v>
      </c>
    </row>
    <row r="90" spans="1:13" ht="15.75" customHeight="1" x14ac:dyDescent="0.25">
      <c r="A90" s="152" t="s">
        <v>20</v>
      </c>
      <c r="B90" s="11" t="str">
        <f>'Rozdělení do hmotností'!BQ88</f>
        <v>ml.ž</v>
      </c>
      <c r="C90" s="11" t="str">
        <f>'Rozdělení do hmotností'!BR88</f>
        <v>39 - ř.ř.</v>
      </c>
      <c r="D90" s="25">
        <f>'Rozdělení do hmotností'!BS88</f>
        <v>6</v>
      </c>
      <c r="G90" s="135"/>
      <c r="H90" s="131"/>
      <c r="M90" s="128">
        <f t="shared" si="0"/>
        <v>3</v>
      </c>
    </row>
    <row r="91" spans="1:13" ht="15.75" customHeight="1" x14ac:dyDescent="0.25">
      <c r="A91" s="152" t="s">
        <v>21</v>
      </c>
      <c r="B91" s="11" t="str">
        <f>'Rozdělení do hmotností'!BQ89</f>
        <v>ml.ž</v>
      </c>
      <c r="C91" s="11" t="str">
        <f>'Rozdělení do hmotností'!BR89</f>
        <v>43 - ř.ř.</v>
      </c>
      <c r="D91" s="25">
        <f>'Rozdělení do hmotností'!BS89</f>
        <v>5</v>
      </c>
      <c r="G91" s="135"/>
      <c r="H91" s="131"/>
      <c r="M91" s="128">
        <f t="shared" si="0"/>
        <v>3</v>
      </c>
    </row>
    <row r="92" spans="1:13" ht="15.75" customHeight="1" x14ac:dyDescent="0.25">
      <c r="A92" s="152" t="s">
        <v>22</v>
      </c>
      <c r="B92" s="11" t="str">
        <f>'Rozdělení do hmotností'!BQ90</f>
        <v>ml.ž</v>
      </c>
      <c r="C92" s="11" t="str">
        <f>'Rozdělení do hmotností'!BR90</f>
        <v>47 - ř.ř.</v>
      </c>
      <c r="D92" s="25">
        <f>'Rozdělení do hmotností'!BS90</f>
        <v>4</v>
      </c>
      <c r="G92" s="135"/>
      <c r="H92" s="131"/>
      <c r="M92" s="128">
        <f t="shared" si="0"/>
        <v>3</v>
      </c>
    </row>
    <row r="93" spans="1:13" ht="15.75" customHeight="1" x14ac:dyDescent="0.25">
      <c r="A93" s="152" t="s">
        <v>23</v>
      </c>
      <c r="B93" s="11" t="str">
        <f>'Rozdělení do hmotností'!BQ91</f>
        <v>ml.ž</v>
      </c>
      <c r="C93" s="11" t="str">
        <f>'Rozdělení do hmotností'!BR91</f>
        <v>52 - ř.ř.</v>
      </c>
      <c r="D93" s="25">
        <f>'Rozdělení do hmotností'!BS91</f>
        <v>4</v>
      </c>
      <c r="G93" s="135"/>
      <c r="H93" s="131"/>
      <c r="M93" s="128">
        <f t="shared" si="0"/>
        <v>3</v>
      </c>
    </row>
    <row r="94" spans="1:13" ht="15.75" customHeight="1" x14ac:dyDescent="0.25">
      <c r="A94" s="152" t="s">
        <v>24</v>
      </c>
      <c r="B94" s="11" t="str">
        <f>'Rozdělení do hmotností'!BQ92</f>
        <v>ml.ž</v>
      </c>
      <c r="C94" s="11" t="str">
        <f>'Rozdělení do hmotností'!BR92</f>
        <v>57 - ř.ř.</v>
      </c>
      <c r="D94" s="25">
        <f>'Rozdělení do hmotností'!BS92</f>
        <v>1</v>
      </c>
      <c r="G94" s="135"/>
      <c r="H94" s="131"/>
      <c r="M94" s="128">
        <f t="shared" si="0"/>
        <v>1</v>
      </c>
    </row>
    <row r="95" spans="1:13" ht="15.75" customHeight="1" x14ac:dyDescent="0.25">
      <c r="A95" s="152" t="s">
        <v>25</v>
      </c>
      <c r="B95" s="11" t="str">
        <f>'Rozdělení do hmotností'!BQ93</f>
        <v>ml.ž</v>
      </c>
      <c r="C95" s="11" t="str">
        <f>'Rozdělení do hmotností'!BR93</f>
        <v>63 - ř.ř.</v>
      </c>
      <c r="D95" s="25">
        <f>'Rozdělení do hmotností'!BS93</f>
        <v>3</v>
      </c>
      <c r="G95" s="135"/>
      <c r="H95" s="131"/>
      <c r="M95" s="128">
        <f t="shared" si="0"/>
        <v>3</v>
      </c>
    </row>
    <row r="96" spans="1:13" ht="15.75" customHeight="1" x14ac:dyDescent="0.25">
      <c r="A96" s="152" t="s">
        <v>26</v>
      </c>
      <c r="B96" s="11" t="str">
        <f>'Rozdělení do hmotností'!BQ94</f>
        <v>ml.ž</v>
      </c>
      <c r="C96" s="11" t="str">
        <f>'Rozdělení do hmotností'!BR94</f>
        <v>80 - ř.ř.</v>
      </c>
      <c r="D96" s="25">
        <f>'Rozdělení do hmotností'!BS94</f>
        <v>1</v>
      </c>
      <c r="G96" s="135"/>
      <c r="H96" s="131"/>
      <c r="M96" s="128">
        <f t="shared" si="0"/>
        <v>1</v>
      </c>
    </row>
    <row r="97" spans="1:13" ht="15.75" customHeight="1" x14ac:dyDescent="0.25">
      <c r="A97" s="152" t="s">
        <v>27</v>
      </c>
      <c r="B97" s="11" t="str">
        <f>'Rozdělení do hmotností'!BQ95</f>
        <v>ž-A příp</v>
      </c>
      <c r="C97" s="11" t="str">
        <f>'Rozdělení do hmotností'!BR95</f>
        <v>28 - v.s.</v>
      </c>
      <c r="D97" s="25">
        <f>'Rozdělení do hmotností'!BS95</f>
        <v>1</v>
      </c>
      <c r="G97" s="135"/>
      <c r="H97" s="131"/>
      <c r="M97" s="128">
        <f t="shared" si="0"/>
        <v>1</v>
      </c>
    </row>
    <row r="98" spans="1:13" ht="15.75" customHeight="1" x14ac:dyDescent="0.25">
      <c r="A98" s="152" t="s">
        <v>28</v>
      </c>
      <c r="B98" s="11" t="str">
        <f>'Rozdělení do hmotností'!BQ96</f>
        <v>ž-A příp</v>
      </c>
      <c r="C98" s="11" t="str">
        <f>'Rozdělení do hmotností'!BR96</f>
        <v>35 - v.s.</v>
      </c>
      <c r="D98" s="25">
        <f>'Rozdělení do hmotností'!BS96</f>
        <v>1</v>
      </c>
      <c r="G98" s="135"/>
      <c r="H98" s="131"/>
      <c r="M98" s="128">
        <f t="shared" si="0"/>
        <v>1</v>
      </c>
    </row>
    <row r="99" spans="1:13" ht="15.75" customHeight="1" x14ac:dyDescent="0.25">
      <c r="A99" s="152" t="s">
        <v>29</v>
      </c>
      <c r="B99" s="11" t="str">
        <f>'Rozdělení do hmotností'!BQ97</f>
        <v>ž-A příp</v>
      </c>
      <c r="C99" s="11" t="str">
        <f>'Rozdělení do hmotností'!BR97</f>
        <v>47 - v.s.</v>
      </c>
      <c r="D99" s="25">
        <f>'Rozdělení do hmotností'!BS97</f>
        <v>2</v>
      </c>
      <c r="G99" s="135"/>
      <c r="H99" s="131"/>
      <c r="M99" s="128">
        <f t="shared" si="0"/>
        <v>2</v>
      </c>
    </row>
    <row r="100" spans="1:13" ht="15.75" customHeight="1" x14ac:dyDescent="0.25">
      <c r="A100" s="152" t="s">
        <v>30</v>
      </c>
      <c r="B100" s="11" t="str">
        <f>'Rozdělení do hmotností'!BQ98</f>
        <v>ž-A příp</v>
      </c>
      <c r="C100" s="11" t="str">
        <f>'Rozdělení do hmotností'!BR98</f>
        <v>52 - v.s.</v>
      </c>
      <c r="D100" s="25">
        <f>'Rozdělení do hmotností'!BS98</f>
        <v>1</v>
      </c>
      <c r="G100" s="135"/>
      <c r="H100" s="131"/>
      <c r="M100" s="128">
        <f t="shared" si="0"/>
        <v>1</v>
      </c>
    </row>
    <row r="101" spans="1:13" ht="15.75" customHeight="1" thickBot="1" x14ac:dyDescent="0.3">
      <c r="A101" s="152" t="s">
        <v>31</v>
      </c>
      <c r="B101" s="11" t="str">
        <f>'Rozdělení do hmotností'!BQ99</f>
        <v>ž-ml.ž</v>
      </c>
      <c r="C101" s="11" t="str">
        <f>'Rozdělení do hmotností'!BR99</f>
        <v>39 - v.s.</v>
      </c>
      <c r="D101" s="25">
        <f>'Rozdělení do hmotností'!BS99</f>
        <v>1</v>
      </c>
      <c r="G101" s="136"/>
      <c r="H101" s="132"/>
      <c r="M101" s="128">
        <f t="shared" si="0"/>
        <v>1</v>
      </c>
    </row>
    <row r="102" spans="1:13" ht="15.75" customHeight="1" thickBot="1" x14ac:dyDescent="0.3">
      <c r="A102" s="153" t="s">
        <v>32</v>
      </c>
      <c r="B102" s="20" t="str">
        <f>'Rozdělení do hmotností'!BQ100</f>
        <v>ž-ml.ž</v>
      </c>
      <c r="C102" s="20" t="str">
        <f>'Rozdělení do hmotností'!BR100</f>
        <v>63 - v.s.</v>
      </c>
      <c r="D102" s="26">
        <f>'Rozdělení do hmotností'!BS100</f>
        <v>1</v>
      </c>
      <c r="M102" s="128">
        <f t="shared" si="0"/>
        <v>1</v>
      </c>
    </row>
  </sheetData>
  <mergeCells count="4">
    <mergeCell ref="B2:D2"/>
    <mergeCell ref="B3:D3"/>
    <mergeCell ref="A7:D7"/>
    <mergeCell ref="A1:D1"/>
  </mergeCells>
  <phoneticPr fontId="0" type="noConversion"/>
  <printOptions horizontalCentered="1"/>
  <pageMargins left="0.39370078740157483" right="0.39370078740157483" top="0.19685039370078741" bottom="0.19685039370078741" header="0.51181102362204722" footer="0.51181102362204722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K18"/>
  <sheetViews>
    <sheetView workbookViewId="0">
      <selection activeCell="K2" sqref="K2"/>
    </sheetView>
  </sheetViews>
  <sheetFormatPr defaultRowHeight="13.2" x14ac:dyDescent="0.25"/>
  <cols>
    <col min="1" max="1" width="4.6640625" style="213" customWidth="1"/>
    <col min="2" max="2" width="9.109375" customWidth="1"/>
    <col min="3" max="3" width="9" customWidth="1"/>
    <col min="4" max="4" width="7.33203125" customWidth="1"/>
    <col min="5" max="5" width="6.44140625" customWidth="1"/>
    <col min="6" max="6" width="19" customWidth="1"/>
    <col min="7" max="7" width="8.6640625" customWidth="1"/>
    <col min="8" max="8" width="12.109375" customWidth="1"/>
    <col min="9" max="9" width="6.109375" customWidth="1"/>
    <col min="10" max="10" width="11.6640625" style="204" customWidth="1"/>
    <col min="11" max="11" width="14" customWidth="1"/>
  </cols>
  <sheetData>
    <row r="1" spans="1:11" ht="33" x14ac:dyDescent="0.6">
      <c r="B1" s="235" t="str">
        <f>[1]List1!$A$105</f>
        <v>Jeden závodník v hmotnosti</v>
      </c>
      <c r="C1" s="235"/>
      <c r="D1" s="235"/>
      <c r="E1" s="235"/>
      <c r="F1" s="235"/>
      <c r="G1" s="235"/>
      <c r="H1" s="235"/>
      <c r="I1" s="235"/>
      <c r="J1" s="235"/>
      <c r="K1" s="198"/>
    </row>
    <row r="2" spans="1:11" s="19" customFormat="1" ht="45.75" customHeight="1" x14ac:dyDescent="0.25">
      <c r="A2" s="128"/>
      <c r="B2" s="19" t="str">
        <f>Registrace!A2</f>
        <v>Soutěž</v>
      </c>
      <c r="C2" s="233" t="str">
        <f>Registrace!B2</f>
        <v>Turnaj družstev o pohár města Meziboří</v>
      </c>
      <c r="D2" s="233"/>
      <c r="E2" s="233"/>
      <c r="F2" s="233"/>
      <c r="G2" s="19" t="str">
        <f>Registrace!F2</f>
        <v>Pořadatel:</v>
      </c>
      <c r="H2" s="234" t="str">
        <f>Registrace!G2</f>
        <v>TJ Baník Meziboří</v>
      </c>
      <c r="I2" s="234"/>
      <c r="J2" s="234"/>
      <c r="K2" s="197"/>
    </row>
    <row r="3" spans="1:11" s="19" customFormat="1" ht="15.75" customHeight="1" x14ac:dyDescent="0.25">
      <c r="A3" s="128"/>
      <c r="B3" s="19" t="str">
        <f>Registrace!A3</f>
        <v>Datum:</v>
      </c>
      <c r="C3" s="234" t="str">
        <f>Registrace!B3</f>
        <v>4.6.2022</v>
      </c>
      <c r="D3" s="234"/>
      <c r="E3" s="234"/>
      <c r="F3" s="234"/>
      <c r="J3" s="201"/>
    </row>
    <row r="4" spans="1:11" s="19" customFormat="1" ht="15.75" customHeight="1" x14ac:dyDescent="0.25">
      <c r="A4" s="128"/>
      <c r="J4" s="201"/>
    </row>
    <row r="5" spans="1:11" ht="31.2" x14ac:dyDescent="0.25">
      <c r="B5" s="195" t="str">
        <f>Registrace!A89</f>
        <v>číslo</v>
      </c>
      <c r="C5" s="195" t="str">
        <f>Registrace!B89</f>
        <v>věk. kat.</v>
      </c>
      <c r="D5" s="195" t="str">
        <f>Registrace!C89</f>
        <v>hmot.</v>
      </c>
      <c r="E5" s="195" t="str">
        <f>Registrace!D89</f>
        <v>styl</v>
      </c>
      <c r="F5" s="196" t="str">
        <f>Registrace!E89</f>
        <v>příjmení a jméno</v>
      </c>
      <c r="G5" s="195" t="str">
        <f>Registrace!F89</f>
        <v>oddíl</v>
      </c>
      <c r="H5" s="195" t="str">
        <f>Registrace!G89</f>
        <v>ročník</v>
      </c>
      <c r="I5" s="195" t="str">
        <f>Registrace!H89</f>
        <v>los</v>
      </c>
      <c r="J5" s="202" t="str">
        <f>Registrace!I89</f>
        <v>skut. hmot. kg</v>
      </c>
      <c r="K5" s="194"/>
    </row>
    <row r="6" spans="1:11" s="19" customFormat="1" ht="18" customHeight="1" x14ac:dyDescent="0.25">
      <c r="A6" s="128">
        <f>IF(B6="","",1)</f>
        <v>1</v>
      </c>
      <c r="B6" s="199">
        <f>'Rozdělení do hmotností'!DE68</f>
        <v>11</v>
      </c>
      <c r="C6" s="199" t="str">
        <f>'Rozdělení do hmotností'!DF68</f>
        <v>B příp</v>
      </c>
      <c r="D6" s="199">
        <f>'Rozdělení do hmotností'!DG68</f>
        <v>25</v>
      </c>
      <c r="E6" s="199" t="str">
        <f>'Rozdělení do hmotností'!DH68</f>
        <v>ř.ř.</v>
      </c>
      <c r="F6" s="200" t="str">
        <f>'Rozdělení do hmotností'!DI68</f>
        <v>Koubek Mikuláš</v>
      </c>
      <c r="G6" s="199" t="str">
        <f>'Rozdělení do hmotností'!DJ68</f>
        <v>CW Cho.</v>
      </c>
      <c r="H6" s="199">
        <f>'Rozdělení do hmotností'!DK68</f>
        <v>2014</v>
      </c>
      <c r="I6" s="199">
        <f>'Rozdělení do hmotností'!DL68</f>
        <v>120</v>
      </c>
      <c r="J6" s="203">
        <f>'Rozdělení do hmotností'!DM68</f>
        <v>24.8</v>
      </c>
      <c r="K6" s="128"/>
    </row>
    <row r="7" spans="1:11" s="19" customFormat="1" ht="18" customHeight="1" x14ac:dyDescent="0.25">
      <c r="A7" s="128">
        <f>IF(B7="","",A6+1)</f>
        <v>2</v>
      </c>
      <c r="B7" s="199">
        <f>'Rozdělení do hmotností'!DE69</f>
        <v>19</v>
      </c>
      <c r="C7" s="199" t="str">
        <f>'Rozdělení do hmotností'!DF69</f>
        <v>B příp</v>
      </c>
      <c r="D7" s="199">
        <f>'Rozdělení do hmotností'!DG69</f>
        <v>43</v>
      </c>
      <c r="E7" s="199" t="str">
        <f>'Rozdělení do hmotností'!DH69</f>
        <v>ř.ř.</v>
      </c>
      <c r="F7" s="200" t="str">
        <f>'Rozdělení do hmotností'!DI69</f>
        <v>Matýsek Maxmilian</v>
      </c>
      <c r="G7" s="199" t="str">
        <f>'Rozdělení do hmotností'!DJ69</f>
        <v>CW Cho.</v>
      </c>
      <c r="H7" s="199">
        <f>'Rozdělení do hmotností'!DK69</f>
        <v>2014</v>
      </c>
      <c r="I7" s="199">
        <f>'Rozdělení do hmotností'!DL69</f>
        <v>194</v>
      </c>
      <c r="J7" s="203">
        <f>'Rozdělení do hmotností'!DM69</f>
        <v>43</v>
      </c>
    </row>
    <row r="8" spans="1:11" s="19" customFormat="1" ht="18" customHeight="1" x14ac:dyDescent="0.25">
      <c r="A8" s="128">
        <f t="shared" ref="A8:A18" si="0">IF(B8="","",A7+1)</f>
        <v>3</v>
      </c>
      <c r="B8" s="199">
        <f>'Rozdělení do hmotností'!DE70</f>
        <v>2</v>
      </c>
      <c r="C8" s="199" t="str">
        <f>'Rozdělení do hmotností'!DF70</f>
        <v>A příp</v>
      </c>
      <c r="D8" s="199">
        <f>'Rozdělení do hmotností'!DG70</f>
        <v>25</v>
      </c>
      <c r="E8" s="199" t="str">
        <f>'Rozdělení do hmotností'!DH70</f>
        <v>ř.ř.</v>
      </c>
      <c r="F8" s="200" t="str">
        <f>'Rozdělení do hmotností'!DI70</f>
        <v>Pekar Vasil</v>
      </c>
      <c r="G8" s="199" t="str">
        <f>'Rozdělení do hmotností'!DJ70</f>
        <v>Boroh.</v>
      </c>
      <c r="H8" s="199">
        <f>'Rozdělení do hmotností'!DK70</f>
        <v>2012</v>
      </c>
      <c r="I8" s="199">
        <f>'Rozdělení do hmotností'!DL70</f>
        <v>110</v>
      </c>
      <c r="J8" s="203">
        <f>'Rozdělení do hmotností'!DM70</f>
        <v>25</v>
      </c>
    </row>
    <row r="9" spans="1:11" s="19" customFormat="1" ht="18" customHeight="1" x14ac:dyDescent="0.25">
      <c r="A9" s="128">
        <f t="shared" si="0"/>
        <v>4</v>
      </c>
      <c r="B9" s="199">
        <f>'Rozdělení do hmotností'!DE71</f>
        <v>78</v>
      </c>
      <c r="C9" s="199" t="str">
        <f>'Rozdělení do hmotností'!DF71</f>
        <v>A příp</v>
      </c>
      <c r="D9" s="199">
        <f>'Rozdělení do hmotností'!DG71</f>
        <v>31</v>
      </c>
      <c r="E9" s="199" t="str">
        <f>'Rozdělení do hmotností'!DH71</f>
        <v>ř.ř.</v>
      </c>
      <c r="F9" s="200" t="str">
        <f>'Rozdělení do hmotností'!DI71</f>
        <v>Matyáš Matuš</v>
      </c>
      <c r="G9" s="199" t="str">
        <f>'Rozdělení do hmotností'!DJ71</f>
        <v>Pales.</v>
      </c>
      <c r="H9" s="199">
        <f>'Rozdělení do hmotností'!DK71</f>
        <v>2012</v>
      </c>
      <c r="I9" s="199">
        <f>'Rozdělení do hmotností'!DL71</f>
        <v>129</v>
      </c>
      <c r="J9" s="203">
        <f>'Rozdělení do hmotností'!DM71</f>
        <v>29.7</v>
      </c>
    </row>
    <row r="10" spans="1:11" s="19" customFormat="1" ht="18" customHeight="1" x14ac:dyDescent="0.25">
      <c r="A10" s="128">
        <f t="shared" si="0"/>
        <v>5</v>
      </c>
      <c r="B10" s="199">
        <f>'Rozdělení do hmotností'!DE72</f>
        <v>63</v>
      </c>
      <c r="C10" s="199" t="str">
        <f>'Rozdělení do hmotností'!DF72</f>
        <v>A příp</v>
      </c>
      <c r="D10" s="199">
        <f>'Rozdělení do hmotností'!DG72</f>
        <v>80</v>
      </c>
      <c r="E10" s="199" t="str">
        <f>'Rozdělení do hmotností'!DH72</f>
        <v>ř.ř.</v>
      </c>
      <c r="F10" s="200" t="str">
        <f>'Rozdělení do hmotností'!DI72</f>
        <v>Bryzghalov Nazar</v>
      </c>
      <c r="G10" s="199" t="str">
        <f>'Rozdělení do hmotností'!DJ72</f>
        <v>Tepl.</v>
      </c>
      <c r="H10" s="199">
        <f>'Rozdělení do hmotností'!DK72</f>
        <v>2011</v>
      </c>
      <c r="I10" s="199">
        <f>'Rozdělení do hmotností'!DL72</f>
        <v>103</v>
      </c>
      <c r="J10" s="203">
        <f>'Rozdělení do hmotností'!DM72</f>
        <v>73.099999999999994</v>
      </c>
    </row>
    <row r="11" spans="1:11" s="19" customFormat="1" ht="18" customHeight="1" x14ac:dyDescent="0.25">
      <c r="A11" s="128">
        <f t="shared" si="0"/>
        <v>6</v>
      </c>
      <c r="B11" s="199">
        <f>'Rozdělení do hmotností'!DE73</f>
        <v>25</v>
      </c>
      <c r="C11" s="199" t="str">
        <f>'Rozdělení do hmotností'!DF73</f>
        <v>ml.ž</v>
      </c>
      <c r="D11" s="199">
        <f>'Rozdělení do hmotností'!DG73</f>
        <v>31</v>
      </c>
      <c r="E11" s="199" t="str">
        <f>'Rozdělení do hmotností'!DH73</f>
        <v>ř.ř.</v>
      </c>
      <c r="F11" s="200" t="str">
        <f>'Rozdělení do hmotností'!DI73</f>
        <v>Richter Matěj</v>
      </c>
      <c r="G11" s="199" t="str">
        <f>'Rozdělení do hmotností'!DJ73</f>
        <v>CW Cho.</v>
      </c>
      <c r="H11" s="199">
        <f>'Rozdělení do hmotností'!DK73</f>
        <v>2010</v>
      </c>
      <c r="I11" s="199">
        <f>'Rozdělení do hmotností'!DL73</f>
        <v>207</v>
      </c>
      <c r="J11" s="203">
        <f>'Rozdělení do hmotností'!DM73</f>
        <v>29.2</v>
      </c>
    </row>
    <row r="12" spans="1:11" s="19" customFormat="1" ht="18" customHeight="1" x14ac:dyDescent="0.25">
      <c r="A12" s="128">
        <f t="shared" si="0"/>
        <v>7</v>
      </c>
      <c r="B12" s="199">
        <f>'Rozdělení do hmotností'!DE74</f>
        <v>30</v>
      </c>
      <c r="C12" s="199" t="str">
        <f>'Rozdělení do hmotností'!DF74</f>
        <v>ml.ž</v>
      </c>
      <c r="D12" s="199">
        <f>'Rozdělení do hmotností'!DG74</f>
        <v>57</v>
      </c>
      <c r="E12" s="199" t="str">
        <f>'Rozdělení do hmotností'!DH74</f>
        <v>ř.ř.</v>
      </c>
      <c r="F12" s="200" t="str">
        <f>'Rozdělení do hmotností'!DI74</f>
        <v>Lecjaks Jaroslav</v>
      </c>
      <c r="G12" s="199" t="str">
        <f>'Rozdělení do hmotností'!DJ74</f>
        <v>CW Cho.</v>
      </c>
      <c r="H12" s="199">
        <f>'Rozdělení do hmotností'!DK74</f>
        <v>2009</v>
      </c>
      <c r="I12" s="199">
        <f>'Rozdělení do hmotností'!DL74</f>
        <v>181</v>
      </c>
      <c r="J12" s="203">
        <f>'Rozdělení do hmotností'!DM74</f>
        <v>54.3</v>
      </c>
    </row>
    <row r="13" spans="1:11" s="19" customFormat="1" ht="18" customHeight="1" x14ac:dyDescent="0.25">
      <c r="A13" s="128">
        <f t="shared" si="0"/>
        <v>8</v>
      </c>
      <c r="B13" s="199">
        <f>'Rozdělení do hmotností'!DE75</f>
        <v>65</v>
      </c>
      <c r="C13" s="199" t="str">
        <f>'Rozdělení do hmotností'!DF75</f>
        <v>ml.ž</v>
      </c>
      <c r="D13" s="199">
        <f>'Rozdělení do hmotností'!DG75</f>
        <v>80</v>
      </c>
      <c r="E13" s="199" t="str">
        <f>'Rozdělení do hmotností'!DH75</f>
        <v>ř.ř.</v>
      </c>
      <c r="F13" s="200" t="str">
        <f>'Rozdělení do hmotností'!DI75</f>
        <v>Kuřík Adam</v>
      </c>
      <c r="G13" s="199" t="str">
        <f>'Rozdělení do hmotností'!DJ75</f>
        <v>Tepl.</v>
      </c>
      <c r="H13" s="199">
        <f>'Rozdělení do hmotností'!DK75</f>
        <v>2009</v>
      </c>
      <c r="I13" s="199">
        <f>'Rozdělení do hmotností'!DL75</f>
        <v>108</v>
      </c>
      <c r="J13" s="203">
        <f>'Rozdělení do hmotností'!DM75</f>
        <v>71.8</v>
      </c>
    </row>
    <row r="14" spans="1:11" s="19" customFormat="1" ht="18" customHeight="1" x14ac:dyDescent="0.25">
      <c r="A14" s="128">
        <f t="shared" si="0"/>
        <v>9</v>
      </c>
      <c r="B14" s="199">
        <f>'Rozdělení do hmotností'!DE76</f>
        <v>32</v>
      </c>
      <c r="C14" s="199" t="str">
        <f>'Rozdělení do hmotností'!DF76</f>
        <v>ž-A příp</v>
      </c>
      <c r="D14" s="199">
        <f>'Rozdělení do hmotností'!DG76</f>
        <v>28</v>
      </c>
      <c r="E14" s="199" t="str">
        <f>'Rozdělení do hmotností'!DH76</f>
        <v>v.s.</v>
      </c>
      <c r="F14" s="200" t="str">
        <f>'Rozdělení do hmotností'!DI76</f>
        <v>Novotná Nela</v>
      </c>
      <c r="G14" s="199" t="str">
        <f>'Rozdělení do hmotností'!DJ76</f>
        <v>CW Cho.</v>
      </c>
      <c r="H14" s="199">
        <f>'Rozdělení do hmotností'!DK76</f>
        <v>2012</v>
      </c>
      <c r="I14" s="199">
        <f>'Rozdělení do hmotností'!DL76</f>
        <v>44</v>
      </c>
      <c r="J14" s="203">
        <f>'Rozdělení do hmotností'!DM76</f>
        <v>26.8</v>
      </c>
    </row>
    <row r="15" spans="1:11" s="19" customFormat="1" ht="18" customHeight="1" x14ac:dyDescent="0.25">
      <c r="A15" s="128">
        <f t="shared" si="0"/>
        <v>10</v>
      </c>
      <c r="B15" s="199">
        <f>'Rozdělení do hmotností'!DE77</f>
        <v>44</v>
      </c>
      <c r="C15" s="199" t="str">
        <f>'Rozdělení do hmotností'!DF77</f>
        <v>ž-A příp</v>
      </c>
      <c r="D15" s="199">
        <f>'Rozdělení do hmotností'!DG77</f>
        <v>35</v>
      </c>
      <c r="E15" s="199" t="str">
        <f>'Rozdělení do hmotností'!DH77</f>
        <v>v.s.</v>
      </c>
      <c r="F15" s="200" t="str">
        <f>'Rozdělení do hmotností'!DI77</f>
        <v>Hájková Natálie</v>
      </c>
      <c r="G15" s="199" t="str">
        <f>'Rozdělení do hmotností'!DJ77</f>
        <v>Mezib.</v>
      </c>
      <c r="H15" s="199">
        <f>'Rozdělení do hmotností'!DK77</f>
        <v>2011</v>
      </c>
      <c r="I15" s="199">
        <f>'Rozdělení do hmotností'!DL77</f>
        <v>248</v>
      </c>
      <c r="J15" s="203">
        <f>'Rozdělení do hmotností'!DM77</f>
        <v>33.700000000000003</v>
      </c>
    </row>
    <row r="16" spans="1:11" s="19" customFormat="1" ht="18" customHeight="1" x14ac:dyDescent="0.25">
      <c r="A16" s="128">
        <f t="shared" si="0"/>
        <v>11</v>
      </c>
      <c r="B16" s="199">
        <f>'Rozdělení do hmotností'!DE78</f>
        <v>46</v>
      </c>
      <c r="C16" s="199" t="str">
        <f>'Rozdělení do hmotností'!DF78</f>
        <v>ž-A příp</v>
      </c>
      <c r="D16" s="199">
        <f>'Rozdělení do hmotností'!DG78</f>
        <v>52</v>
      </c>
      <c r="E16" s="199" t="str">
        <f>'Rozdělení do hmotností'!DH78</f>
        <v>v.s.</v>
      </c>
      <c r="F16" s="200" t="str">
        <f>'Rozdělení do hmotností'!DI78</f>
        <v>Uhlířová Emma</v>
      </c>
      <c r="G16" s="199" t="str">
        <f>'Rozdělení do hmotností'!DJ78</f>
        <v>Mezib.</v>
      </c>
      <c r="H16" s="199">
        <f>'Rozdělení do hmotností'!DK78</f>
        <v>2011</v>
      </c>
      <c r="I16" s="199">
        <f>'Rozdělení do hmotností'!DL78</f>
        <v>221</v>
      </c>
      <c r="J16" s="203">
        <f>'Rozdělení do hmotností'!DM78</f>
        <v>48.2</v>
      </c>
    </row>
    <row r="17" spans="1:10" s="19" customFormat="1" ht="18" customHeight="1" x14ac:dyDescent="0.25">
      <c r="A17" s="128">
        <f t="shared" si="0"/>
        <v>12</v>
      </c>
      <c r="B17" s="199">
        <f>'Rozdělení do hmotností'!DE79</f>
        <v>76</v>
      </c>
      <c r="C17" s="199" t="str">
        <f>'Rozdělení do hmotností'!DF79</f>
        <v>ž-ml.ž</v>
      </c>
      <c r="D17" s="199">
        <f>'Rozdělení do hmotností'!DG79</f>
        <v>39</v>
      </c>
      <c r="E17" s="199" t="str">
        <f>'Rozdělení do hmotností'!DH79</f>
        <v>v.s.</v>
      </c>
      <c r="F17" s="200" t="str">
        <f>'Rozdělení do hmotností'!DI79</f>
        <v>Gmyria Iva</v>
      </c>
      <c r="G17" s="199" t="str">
        <f>'Rozdělení do hmotností'!DJ79</f>
        <v>Olymp</v>
      </c>
      <c r="H17" s="199">
        <f>'Rozdělení do hmotností'!DK79</f>
        <v>2010</v>
      </c>
      <c r="I17" s="199">
        <f>'Rozdělení do hmotností'!DL79</f>
        <v>215</v>
      </c>
      <c r="J17" s="203">
        <f>'Rozdělení do hmotností'!DM79</f>
        <v>36.5</v>
      </c>
    </row>
    <row r="18" spans="1:10" s="19" customFormat="1" ht="18" customHeight="1" x14ac:dyDescent="0.25">
      <c r="A18" s="128">
        <f t="shared" si="0"/>
        <v>13</v>
      </c>
      <c r="B18" s="199">
        <f>'Rozdělení do hmotností'!DE80</f>
        <v>85</v>
      </c>
      <c r="C18" s="199" t="str">
        <f>'Rozdělení do hmotností'!DF80</f>
        <v>ž-ml.ž</v>
      </c>
      <c r="D18" s="199">
        <f>'Rozdělení do hmotností'!DG80</f>
        <v>63</v>
      </c>
      <c r="E18" s="199" t="str">
        <f>'Rozdělení do hmotností'!DH80</f>
        <v>v.s.</v>
      </c>
      <c r="F18" s="200" t="str">
        <f>'Rozdělení do hmotností'!DI80</f>
        <v>Polenová Elena</v>
      </c>
      <c r="G18" s="199" t="str">
        <f>'Rozdělení do hmotností'!DJ80</f>
        <v>Čech.</v>
      </c>
      <c r="H18" s="199">
        <f>'Rozdělení do hmotností'!DK80</f>
        <v>2009</v>
      </c>
      <c r="I18" s="199">
        <f>'Rozdělení do hmotností'!DL80</f>
        <v>227</v>
      </c>
      <c r="J18" s="203">
        <f>'Rozdělení do hmotností'!DM80</f>
        <v>63</v>
      </c>
    </row>
  </sheetData>
  <mergeCells count="4">
    <mergeCell ref="C2:F2"/>
    <mergeCell ref="C3:F3"/>
    <mergeCell ref="H2:J2"/>
    <mergeCell ref="B1:J1"/>
  </mergeCells>
  <pageMargins left="0.19685039370078741" right="0.19685039370078741" top="0.78740157480314965" bottom="0.78740157480314965" header="0.31496062992125984" footer="0.31496062992125984"/>
  <pageSetup paperSize="9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BX83"/>
  <sheetViews>
    <sheetView workbookViewId="0">
      <pane ySplit="71" topLeftCell="A72" activePane="bottomLeft" state="frozen"/>
      <selection pane="bottomLeft" activeCell="CB78" sqref="CB78"/>
    </sheetView>
  </sheetViews>
  <sheetFormatPr defaultRowHeight="13.2" x14ac:dyDescent="0.25"/>
  <cols>
    <col min="1" max="1" width="7.44140625" style="19" customWidth="1"/>
    <col min="2" max="2" width="2.88671875" style="19" customWidth="1"/>
    <col min="3" max="3" width="8.109375" style="19" customWidth="1"/>
    <col min="4" max="4" width="44.6640625" style="19" customWidth="1"/>
    <col min="5" max="5" width="13.44140625" style="19" customWidth="1"/>
    <col min="6" max="6" width="12.88671875" style="19" customWidth="1"/>
    <col min="7" max="8" width="8.88671875" style="19"/>
    <col min="9" max="9" width="7.44140625" style="34" hidden="1" customWidth="1"/>
    <col min="10" max="10" width="8.88671875" style="34" hidden="1" customWidth="1"/>
    <col min="11" max="11" width="11.6640625" style="34" hidden="1" customWidth="1"/>
    <col min="12" max="12" width="38.88671875" style="19" hidden="1" customWidth="1"/>
    <col min="13" max="13" width="13.88671875" style="19" hidden="1" customWidth="1"/>
    <col min="14" max="15" width="8.88671875" style="19" hidden="1" customWidth="1"/>
    <col min="16" max="16" width="8.88671875" style="128" hidden="1" customWidth="1"/>
    <col min="17" max="17" width="11.44140625" style="19" hidden="1" customWidth="1"/>
    <col min="18" max="18" width="6.5546875" style="19" hidden="1" customWidth="1"/>
    <col min="19" max="19" width="9.33203125" style="19" hidden="1" customWidth="1"/>
    <col min="20" max="21" width="8.88671875" style="19" hidden="1" customWidth="1"/>
    <col min="22" max="38" width="8.88671875" style="128" hidden="1" customWidth="1"/>
    <col min="39" max="44" width="8.88671875" style="19" hidden="1" customWidth="1"/>
    <col min="45" max="45" width="8.88671875" style="128" hidden="1" customWidth="1"/>
    <col min="46" max="46" width="8.88671875" style="19" hidden="1" customWidth="1"/>
    <col min="47" max="47" width="8.88671875" style="128" hidden="1" customWidth="1"/>
    <col min="48" max="48" width="8.88671875" style="19" hidden="1" customWidth="1"/>
    <col min="49" max="50" width="8.88671875" style="128" hidden="1" customWidth="1"/>
    <col min="51" max="51" width="8.88671875" style="19" hidden="1" customWidth="1"/>
    <col min="52" max="52" width="8.88671875" style="128" hidden="1" customWidth="1"/>
    <col min="53" max="53" width="10.6640625" style="128" hidden="1" customWidth="1"/>
    <col min="54" max="54" width="12.88671875" style="128" hidden="1" customWidth="1"/>
    <col min="55" max="55" width="8.88671875" style="19" hidden="1" customWidth="1"/>
    <col min="56" max="56" width="8.88671875" style="128" hidden="1" customWidth="1"/>
    <col min="57" max="57" width="12.88671875" style="19" hidden="1" customWidth="1"/>
    <col min="58" max="63" width="8.88671875" style="128" hidden="1" customWidth="1"/>
    <col min="64" max="64" width="8.88671875" style="19" hidden="1" customWidth="1"/>
    <col min="65" max="65" width="8.88671875" style="128" hidden="1" customWidth="1"/>
    <col min="66" max="66" width="11.6640625" style="128" hidden="1" customWidth="1"/>
    <col min="67" max="67" width="38.88671875" style="209" hidden="1" customWidth="1"/>
    <col min="68" max="68" width="13.88671875" style="19" hidden="1" customWidth="1"/>
    <col min="69" max="69" width="8.88671875" style="128" hidden="1" customWidth="1"/>
    <col min="70" max="70" width="9.5546875" style="19" hidden="1" customWidth="1"/>
    <col min="71" max="72" width="9.109375" style="19" hidden="1" customWidth="1"/>
    <col min="73" max="73" width="39.6640625" style="19" hidden="1" customWidth="1"/>
    <col min="74" max="76" width="0" style="19" hidden="1" customWidth="1"/>
    <col min="77" max="78" width="0" hidden="1" customWidth="1"/>
  </cols>
  <sheetData>
    <row r="1" spans="1:67" ht="22.8" x14ac:dyDescent="0.25">
      <c r="A1" s="236" t="s">
        <v>42</v>
      </c>
      <c r="B1" s="236"/>
      <c r="C1" s="236"/>
      <c r="D1" s="236"/>
      <c r="E1" s="236"/>
      <c r="F1" s="236"/>
    </row>
    <row r="2" spans="1:67" ht="17.399999999999999" x14ac:dyDescent="0.25">
      <c r="A2" s="17" t="s">
        <v>236</v>
      </c>
      <c r="B2" s="210" t="s">
        <v>237</v>
      </c>
      <c r="C2" s="210"/>
      <c r="D2" s="210"/>
      <c r="E2" s="207"/>
      <c r="F2" s="18"/>
    </row>
    <row r="3" spans="1:67" ht="17.399999999999999" x14ac:dyDescent="0.25">
      <c r="A3" s="17" t="s">
        <v>238</v>
      </c>
      <c r="B3" s="230" t="s">
        <v>239</v>
      </c>
      <c r="C3" s="230"/>
      <c r="D3" s="230"/>
      <c r="E3" s="208"/>
      <c r="F3" s="18"/>
    </row>
    <row r="4" spans="1:67" ht="15.6" x14ac:dyDescent="0.25">
      <c r="A4" s="47"/>
      <c r="B4" s="48"/>
      <c r="C4" s="48"/>
      <c r="D4" s="49"/>
      <c r="E4" s="51" t="s">
        <v>240</v>
      </c>
      <c r="F4" s="52">
        <v>85</v>
      </c>
    </row>
    <row r="5" spans="1:67" ht="15.6" x14ac:dyDescent="0.25">
      <c r="A5" s="47"/>
      <c r="B5" s="48"/>
      <c r="C5" s="48"/>
      <c r="D5" s="238" t="s">
        <v>241</v>
      </c>
      <c r="E5" s="238"/>
      <c r="F5" s="52">
        <v>0</v>
      </c>
      <c r="BO5" s="219"/>
    </row>
    <row r="6" spans="1:67" ht="15.6" x14ac:dyDescent="0.25">
      <c r="A6" s="47"/>
      <c r="B6" s="48"/>
      <c r="C6" s="48"/>
      <c r="D6" s="238" t="s">
        <v>242</v>
      </c>
      <c r="E6" s="238"/>
      <c r="F6" s="52">
        <v>85</v>
      </c>
      <c r="BO6" s="219"/>
    </row>
    <row r="7" spans="1:67" hidden="1" x14ac:dyDescent="0.25">
      <c r="A7" s="19" t="s">
        <v>243</v>
      </c>
      <c r="E7" s="218"/>
    </row>
    <row r="8" spans="1:67" hidden="1" x14ac:dyDescent="0.25">
      <c r="A8" s="209"/>
      <c r="B8" s="50"/>
      <c r="C8" s="50"/>
      <c r="D8" s="209"/>
      <c r="E8" s="209"/>
      <c r="F8" s="209"/>
    </row>
    <row r="9" spans="1:67" hidden="1" x14ac:dyDescent="0.25">
      <c r="A9" s="237" t="s">
        <v>244</v>
      </c>
      <c r="B9" s="237"/>
      <c r="C9" s="237"/>
      <c r="D9" s="237"/>
      <c r="E9" s="209"/>
    </row>
    <row r="10" spans="1:67" ht="13.8" thickBot="1" x14ac:dyDescent="0.3">
      <c r="A10" s="209"/>
      <c r="B10" s="209"/>
      <c r="C10" s="209"/>
      <c r="D10" s="209"/>
      <c r="E10" s="209"/>
    </row>
    <row r="11" spans="1:67" hidden="1" x14ac:dyDescent="0.25">
      <c r="A11" s="209"/>
      <c r="B11" s="209"/>
      <c r="C11" s="209"/>
      <c r="D11" s="209"/>
      <c r="E11" s="209"/>
      <c r="F11" s="19" t="s">
        <v>245</v>
      </c>
    </row>
    <row r="12" spans="1:67" hidden="1" x14ac:dyDescent="0.25">
      <c r="A12" s="209"/>
      <c r="B12" s="209"/>
      <c r="C12" s="209"/>
      <c r="D12" s="209"/>
      <c r="E12" s="209"/>
      <c r="F12" s="19" t="s">
        <v>246</v>
      </c>
    </row>
    <row r="13" spans="1:67" hidden="1" x14ac:dyDescent="0.25">
      <c r="A13" s="209"/>
      <c r="B13" s="209"/>
      <c r="C13" s="209"/>
      <c r="D13" s="209"/>
      <c r="E13" s="209"/>
      <c r="F13" s="19" t="s">
        <v>136</v>
      </c>
    </row>
    <row r="14" spans="1:67" hidden="1" x14ac:dyDescent="0.25">
      <c r="A14" s="209"/>
      <c r="B14" s="209"/>
      <c r="C14" s="209"/>
      <c r="D14" s="209"/>
      <c r="E14" s="209"/>
      <c r="F14" s="19" t="s">
        <v>247</v>
      </c>
    </row>
    <row r="15" spans="1:67" hidden="1" x14ac:dyDescent="0.25">
      <c r="A15" s="209"/>
      <c r="B15" s="209"/>
      <c r="C15" s="209"/>
      <c r="D15" s="209"/>
      <c r="E15" s="209"/>
      <c r="F15" s="19" t="s">
        <v>248</v>
      </c>
    </row>
    <row r="16" spans="1:67" hidden="1" x14ac:dyDescent="0.25">
      <c r="A16" s="209"/>
      <c r="B16" s="209"/>
      <c r="C16" s="209"/>
      <c r="D16" s="209"/>
      <c r="E16" s="209"/>
      <c r="F16" s="19" t="s">
        <v>249</v>
      </c>
    </row>
    <row r="17" spans="1:6" hidden="1" x14ac:dyDescent="0.25">
      <c r="A17" s="209"/>
      <c r="B17" s="209"/>
      <c r="C17" s="209"/>
      <c r="D17" s="209"/>
      <c r="E17" s="209"/>
      <c r="F17" s="19" t="s">
        <v>250</v>
      </c>
    </row>
    <row r="18" spans="1:6" hidden="1" x14ac:dyDescent="0.25">
      <c r="A18" s="209"/>
      <c r="B18" s="209"/>
      <c r="C18" s="209"/>
      <c r="D18" s="209"/>
      <c r="E18" s="209"/>
      <c r="F18" s="19" t="s">
        <v>251</v>
      </c>
    </row>
    <row r="19" spans="1:6" hidden="1" x14ac:dyDescent="0.25">
      <c r="A19" s="209"/>
      <c r="B19" s="209"/>
      <c r="C19" s="209"/>
      <c r="D19" s="209"/>
      <c r="E19" s="209"/>
      <c r="F19" s="19" t="s">
        <v>252</v>
      </c>
    </row>
    <row r="20" spans="1:6" hidden="1" x14ac:dyDescent="0.25">
      <c r="A20" s="209"/>
      <c r="B20" s="209"/>
      <c r="C20" s="209"/>
      <c r="D20" s="209"/>
      <c r="E20" s="209"/>
      <c r="F20" s="19" t="s">
        <v>191</v>
      </c>
    </row>
    <row r="21" spans="1:6" hidden="1" x14ac:dyDescent="0.25">
      <c r="A21" s="209"/>
      <c r="B21" s="209"/>
      <c r="C21" s="209"/>
      <c r="D21" s="209"/>
      <c r="E21" s="209"/>
      <c r="F21" s="19" t="s">
        <v>253</v>
      </c>
    </row>
    <row r="22" spans="1:6" hidden="1" x14ac:dyDescent="0.25">
      <c r="A22" s="209"/>
      <c r="B22" s="209"/>
      <c r="C22" s="209"/>
      <c r="D22" s="209"/>
      <c r="E22" s="209"/>
      <c r="F22" s="19" t="s">
        <v>254</v>
      </c>
    </row>
    <row r="23" spans="1:6" hidden="1" x14ac:dyDescent="0.25">
      <c r="A23" s="209"/>
      <c r="B23" s="209"/>
      <c r="C23" s="209"/>
      <c r="D23" s="209"/>
      <c r="E23" s="209"/>
      <c r="F23" s="19" t="s">
        <v>255</v>
      </c>
    </row>
    <row r="24" spans="1:6" hidden="1" x14ac:dyDescent="0.25">
      <c r="A24" s="209"/>
      <c r="B24" s="209"/>
      <c r="C24" s="209"/>
      <c r="D24" s="209"/>
      <c r="E24" s="209"/>
      <c r="F24" s="19" t="s">
        <v>256</v>
      </c>
    </row>
    <row r="25" spans="1:6" hidden="1" x14ac:dyDescent="0.25">
      <c r="A25" s="209"/>
      <c r="B25" s="209"/>
      <c r="C25" s="209"/>
      <c r="D25" s="209"/>
      <c r="E25" s="209"/>
      <c r="F25" s="19" t="s">
        <v>212</v>
      </c>
    </row>
    <row r="26" spans="1:6" hidden="1" x14ac:dyDescent="0.25">
      <c r="A26" s="209"/>
      <c r="B26" s="209"/>
      <c r="C26" s="209"/>
      <c r="D26" s="209"/>
      <c r="E26" s="209"/>
      <c r="F26" s="19" t="s">
        <v>176</v>
      </c>
    </row>
    <row r="27" spans="1:6" hidden="1" x14ac:dyDescent="0.25">
      <c r="A27" s="209"/>
      <c r="B27" s="209"/>
      <c r="C27" s="209"/>
      <c r="D27" s="209"/>
      <c r="E27" s="209"/>
      <c r="F27" s="19" t="s">
        <v>134</v>
      </c>
    </row>
    <row r="28" spans="1:6" hidden="1" x14ac:dyDescent="0.25">
      <c r="A28" s="209"/>
      <c r="B28" s="209"/>
      <c r="C28" s="209"/>
      <c r="D28" s="209"/>
      <c r="E28" s="209"/>
      <c r="F28" s="19" t="s">
        <v>257</v>
      </c>
    </row>
    <row r="29" spans="1:6" hidden="1" x14ac:dyDescent="0.25">
      <c r="A29" s="209"/>
      <c r="B29" s="209"/>
      <c r="C29" s="209"/>
      <c r="D29" s="209"/>
      <c r="E29" s="209"/>
      <c r="F29" s="19" t="s">
        <v>153</v>
      </c>
    </row>
    <row r="30" spans="1:6" hidden="1" x14ac:dyDescent="0.25">
      <c r="A30" s="209"/>
      <c r="B30" s="209"/>
      <c r="C30" s="209"/>
      <c r="D30" s="209"/>
      <c r="E30" s="209"/>
      <c r="F30" s="19" t="s">
        <v>258</v>
      </c>
    </row>
    <row r="31" spans="1:6" hidden="1" x14ac:dyDescent="0.25">
      <c r="A31" s="209"/>
      <c r="B31" s="209"/>
      <c r="C31" s="209"/>
      <c r="D31" s="209"/>
      <c r="E31" s="209"/>
      <c r="F31" s="19" t="s">
        <v>259</v>
      </c>
    </row>
    <row r="32" spans="1:6" hidden="1" x14ac:dyDescent="0.25">
      <c r="A32" s="209"/>
      <c r="B32" s="209"/>
      <c r="C32" s="209"/>
      <c r="D32" s="209"/>
      <c r="E32" s="209"/>
      <c r="F32" s="19" t="s">
        <v>260</v>
      </c>
    </row>
    <row r="33" spans="1:6" hidden="1" x14ac:dyDescent="0.25">
      <c r="A33" s="209"/>
      <c r="B33" s="209"/>
      <c r="C33" s="209"/>
      <c r="D33" s="209"/>
      <c r="E33" s="209"/>
      <c r="F33" s="19" t="s">
        <v>261</v>
      </c>
    </row>
    <row r="34" spans="1:6" hidden="1" x14ac:dyDescent="0.25">
      <c r="A34" s="209"/>
      <c r="B34" s="209"/>
      <c r="C34" s="209"/>
      <c r="D34" s="209"/>
      <c r="E34" s="209"/>
      <c r="F34" s="19" t="s">
        <v>262</v>
      </c>
    </row>
    <row r="35" spans="1:6" hidden="1" x14ac:dyDescent="0.25">
      <c r="A35" s="209"/>
      <c r="B35" s="209"/>
      <c r="C35" s="209"/>
      <c r="D35" s="209"/>
      <c r="E35" s="209"/>
      <c r="F35" s="19" t="s">
        <v>263</v>
      </c>
    </row>
    <row r="36" spans="1:6" hidden="1" x14ac:dyDescent="0.25">
      <c r="A36" s="209"/>
      <c r="B36" s="209"/>
      <c r="C36" s="209"/>
      <c r="D36" s="209"/>
      <c r="E36" s="209"/>
      <c r="F36" s="19" t="s">
        <v>202</v>
      </c>
    </row>
    <row r="37" spans="1:6" hidden="1" x14ac:dyDescent="0.25">
      <c r="A37" s="209"/>
      <c r="B37" s="209"/>
      <c r="C37" s="209"/>
      <c r="D37" s="209"/>
      <c r="E37" s="209"/>
      <c r="F37" s="19" t="s">
        <v>264</v>
      </c>
    </row>
    <row r="38" spans="1:6" hidden="1" x14ac:dyDescent="0.25">
      <c r="A38" s="209"/>
      <c r="B38" s="209"/>
      <c r="C38" s="209"/>
      <c r="D38" s="209"/>
      <c r="E38" s="209"/>
      <c r="F38" s="19" t="s">
        <v>265</v>
      </c>
    </row>
    <row r="39" spans="1:6" hidden="1" x14ac:dyDescent="0.25">
      <c r="A39" s="209"/>
      <c r="B39" s="209"/>
      <c r="C39" s="209"/>
      <c r="D39" s="209"/>
      <c r="E39" s="209"/>
      <c r="F39" s="19" t="s">
        <v>140</v>
      </c>
    </row>
    <row r="40" spans="1:6" hidden="1" x14ac:dyDescent="0.25">
      <c r="A40" s="209"/>
      <c r="B40" s="209"/>
      <c r="C40" s="209"/>
      <c r="D40" s="209"/>
      <c r="E40" s="209"/>
      <c r="F40" s="19" t="s">
        <v>266</v>
      </c>
    </row>
    <row r="41" spans="1:6" hidden="1" x14ac:dyDescent="0.25">
      <c r="A41" s="209"/>
      <c r="B41" s="209"/>
      <c r="C41" s="209"/>
      <c r="D41" s="209"/>
      <c r="E41" s="209"/>
      <c r="F41" s="19" t="s">
        <v>267</v>
      </c>
    </row>
    <row r="42" spans="1:6" hidden="1" x14ac:dyDescent="0.25">
      <c r="A42" s="209"/>
      <c r="B42" s="209"/>
      <c r="C42" s="209"/>
      <c r="D42" s="209"/>
      <c r="E42" s="209"/>
      <c r="F42" s="19" t="s">
        <v>268</v>
      </c>
    </row>
    <row r="43" spans="1:6" hidden="1" x14ac:dyDescent="0.25">
      <c r="A43" s="209"/>
      <c r="B43" s="209"/>
      <c r="C43" s="209"/>
      <c r="D43" s="209"/>
      <c r="E43" s="209"/>
      <c r="F43" s="19" t="s">
        <v>269</v>
      </c>
    </row>
    <row r="44" spans="1:6" hidden="1" x14ac:dyDescent="0.25">
      <c r="A44" s="209"/>
      <c r="B44" s="209"/>
      <c r="C44" s="209"/>
      <c r="D44" s="209"/>
      <c r="E44" s="209"/>
      <c r="F44" s="19" t="s">
        <v>270</v>
      </c>
    </row>
    <row r="45" spans="1:6" hidden="1" x14ac:dyDescent="0.25">
      <c r="A45" s="209"/>
      <c r="B45" s="209"/>
      <c r="C45" s="209"/>
      <c r="D45" s="209"/>
      <c r="E45" s="209"/>
      <c r="F45" s="19" t="s">
        <v>271</v>
      </c>
    </row>
    <row r="46" spans="1:6" hidden="1" x14ac:dyDescent="0.25">
      <c r="A46" s="209"/>
      <c r="B46" s="209"/>
      <c r="C46" s="209"/>
      <c r="D46" s="209"/>
      <c r="E46" s="209"/>
      <c r="F46" s="19" t="s">
        <v>272</v>
      </c>
    </row>
    <row r="47" spans="1:6" hidden="1" x14ac:dyDescent="0.25">
      <c r="A47" s="209"/>
      <c r="B47" s="209"/>
      <c r="C47" s="209"/>
      <c r="D47" s="209"/>
      <c r="E47" s="209"/>
      <c r="F47" s="19" t="s">
        <v>273</v>
      </c>
    </row>
    <row r="48" spans="1:6" hidden="1" x14ac:dyDescent="0.25">
      <c r="A48" s="209"/>
      <c r="B48" s="209"/>
      <c r="C48" s="209"/>
      <c r="D48" s="209"/>
      <c r="E48" s="209"/>
      <c r="F48" s="19" t="s">
        <v>275</v>
      </c>
    </row>
    <row r="49" spans="1:43" hidden="1" x14ac:dyDescent="0.25">
      <c r="A49" s="209"/>
      <c r="B49" s="209"/>
      <c r="C49" s="209"/>
      <c r="D49" s="209"/>
      <c r="E49" s="209"/>
      <c r="F49" s="19" t="s">
        <v>276</v>
      </c>
    </row>
    <row r="50" spans="1:43" hidden="1" x14ac:dyDescent="0.25">
      <c r="A50" s="209"/>
      <c r="B50" s="209"/>
      <c r="C50" s="209"/>
      <c r="D50" s="209"/>
      <c r="E50" s="209"/>
      <c r="F50" s="19" t="s">
        <v>135</v>
      </c>
    </row>
    <row r="51" spans="1:43" hidden="1" x14ac:dyDescent="0.25">
      <c r="A51" s="209"/>
      <c r="B51" s="209"/>
      <c r="C51" s="209"/>
      <c r="D51" s="209"/>
      <c r="E51" s="209"/>
      <c r="F51" s="19" t="s">
        <v>277</v>
      </c>
    </row>
    <row r="52" spans="1:43" hidden="1" x14ac:dyDescent="0.25">
      <c r="A52" s="209"/>
      <c r="B52" s="209"/>
      <c r="C52" s="209"/>
      <c r="D52" s="209"/>
      <c r="E52" s="209"/>
      <c r="F52" s="19" t="s">
        <v>281</v>
      </c>
      <c r="AM52" s="19" t="s">
        <v>282</v>
      </c>
      <c r="AN52" s="128">
        <v>1</v>
      </c>
      <c r="AO52" s="128"/>
      <c r="AQ52" s="128"/>
    </row>
    <row r="53" spans="1:43" hidden="1" x14ac:dyDescent="0.25">
      <c r="A53" s="209"/>
      <c r="B53" s="209"/>
      <c r="C53" s="209"/>
      <c r="D53" s="209"/>
      <c r="E53" s="209"/>
      <c r="F53" s="19" t="s">
        <v>283</v>
      </c>
      <c r="AM53" s="19" t="s">
        <v>137</v>
      </c>
      <c r="AN53" s="128">
        <v>2</v>
      </c>
      <c r="AO53" s="128"/>
      <c r="AQ53" s="128"/>
    </row>
    <row r="54" spans="1:43" hidden="1" x14ac:dyDescent="0.25">
      <c r="A54" s="209"/>
      <c r="B54" s="209"/>
      <c r="C54" s="209"/>
      <c r="D54" s="209"/>
      <c r="E54" s="209"/>
      <c r="F54" s="19" t="s">
        <v>284</v>
      </c>
      <c r="AM54" s="19" t="s">
        <v>141</v>
      </c>
      <c r="AN54" s="128">
        <v>3</v>
      </c>
      <c r="AO54" s="128"/>
      <c r="AQ54" s="128"/>
    </row>
    <row r="55" spans="1:43" hidden="1" x14ac:dyDescent="0.25">
      <c r="A55" s="209"/>
      <c r="B55" s="209"/>
      <c r="C55" s="209"/>
      <c r="D55" s="209"/>
      <c r="E55" s="209"/>
      <c r="F55" s="19" t="s">
        <v>285</v>
      </c>
      <c r="AM55" s="19" t="s">
        <v>144</v>
      </c>
      <c r="AN55" s="128">
        <v>4</v>
      </c>
      <c r="AO55" s="128"/>
      <c r="AQ55" s="128"/>
    </row>
    <row r="56" spans="1:43" hidden="1" x14ac:dyDescent="0.25">
      <c r="A56" s="209"/>
      <c r="B56" s="209"/>
      <c r="C56" s="209"/>
      <c r="D56" s="209"/>
      <c r="E56" s="209"/>
      <c r="F56" s="19" t="s">
        <v>286</v>
      </c>
      <c r="AM56" s="19" t="s">
        <v>287</v>
      </c>
      <c r="AN56" s="128">
        <v>5</v>
      </c>
      <c r="AO56" s="128"/>
      <c r="AQ56" s="128"/>
    </row>
    <row r="57" spans="1:43" hidden="1" x14ac:dyDescent="0.25">
      <c r="A57" s="209"/>
      <c r="B57" s="209"/>
      <c r="C57" s="209"/>
      <c r="D57" s="209"/>
      <c r="E57" s="209"/>
      <c r="F57" s="19" t="s">
        <v>225</v>
      </c>
      <c r="AM57" s="19" t="s">
        <v>288</v>
      </c>
      <c r="AN57" s="128">
        <v>6</v>
      </c>
      <c r="AO57" s="128"/>
      <c r="AQ57" s="128"/>
    </row>
    <row r="58" spans="1:43" hidden="1" x14ac:dyDescent="0.25">
      <c r="A58" s="209"/>
      <c r="B58" s="209"/>
      <c r="C58" s="209"/>
      <c r="D58" s="209"/>
      <c r="E58" s="209"/>
      <c r="F58" s="19">
        <v>0</v>
      </c>
      <c r="AM58" s="19" t="s">
        <v>289</v>
      </c>
      <c r="AN58" s="128">
        <v>7</v>
      </c>
      <c r="AO58" s="128"/>
      <c r="AQ58" s="128"/>
    </row>
    <row r="59" spans="1:43" hidden="1" x14ac:dyDescent="0.25">
      <c r="A59" s="209"/>
      <c r="B59" s="209" t="s">
        <v>290</v>
      </c>
      <c r="C59" s="209"/>
      <c r="D59" s="209"/>
      <c r="E59" s="209"/>
      <c r="F59" s="19">
        <v>0</v>
      </c>
      <c r="AM59" s="19" t="s">
        <v>291</v>
      </c>
      <c r="AN59" s="128">
        <v>8</v>
      </c>
      <c r="AO59" s="128"/>
      <c r="AQ59" s="128"/>
    </row>
    <row r="60" spans="1:43" hidden="1" x14ac:dyDescent="0.25">
      <c r="A60" s="209"/>
      <c r="B60" s="209" t="s">
        <v>290</v>
      </c>
      <c r="C60" s="209"/>
      <c r="D60" s="209"/>
      <c r="E60" s="209"/>
      <c r="F60" s="19">
        <v>0</v>
      </c>
      <c r="AM60" s="19" t="s">
        <v>292</v>
      </c>
      <c r="AN60" s="128">
        <v>9</v>
      </c>
      <c r="AO60" s="128"/>
      <c r="AQ60" s="128"/>
    </row>
    <row r="61" spans="1:43" hidden="1" x14ac:dyDescent="0.25">
      <c r="A61" s="209"/>
      <c r="B61" s="209" t="s">
        <v>290</v>
      </c>
      <c r="C61" s="209"/>
      <c r="D61" s="209"/>
      <c r="E61" s="209"/>
      <c r="F61" s="19">
        <v>0</v>
      </c>
      <c r="AM61" s="19" t="s">
        <v>293</v>
      </c>
      <c r="AN61" s="128">
        <v>10</v>
      </c>
      <c r="AO61" s="128"/>
      <c r="AQ61" s="128"/>
    </row>
    <row r="62" spans="1:43" hidden="1" x14ac:dyDescent="0.25">
      <c r="A62" s="209"/>
      <c r="B62" s="209" t="s">
        <v>290</v>
      </c>
      <c r="C62" s="209"/>
      <c r="D62" s="209"/>
      <c r="E62" s="209"/>
      <c r="F62" s="19">
        <v>0</v>
      </c>
      <c r="AM62" s="19" t="s">
        <v>234</v>
      </c>
      <c r="AN62" s="128">
        <v>11</v>
      </c>
      <c r="AO62" s="128"/>
      <c r="AQ62" s="128"/>
    </row>
    <row r="63" spans="1:43" hidden="1" x14ac:dyDescent="0.25">
      <c r="A63" s="209"/>
      <c r="B63" s="209" t="s">
        <v>290</v>
      </c>
      <c r="C63" s="209"/>
      <c r="D63" s="209"/>
      <c r="E63" s="209"/>
      <c r="F63" s="19">
        <v>0</v>
      </c>
      <c r="AM63" s="19" t="s">
        <v>235</v>
      </c>
      <c r="AN63" s="128">
        <v>12</v>
      </c>
      <c r="AO63" s="128"/>
      <c r="AQ63" s="128"/>
    </row>
    <row r="64" spans="1:43" hidden="1" x14ac:dyDescent="0.25">
      <c r="A64" s="209"/>
      <c r="B64" s="209" t="s">
        <v>290</v>
      </c>
      <c r="C64" s="209"/>
      <c r="D64" s="209"/>
      <c r="E64" s="209"/>
      <c r="F64" s="19">
        <v>0</v>
      </c>
      <c r="AM64" s="19" t="s">
        <v>294</v>
      </c>
      <c r="AN64" s="128">
        <v>13</v>
      </c>
      <c r="AO64" s="128"/>
      <c r="AQ64" s="128"/>
    </row>
    <row r="65" spans="1:73" hidden="1" x14ac:dyDescent="0.25">
      <c r="A65" s="209"/>
      <c r="B65" s="209" t="s">
        <v>290</v>
      </c>
      <c r="C65" s="209"/>
      <c r="D65" s="209"/>
      <c r="E65" s="209"/>
      <c r="F65" s="19">
        <v>0</v>
      </c>
      <c r="AM65" s="19" t="s">
        <v>295</v>
      </c>
      <c r="AN65" s="128">
        <v>14</v>
      </c>
      <c r="AO65" s="128"/>
      <c r="AQ65" s="128"/>
    </row>
    <row r="66" spans="1:73" hidden="1" x14ac:dyDescent="0.25">
      <c r="A66" s="209"/>
      <c r="B66" s="209" t="s">
        <v>296</v>
      </c>
      <c r="C66" s="209"/>
      <c r="D66" s="209"/>
      <c r="E66" s="209"/>
      <c r="F66" s="19">
        <v>0</v>
      </c>
      <c r="AM66" s="19" t="s">
        <v>297</v>
      </c>
      <c r="AN66" s="128">
        <v>15</v>
      </c>
      <c r="AO66" s="128"/>
      <c r="AQ66" s="128" t="s">
        <v>138</v>
      </c>
      <c r="AS66" s="128">
        <v>99999999</v>
      </c>
      <c r="BS66" s="19" t="s">
        <v>138</v>
      </c>
    </row>
    <row r="67" spans="1:73" hidden="1" x14ac:dyDescent="0.25">
      <c r="A67" s="209"/>
      <c r="B67" s="209" t="s">
        <v>298</v>
      </c>
      <c r="C67" s="209"/>
      <c r="D67" s="209"/>
      <c r="E67" s="209"/>
      <c r="F67" s="19" t="s">
        <v>299</v>
      </c>
      <c r="AM67" s="19" t="s">
        <v>300</v>
      </c>
      <c r="AN67" s="128">
        <v>16</v>
      </c>
      <c r="AO67" s="128"/>
      <c r="AQ67" s="128" t="s">
        <v>128</v>
      </c>
      <c r="BS67" s="19" t="s">
        <v>128</v>
      </c>
    </row>
    <row r="68" spans="1:73" hidden="1" x14ac:dyDescent="0.25">
      <c r="A68" s="209"/>
      <c r="B68" s="209" t="s">
        <v>301</v>
      </c>
      <c r="C68" s="209"/>
      <c r="D68" s="209"/>
      <c r="E68" s="209"/>
      <c r="F68" s="19" t="s">
        <v>302</v>
      </c>
    </row>
    <row r="69" spans="1:73" hidden="1" x14ac:dyDescent="0.25">
      <c r="A69" s="209"/>
      <c r="B69" s="209" t="s">
        <v>303</v>
      </c>
      <c r="C69" s="209"/>
      <c r="D69" s="209"/>
      <c r="E69" s="209"/>
      <c r="F69" s="19" t="s">
        <v>304</v>
      </c>
    </row>
    <row r="70" spans="1:73" ht="13.8" hidden="1" thickBot="1" x14ac:dyDescent="0.3">
      <c r="A70" s="209"/>
      <c r="B70" s="209" t="s">
        <v>305</v>
      </c>
      <c r="C70" s="209"/>
      <c r="D70" s="209"/>
      <c r="E70" s="209"/>
      <c r="F70" s="19" t="s">
        <v>306</v>
      </c>
      <c r="BG70" s="128" t="s">
        <v>101</v>
      </c>
      <c r="BH70" s="128" t="s">
        <v>73</v>
      </c>
      <c r="BI70" s="128" t="s">
        <v>307</v>
      </c>
      <c r="BJ70" s="128" t="s">
        <v>33</v>
      </c>
    </row>
    <row r="71" spans="1:73" ht="13.8" thickBot="1" x14ac:dyDescent="0.3">
      <c r="A71" s="2" t="s">
        <v>308</v>
      </c>
      <c r="B71" s="29"/>
      <c r="C71" s="30"/>
      <c r="D71" s="5" t="s">
        <v>39</v>
      </c>
      <c r="E71" s="3" t="s">
        <v>43</v>
      </c>
      <c r="F71" s="24" t="s">
        <v>40</v>
      </c>
      <c r="I71" s="34" t="s">
        <v>308</v>
      </c>
      <c r="K71" s="34" t="s">
        <v>309</v>
      </c>
      <c r="L71" s="19" t="s">
        <v>310</v>
      </c>
      <c r="M71" s="19" t="s">
        <v>311</v>
      </c>
      <c r="P71" s="128" t="s">
        <v>308</v>
      </c>
      <c r="Q71" s="19" t="s">
        <v>311</v>
      </c>
      <c r="R71" s="220" t="s">
        <v>312</v>
      </c>
      <c r="S71" s="220" t="s">
        <v>241</v>
      </c>
      <c r="T71" s="19" t="s">
        <v>73</v>
      </c>
      <c r="U71" s="19" t="s">
        <v>307</v>
      </c>
      <c r="V71" s="156" t="s">
        <v>66</v>
      </c>
      <c r="W71" s="128" t="s">
        <v>67</v>
      </c>
      <c r="X71" s="128" t="s">
        <v>68</v>
      </c>
      <c r="Y71" s="128" t="s">
        <v>88</v>
      </c>
      <c r="Z71" s="128" t="s">
        <v>89</v>
      </c>
      <c r="AA71" s="128" t="s">
        <v>90</v>
      </c>
      <c r="AB71" s="128" t="s">
        <v>91</v>
      </c>
      <c r="AC71" s="128" t="s">
        <v>92</v>
      </c>
      <c r="AD71" s="128" t="s">
        <v>93</v>
      </c>
      <c r="AE71" s="128" t="s">
        <v>94</v>
      </c>
      <c r="AF71" s="128" t="s">
        <v>95</v>
      </c>
      <c r="AG71" s="128" t="s">
        <v>96</v>
      </c>
      <c r="AH71" s="128" t="s">
        <v>97</v>
      </c>
      <c r="AI71" s="128" t="s">
        <v>98</v>
      </c>
      <c r="AJ71" s="128" t="s">
        <v>99</v>
      </c>
      <c r="AK71" s="128" t="s">
        <v>100</v>
      </c>
      <c r="AL71" s="128" t="s">
        <v>101</v>
      </c>
      <c r="AM71" s="128" t="s">
        <v>73</v>
      </c>
      <c r="AN71" s="128" t="s">
        <v>73</v>
      </c>
      <c r="AQ71" s="19" t="s">
        <v>307</v>
      </c>
      <c r="AS71" s="128" t="s">
        <v>102</v>
      </c>
      <c r="AU71" s="128" t="s">
        <v>103</v>
      </c>
      <c r="AW71" s="128" t="s">
        <v>77</v>
      </c>
      <c r="AX71" s="128" t="s">
        <v>78</v>
      </c>
      <c r="AZ71" s="128" t="s">
        <v>104</v>
      </c>
      <c r="BA71" s="128" t="s">
        <v>78</v>
      </c>
      <c r="BB71" s="128" t="s">
        <v>72</v>
      </c>
      <c r="BD71" s="128" t="s">
        <v>105</v>
      </c>
      <c r="BE71" s="19" t="s">
        <v>106</v>
      </c>
      <c r="BF71" s="128" t="s">
        <v>107</v>
      </c>
      <c r="BG71" s="128" t="s">
        <v>108</v>
      </c>
      <c r="BH71" s="128" t="s">
        <v>108</v>
      </c>
      <c r="BI71" s="128" t="s">
        <v>108</v>
      </c>
      <c r="BJ71" s="128" t="s">
        <v>108</v>
      </c>
      <c r="BM71" s="128" t="s">
        <v>76</v>
      </c>
      <c r="BN71" s="128" t="s">
        <v>309</v>
      </c>
      <c r="BO71" s="128" t="s">
        <v>310</v>
      </c>
      <c r="BP71" s="19" t="s">
        <v>311</v>
      </c>
      <c r="BQ71" s="128" t="s">
        <v>40</v>
      </c>
      <c r="BR71" s="128" t="s">
        <v>73</v>
      </c>
      <c r="BS71" s="128" t="s">
        <v>307</v>
      </c>
      <c r="BU71" s="19" t="s">
        <v>120</v>
      </c>
    </row>
    <row r="72" spans="1:73" ht="15.6" x14ac:dyDescent="0.25">
      <c r="A72" s="39">
        <v>1</v>
      </c>
      <c r="B72" s="31"/>
      <c r="C72" s="41" t="s">
        <v>313</v>
      </c>
      <c r="D72" s="35" t="s">
        <v>317</v>
      </c>
      <c r="E72" s="217" t="s">
        <v>136</v>
      </c>
      <c r="F72" s="36">
        <v>5</v>
      </c>
      <c r="I72" s="34" t="s">
        <v>0</v>
      </c>
      <c r="K72" s="34" t="s">
        <v>315</v>
      </c>
      <c r="L72" s="19" t="s">
        <v>316</v>
      </c>
      <c r="M72" s="155" t="s">
        <v>245</v>
      </c>
      <c r="P72" s="128">
        <v>1</v>
      </c>
      <c r="Q72" s="19" t="s">
        <v>140</v>
      </c>
      <c r="R72" s="128">
        <v>18</v>
      </c>
      <c r="S72" s="128">
        <v>0</v>
      </c>
      <c r="T72" s="19" t="s">
        <v>137</v>
      </c>
      <c r="U72" s="19" t="s">
        <v>138</v>
      </c>
      <c r="V72" s="128">
        <v>0</v>
      </c>
      <c r="W72" s="128">
        <v>0</v>
      </c>
      <c r="X72" s="128">
        <v>0</v>
      </c>
      <c r="Y72" s="128">
        <v>0</v>
      </c>
      <c r="Z72" s="128">
        <v>0</v>
      </c>
      <c r="AA72" s="128" t="s">
        <v>28</v>
      </c>
      <c r="AB72" s="128">
        <v>0</v>
      </c>
      <c r="AC72" s="128">
        <v>0</v>
      </c>
      <c r="AD72" s="128">
        <v>0</v>
      </c>
      <c r="AE72" s="128">
        <v>0</v>
      </c>
      <c r="AF72" s="128">
        <v>0</v>
      </c>
      <c r="AG72" s="128">
        <v>0</v>
      </c>
      <c r="AH72" s="128">
        <v>0</v>
      </c>
      <c r="AI72" s="128">
        <v>0</v>
      </c>
      <c r="AJ72" s="128">
        <v>0</v>
      </c>
      <c r="AK72" s="128">
        <v>0</v>
      </c>
      <c r="AL72" s="22">
        <v>29</v>
      </c>
      <c r="AM72" s="128">
        <v>2</v>
      </c>
      <c r="AN72" s="128">
        <v>0</v>
      </c>
      <c r="AO72" s="128">
        <v>2</v>
      </c>
      <c r="AQ72" s="128">
        <v>1</v>
      </c>
      <c r="AS72" s="128">
        <v>10029000</v>
      </c>
      <c r="AU72" s="128">
        <v>10003000</v>
      </c>
      <c r="AW72" s="128">
        <v>1</v>
      </c>
      <c r="AX72" s="128">
        <v>0</v>
      </c>
      <c r="AZ72" s="128">
        <v>1</v>
      </c>
      <c r="BA72" s="128">
        <v>99999999</v>
      </c>
      <c r="BB72" s="128">
        <v>99999999001</v>
      </c>
      <c r="BD72" s="128">
        <v>10003000</v>
      </c>
      <c r="BE72" s="128">
        <v>10003000005</v>
      </c>
      <c r="BF72" s="128">
        <v>11</v>
      </c>
      <c r="BG72" s="128">
        <v>3</v>
      </c>
      <c r="BH72" s="128">
        <v>0</v>
      </c>
      <c r="BI72" s="128">
        <v>0</v>
      </c>
      <c r="BJ72" s="128">
        <v>5</v>
      </c>
      <c r="BM72" s="128" t="s">
        <v>0</v>
      </c>
      <c r="BN72" s="128" t="s">
        <v>313</v>
      </c>
      <c r="BO72" s="209" t="s">
        <v>317</v>
      </c>
      <c r="BP72" s="209" t="s">
        <v>136</v>
      </c>
      <c r="BQ72" s="128">
        <v>5</v>
      </c>
      <c r="BR72" s="19" t="s">
        <v>290</v>
      </c>
      <c r="BS72" s="19" t="s">
        <v>290</v>
      </c>
      <c r="BU72" s="19" t="s">
        <v>506</v>
      </c>
    </row>
    <row r="73" spans="1:73" ht="15.75" customHeight="1" x14ac:dyDescent="0.25">
      <c r="A73" s="39">
        <v>2</v>
      </c>
      <c r="B73" s="31"/>
      <c r="C73" s="41" t="s">
        <v>329</v>
      </c>
      <c r="D73" s="35" t="s">
        <v>333</v>
      </c>
      <c r="E73" s="217" t="s">
        <v>191</v>
      </c>
      <c r="F73" s="36">
        <v>10</v>
      </c>
      <c r="I73" s="34" t="s">
        <v>1</v>
      </c>
      <c r="K73" s="34" t="s">
        <v>320</v>
      </c>
      <c r="L73" s="19" t="s">
        <v>321</v>
      </c>
      <c r="M73" s="155" t="s">
        <v>246</v>
      </c>
      <c r="P73" s="128">
        <v>2</v>
      </c>
      <c r="Q73" s="19" t="s">
        <v>140</v>
      </c>
      <c r="R73" s="128">
        <v>110</v>
      </c>
      <c r="S73" s="128">
        <v>0</v>
      </c>
      <c r="T73" s="19" t="s">
        <v>141</v>
      </c>
      <c r="U73" s="19" t="s">
        <v>138</v>
      </c>
      <c r="V73" s="128">
        <v>0</v>
      </c>
      <c r="W73" s="128">
        <v>0</v>
      </c>
      <c r="X73" s="128">
        <v>0</v>
      </c>
      <c r="Y73" s="128">
        <v>0</v>
      </c>
      <c r="Z73" s="128">
        <v>0</v>
      </c>
      <c r="AA73" s="128" t="s">
        <v>28</v>
      </c>
      <c r="AB73" s="128">
        <v>0</v>
      </c>
      <c r="AC73" s="128">
        <v>0</v>
      </c>
      <c r="AD73" s="128">
        <v>0</v>
      </c>
      <c r="AE73" s="128">
        <v>0</v>
      </c>
      <c r="AF73" s="128">
        <v>0</v>
      </c>
      <c r="AG73" s="128">
        <v>0</v>
      </c>
      <c r="AH73" s="128">
        <v>0</v>
      </c>
      <c r="AI73" s="128">
        <v>0</v>
      </c>
      <c r="AJ73" s="128">
        <v>0</v>
      </c>
      <c r="AK73" s="128">
        <v>0</v>
      </c>
      <c r="AL73" s="22">
        <v>29</v>
      </c>
      <c r="AM73" s="128">
        <v>3</v>
      </c>
      <c r="AN73" s="128">
        <v>0</v>
      </c>
      <c r="AO73" s="128">
        <v>3</v>
      </c>
      <c r="AQ73" s="128">
        <v>1</v>
      </c>
      <c r="AS73" s="128">
        <v>10029000</v>
      </c>
      <c r="AU73" s="128">
        <v>10003000</v>
      </c>
      <c r="AW73" s="128">
        <v>0</v>
      </c>
      <c r="AX73" s="128">
        <v>0</v>
      </c>
      <c r="AZ73" s="128">
        <v>2</v>
      </c>
      <c r="BA73" s="128">
        <v>99999999</v>
      </c>
      <c r="BB73" s="128">
        <v>99999999002</v>
      </c>
      <c r="BD73" s="128">
        <v>10010000</v>
      </c>
      <c r="BE73" s="128">
        <v>10010000010</v>
      </c>
      <c r="BF73" s="128">
        <v>11</v>
      </c>
      <c r="BG73" s="128">
        <v>10</v>
      </c>
      <c r="BH73" s="128">
        <v>0</v>
      </c>
      <c r="BI73" s="128">
        <v>0</v>
      </c>
      <c r="BJ73" s="128">
        <v>10</v>
      </c>
      <c r="BM73" s="128" t="s">
        <v>1</v>
      </c>
      <c r="BN73" s="128" t="s">
        <v>329</v>
      </c>
      <c r="BO73" s="209" t="s">
        <v>333</v>
      </c>
      <c r="BP73" s="209" t="s">
        <v>191</v>
      </c>
      <c r="BQ73" s="128">
        <v>10</v>
      </c>
      <c r="BR73" s="19" t="s">
        <v>290</v>
      </c>
      <c r="BS73" s="19" t="s">
        <v>290</v>
      </c>
      <c r="BU73" s="19" t="s">
        <v>507</v>
      </c>
    </row>
    <row r="74" spans="1:73" ht="15.75" customHeight="1" x14ac:dyDescent="0.25">
      <c r="A74" s="39">
        <v>3</v>
      </c>
      <c r="B74" s="31"/>
      <c r="C74" s="41" t="s">
        <v>343</v>
      </c>
      <c r="D74" s="35" t="s">
        <v>347</v>
      </c>
      <c r="E74" s="217" t="s">
        <v>212</v>
      </c>
      <c r="F74" s="36">
        <v>6</v>
      </c>
      <c r="I74" s="34" t="s">
        <v>2</v>
      </c>
      <c r="K74" s="34" t="s">
        <v>313</v>
      </c>
      <c r="L74" s="19" t="s">
        <v>317</v>
      </c>
      <c r="M74" s="155" t="s">
        <v>136</v>
      </c>
      <c r="P74" s="128">
        <v>3</v>
      </c>
      <c r="Q74" s="19" t="s">
        <v>140</v>
      </c>
      <c r="R74" s="128">
        <v>47</v>
      </c>
      <c r="S74" s="128">
        <v>0</v>
      </c>
      <c r="T74" s="19" t="s">
        <v>141</v>
      </c>
      <c r="U74" s="19" t="s">
        <v>138</v>
      </c>
      <c r="V74" s="128">
        <v>0</v>
      </c>
      <c r="W74" s="128">
        <v>0</v>
      </c>
      <c r="X74" s="128">
        <v>0</v>
      </c>
      <c r="Y74" s="128">
        <v>0</v>
      </c>
      <c r="Z74" s="128">
        <v>0</v>
      </c>
      <c r="AA74" s="128" t="s">
        <v>28</v>
      </c>
      <c r="AB74" s="128">
        <v>0</v>
      </c>
      <c r="AC74" s="128">
        <v>0</v>
      </c>
      <c r="AD74" s="128">
        <v>0</v>
      </c>
      <c r="AE74" s="128">
        <v>0</v>
      </c>
      <c r="AF74" s="128">
        <v>0</v>
      </c>
      <c r="AG74" s="128">
        <v>0</v>
      </c>
      <c r="AH74" s="128">
        <v>0</v>
      </c>
      <c r="AI74" s="128">
        <v>0</v>
      </c>
      <c r="AJ74" s="128">
        <v>0</v>
      </c>
      <c r="AK74" s="128">
        <v>0</v>
      </c>
      <c r="AL74" s="22">
        <v>29</v>
      </c>
      <c r="AM74" s="128">
        <v>3</v>
      </c>
      <c r="AN74" s="128">
        <v>0</v>
      </c>
      <c r="AO74" s="128">
        <v>3</v>
      </c>
      <c r="AQ74" s="128">
        <v>1</v>
      </c>
      <c r="AS74" s="128">
        <v>10029000</v>
      </c>
      <c r="AU74" s="128">
        <v>10003000</v>
      </c>
      <c r="AW74" s="128">
        <v>0</v>
      </c>
      <c r="AX74" s="128">
        <v>0</v>
      </c>
      <c r="AZ74" s="128">
        <v>3</v>
      </c>
      <c r="BA74" s="128">
        <v>99999999</v>
      </c>
      <c r="BB74" s="128">
        <v>99999999003</v>
      </c>
      <c r="BD74" s="128">
        <v>10015000</v>
      </c>
      <c r="BE74" s="128">
        <v>10015000006</v>
      </c>
      <c r="BF74" s="128">
        <v>11</v>
      </c>
      <c r="BG74" s="128">
        <v>15</v>
      </c>
      <c r="BH74" s="128">
        <v>0</v>
      </c>
      <c r="BI74" s="128">
        <v>0</v>
      </c>
      <c r="BJ74" s="128">
        <v>6</v>
      </c>
      <c r="BM74" s="128" t="s">
        <v>2</v>
      </c>
      <c r="BN74" s="128" t="s">
        <v>343</v>
      </c>
      <c r="BO74" s="209" t="s">
        <v>347</v>
      </c>
      <c r="BP74" s="209" t="s">
        <v>212</v>
      </c>
      <c r="BQ74" s="128">
        <v>6</v>
      </c>
      <c r="BR74" s="19" t="s">
        <v>290</v>
      </c>
      <c r="BS74" s="19" t="s">
        <v>290</v>
      </c>
      <c r="BU74" s="19" t="s">
        <v>508</v>
      </c>
    </row>
    <row r="75" spans="1:73" ht="15.6" x14ac:dyDescent="0.25">
      <c r="A75" s="39">
        <v>4</v>
      </c>
      <c r="B75" s="32"/>
      <c r="C75" s="41" t="s">
        <v>353</v>
      </c>
      <c r="D75" s="35" t="s">
        <v>355</v>
      </c>
      <c r="E75" s="217" t="s">
        <v>176</v>
      </c>
      <c r="F75" s="36">
        <v>14</v>
      </c>
      <c r="I75" s="34" t="s">
        <v>3</v>
      </c>
      <c r="K75" s="34" t="s">
        <v>326</v>
      </c>
      <c r="L75" s="19" t="s">
        <v>327</v>
      </c>
      <c r="M75" s="155" t="s">
        <v>247</v>
      </c>
      <c r="P75" s="128">
        <v>4</v>
      </c>
      <c r="Q75" s="19" t="s">
        <v>140</v>
      </c>
      <c r="R75" s="128">
        <v>257</v>
      </c>
      <c r="S75" s="128">
        <v>0</v>
      </c>
      <c r="T75" s="19" t="s">
        <v>144</v>
      </c>
      <c r="U75" s="19" t="s">
        <v>138</v>
      </c>
      <c r="V75" s="128">
        <v>0</v>
      </c>
      <c r="W75" s="128">
        <v>0</v>
      </c>
      <c r="X75" s="128">
        <v>0</v>
      </c>
      <c r="Y75" s="128">
        <v>0</v>
      </c>
      <c r="Z75" s="128">
        <v>0</v>
      </c>
      <c r="AA75" s="128" t="s">
        <v>28</v>
      </c>
      <c r="AB75" s="128">
        <v>0</v>
      </c>
      <c r="AC75" s="128">
        <v>0</v>
      </c>
      <c r="AD75" s="128">
        <v>0</v>
      </c>
      <c r="AE75" s="128">
        <v>0</v>
      </c>
      <c r="AF75" s="128">
        <v>0</v>
      </c>
      <c r="AG75" s="128">
        <v>0</v>
      </c>
      <c r="AH75" s="128">
        <v>0</v>
      </c>
      <c r="AI75" s="128">
        <v>0</v>
      </c>
      <c r="AJ75" s="128">
        <v>0</v>
      </c>
      <c r="AK75" s="128">
        <v>0</v>
      </c>
      <c r="AL75" s="22">
        <v>29</v>
      </c>
      <c r="AM75" s="128">
        <v>4</v>
      </c>
      <c r="AN75" s="128">
        <v>0</v>
      </c>
      <c r="AO75" s="128">
        <v>4</v>
      </c>
      <c r="AQ75" s="128">
        <v>1</v>
      </c>
      <c r="AS75" s="128">
        <v>10029000</v>
      </c>
      <c r="AU75" s="128">
        <v>10003000</v>
      </c>
      <c r="AW75" s="128">
        <v>0</v>
      </c>
      <c r="AX75" s="128">
        <v>0</v>
      </c>
      <c r="AZ75" s="128">
        <v>4</v>
      </c>
      <c r="BA75" s="128">
        <v>99999999</v>
      </c>
      <c r="BB75" s="128">
        <v>99999999004</v>
      </c>
      <c r="BD75" s="128">
        <v>10016000</v>
      </c>
      <c r="BE75" s="128">
        <v>10016000014</v>
      </c>
      <c r="BF75" s="128">
        <v>11</v>
      </c>
      <c r="BG75" s="128">
        <v>16</v>
      </c>
      <c r="BH75" s="128">
        <v>0</v>
      </c>
      <c r="BI75" s="128">
        <v>0</v>
      </c>
      <c r="BJ75" s="128">
        <v>14</v>
      </c>
      <c r="BM75" s="128" t="s">
        <v>3</v>
      </c>
      <c r="BN75" s="128" t="s">
        <v>353</v>
      </c>
      <c r="BO75" s="209" t="s">
        <v>355</v>
      </c>
      <c r="BP75" s="209" t="s">
        <v>176</v>
      </c>
      <c r="BQ75" s="128">
        <v>14</v>
      </c>
      <c r="BR75" s="19" t="s">
        <v>290</v>
      </c>
      <c r="BS75" s="19" t="s">
        <v>290</v>
      </c>
      <c r="BU75" s="19" t="s">
        <v>509</v>
      </c>
    </row>
    <row r="76" spans="1:73" ht="15.6" x14ac:dyDescent="0.25">
      <c r="A76" s="39">
        <v>5</v>
      </c>
      <c r="B76" s="31"/>
      <c r="C76" s="41" t="s">
        <v>369</v>
      </c>
      <c r="D76" s="35" t="s">
        <v>373</v>
      </c>
      <c r="E76" s="217" t="s">
        <v>134</v>
      </c>
      <c r="F76" s="36">
        <v>6</v>
      </c>
      <c r="I76" s="34" t="s">
        <v>4</v>
      </c>
      <c r="K76" s="34" t="s">
        <v>331</v>
      </c>
      <c r="L76" s="19" t="s">
        <v>332</v>
      </c>
      <c r="M76" s="155" t="s">
        <v>248</v>
      </c>
      <c r="P76" s="128">
        <v>5</v>
      </c>
      <c r="Q76" s="19" t="s">
        <v>140</v>
      </c>
      <c r="R76" s="128">
        <v>158</v>
      </c>
      <c r="S76" s="128">
        <v>0</v>
      </c>
      <c r="T76" s="19" t="s">
        <v>144</v>
      </c>
      <c r="U76" s="19" t="s">
        <v>138</v>
      </c>
      <c r="V76" s="128">
        <v>0</v>
      </c>
      <c r="W76" s="128">
        <v>0</v>
      </c>
      <c r="X76" s="128">
        <v>0</v>
      </c>
      <c r="Y76" s="128">
        <v>0</v>
      </c>
      <c r="Z76" s="128">
        <v>0</v>
      </c>
      <c r="AA76" s="128" t="s">
        <v>28</v>
      </c>
      <c r="AB76" s="128">
        <v>0</v>
      </c>
      <c r="AC76" s="128">
        <v>0</v>
      </c>
      <c r="AD76" s="128">
        <v>0</v>
      </c>
      <c r="AE76" s="128">
        <v>0</v>
      </c>
      <c r="AF76" s="128">
        <v>0</v>
      </c>
      <c r="AG76" s="128">
        <v>0</v>
      </c>
      <c r="AH76" s="128">
        <v>0</v>
      </c>
      <c r="AI76" s="128">
        <v>0</v>
      </c>
      <c r="AJ76" s="128">
        <v>0</v>
      </c>
      <c r="AK76" s="128">
        <v>0</v>
      </c>
      <c r="AL76" s="22">
        <v>29</v>
      </c>
      <c r="AM76" s="128">
        <v>4</v>
      </c>
      <c r="AN76" s="128">
        <v>0</v>
      </c>
      <c r="AO76" s="128">
        <v>4</v>
      </c>
      <c r="AQ76" s="128">
        <v>1</v>
      </c>
      <c r="AS76" s="128">
        <v>10029000</v>
      </c>
      <c r="AU76" s="128">
        <v>10003000</v>
      </c>
      <c r="AW76" s="128">
        <v>0</v>
      </c>
      <c r="AX76" s="128">
        <v>1</v>
      </c>
      <c r="AZ76" s="128">
        <v>5</v>
      </c>
      <c r="BA76" s="128">
        <v>10003000</v>
      </c>
      <c r="BB76" s="128">
        <v>10003000005</v>
      </c>
      <c r="BD76" s="128">
        <v>10017000</v>
      </c>
      <c r="BE76" s="128">
        <v>10017000006</v>
      </c>
      <c r="BF76" s="128">
        <v>11</v>
      </c>
      <c r="BG76" s="128">
        <v>17</v>
      </c>
      <c r="BH76" s="128">
        <v>0</v>
      </c>
      <c r="BI76" s="128">
        <v>0</v>
      </c>
      <c r="BJ76" s="128">
        <v>6</v>
      </c>
      <c r="BM76" s="128" t="s">
        <v>4</v>
      </c>
      <c r="BN76" s="128" t="s">
        <v>369</v>
      </c>
      <c r="BO76" s="209" t="s">
        <v>373</v>
      </c>
      <c r="BP76" s="209" t="s">
        <v>134</v>
      </c>
      <c r="BQ76" s="128">
        <v>6</v>
      </c>
      <c r="BR76" s="19" t="s">
        <v>290</v>
      </c>
      <c r="BS76" s="19" t="s">
        <v>290</v>
      </c>
      <c r="BU76" s="19" t="s">
        <v>510</v>
      </c>
    </row>
    <row r="77" spans="1:73" ht="15.75" customHeight="1" x14ac:dyDescent="0.25">
      <c r="A77" s="39">
        <v>6</v>
      </c>
      <c r="B77" s="31"/>
      <c r="C77" s="41" t="s">
        <v>379</v>
      </c>
      <c r="D77" s="35" t="s">
        <v>381</v>
      </c>
      <c r="E77" s="217" t="s">
        <v>153</v>
      </c>
      <c r="F77" s="36">
        <v>23</v>
      </c>
      <c r="I77" s="34" t="s">
        <v>5</v>
      </c>
      <c r="K77" s="34" t="s">
        <v>336</v>
      </c>
      <c r="L77" s="19" t="s">
        <v>337</v>
      </c>
      <c r="M77" s="155" t="s">
        <v>249</v>
      </c>
      <c r="P77" s="128">
        <v>6</v>
      </c>
      <c r="Q77" s="19" t="s">
        <v>140</v>
      </c>
      <c r="R77" s="128">
        <v>57</v>
      </c>
      <c r="S77" s="128">
        <v>0</v>
      </c>
      <c r="T77" s="19" t="s">
        <v>144</v>
      </c>
      <c r="U77" s="19" t="s">
        <v>138</v>
      </c>
      <c r="V77" s="128">
        <v>0</v>
      </c>
      <c r="W77" s="128">
        <v>0</v>
      </c>
      <c r="X77" s="128">
        <v>0</v>
      </c>
      <c r="Y77" s="128">
        <v>0</v>
      </c>
      <c r="Z77" s="128">
        <v>0</v>
      </c>
      <c r="AA77" s="128" t="s">
        <v>28</v>
      </c>
      <c r="AB77" s="128">
        <v>0</v>
      </c>
      <c r="AC77" s="128">
        <v>0</v>
      </c>
      <c r="AD77" s="128">
        <v>0</v>
      </c>
      <c r="AE77" s="128">
        <v>0</v>
      </c>
      <c r="AF77" s="128">
        <v>0</v>
      </c>
      <c r="AG77" s="128">
        <v>0</v>
      </c>
      <c r="AH77" s="128">
        <v>0</v>
      </c>
      <c r="AI77" s="128">
        <v>0</v>
      </c>
      <c r="AJ77" s="128">
        <v>0</v>
      </c>
      <c r="AK77" s="128">
        <v>0</v>
      </c>
      <c r="AL77" s="22">
        <v>29</v>
      </c>
      <c r="AM77" s="128">
        <v>4</v>
      </c>
      <c r="AN77" s="128">
        <v>0</v>
      </c>
      <c r="AO77" s="128">
        <v>4</v>
      </c>
      <c r="AQ77" s="128">
        <v>1</v>
      </c>
      <c r="AS77" s="128">
        <v>10029000</v>
      </c>
      <c r="AU77" s="128">
        <v>10010000</v>
      </c>
      <c r="AW77" s="128">
        <v>1</v>
      </c>
      <c r="AX77" s="128">
        <v>0</v>
      </c>
      <c r="AZ77" s="128">
        <v>1</v>
      </c>
      <c r="BA77" s="128">
        <v>99999999</v>
      </c>
      <c r="BB77" s="128">
        <v>99999999001</v>
      </c>
      <c r="BD77" s="128">
        <v>10019000</v>
      </c>
      <c r="BE77" s="128">
        <v>10019000023</v>
      </c>
      <c r="BF77" s="128">
        <v>11</v>
      </c>
      <c r="BG77" s="128">
        <v>19</v>
      </c>
      <c r="BH77" s="128">
        <v>0</v>
      </c>
      <c r="BI77" s="128">
        <v>0</v>
      </c>
      <c r="BJ77" s="128">
        <v>23</v>
      </c>
      <c r="BM77" s="128" t="s">
        <v>5</v>
      </c>
      <c r="BN77" s="128" t="s">
        <v>379</v>
      </c>
      <c r="BO77" s="209" t="s">
        <v>381</v>
      </c>
      <c r="BP77" s="209" t="s">
        <v>153</v>
      </c>
      <c r="BQ77" s="128">
        <v>23</v>
      </c>
      <c r="BR77" s="19" t="s">
        <v>290</v>
      </c>
      <c r="BS77" s="19" t="s">
        <v>290</v>
      </c>
      <c r="BU77" s="19" t="s">
        <v>511</v>
      </c>
    </row>
    <row r="78" spans="1:73" ht="15.75" customHeight="1" x14ac:dyDescent="0.25">
      <c r="A78" s="39">
        <v>7</v>
      </c>
      <c r="B78" s="31"/>
      <c r="C78" s="41" t="s">
        <v>393</v>
      </c>
      <c r="D78" s="35" t="s">
        <v>397</v>
      </c>
      <c r="E78" s="217" t="s">
        <v>202</v>
      </c>
      <c r="F78" s="36">
        <v>3</v>
      </c>
      <c r="I78" s="34" t="s">
        <v>6</v>
      </c>
      <c r="K78" s="34" t="s">
        <v>340</v>
      </c>
      <c r="L78" s="19" t="s">
        <v>341</v>
      </c>
      <c r="M78" s="155" t="s">
        <v>250</v>
      </c>
      <c r="P78" s="128">
        <v>7</v>
      </c>
      <c r="Q78" s="19" t="s">
        <v>149</v>
      </c>
      <c r="R78" s="128">
        <v>144</v>
      </c>
      <c r="S78" s="128">
        <v>0</v>
      </c>
      <c r="T78" s="19" t="s">
        <v>137</v>
      </c>
      <c r="U78" s="19" t="s">
        <v>138</v>
      </c>
      <c r="V78" s="128">
        <v>0</v>
      </c>
      <c r="W78" s="128">
        <v>0</v>
      </c>
      <c r="X78" s="128">
        <v>0</v>
      </c>
      <c r="Y78" s="128">
        <v>0</v>
      </c>
      <c r="Z78" s="128">
        <v>0</v>
      </c>
      <c r="AA78" s="128">
        <v>0</v>
      </c>
      <c r="AB78" s="128">
        <v>0</v>
      </c>
      <c r="AC78" s="128">
        <v>0</v>
      </c>
      <c r="AD78" s="128">
        <v>0</v>
      </c>
      <c r="AE78" s="128">
        <v>0</v>
      </c>
      <c r="AF78" s="128">
        <v>0</v>
      </c>
      <c r="AG78" s="128">
        <v>0</v>
      </c>
      <c r="AH78" s="128">
        <v>0</v>
      </c>
      <c r="AI78" s="128">
        <v>0</v>
      </c>
      <c r="AJ78" s="128">
        <v>0</v>
      </c>
      <c r="AK78" s="128">
        <v>0</v>
      </c>
      <c r="AL78" s="22">
        <v>0</v>
      </c>
      <c r="AM78" s="128">
        <v>2</v>
      </c>
      <c r="AN78" s="128">
        <v>0</v>
      </c>
      <c r="AO78" s="128">
        <v>2</v>
      </c>
      <c r="AQ78" s="128">
        <v>1</v>
      </c>
      <c r="AS78" s="128">
        <v>99999999</v>
      </c>
      <c r="AU78" s="128">
        <v>10010000</v>
      </c>
      <c r="AW78" s="128">
        <v>0</v>
      </c>
      <c r="AX78" s="128">
        <v>0</v>
      </c>
      <c r="AZ78" s="128">
        <v>2</v>
      </c>
      <c r="BA78" s="128">
        <v>99999999</v>
      </c>
      <c r="BB78" s="128">
        <v>99999999002</v>
      </c>
      <c r="BD78" s="128">
        <v>10026000</v>
      </c>
      <c r="BE78" s="128">
        <v>10026000003</v>
      </c>
      <c r="BF78" s="128">
        <v>11</v>
      </c>
      <c r="BG78" s="128">
        <v>26</v>
      </c>
      <c r="BH78" s="128">
        <v>0</v>
      </c>
      <c r="BI78" s="128">
        <v>0</v>
      </c>
      <c r="BJ78" s="128">
        <v>3</v>
      </c>
      <c r="BM78" s="128" t="s">
        <v>6</v>
      </c>
      <c r="BN78" s="128" t="s">
        <v>393</v>
      </c>
      <c r="BO78" s="209" t="s">
        <v>397</v>
      </c>
      <c r="BP78" s="209" t="s">
        <v>202</v>
      </c>
      <c r="BQ78" s="128">
        <v>3</v>
      </c>
      <c r="BR78" s="19" t="s">
        <v>290</v>
      </c>
      <c r="BS78" s="19" t="s">
        <v>290</v>
      </c>
      <c r="BU78" s="19" t="s">
        <v>512</v>
      </c>
    </row>
    <row r="79" spans="1:73" ht="15.6" x14ac:dyDescent="0.25">
      <c r="A79" s="39">
        <v>8</v>
      </c>
      <c r="B79" s="31"/>
      <c r="C79" s="41" t="s">
        <v>407</v>
      </c>
      <c r="D79" s="35" t="s">
        <v>411</v>
      </c>
      <c r="E79" s="217" t="s">
        <v>140</v>
      </c>
      <c r="F79" s="36">
        <v>6</v>
      </c>
      <c r="I79" s="34" t="s">
        <v>7</v>
      </c>
      <c r="K79" s="34" t="s">
        <v>345</v>
      </c>
      <c r="L79" s="19" t="s">
        <v>346</v>
      </c>
      <c r="M79" s="155" t="s">
        <v>251</v>
      </c>
      <c r="P79" s="128">
        <v>8</v>
      </c>
      <c r="Q79" s="19" t="s">
        <v>149</v>
      </c>
      <c r="R79" s="128">
        <v>52</v>
      </c>
      <c r="S79" s="128">
        <v>0</v>
      </c>
      <c r="T79" s="19" t="s">
        <v>141</v>
      </c>
      <c r="U79" s="19" t="s">
        <v>138</v>
      </c>
      <c r="V79" s="128">
        <v>0</v>
      </c>
      <c r="W79" s="128">
        <v>0</v>
      </c>
      <c r="X79" s="128">
        <v>0</v>
      </c>
      <c r="Y79" s="128">
        <v>0</v>
      </c>
      <c r="Z79" s="128">
        <v>0</v>
      </c>
      <c r="AA79" s="128">
        <v>0</v>
      </c>
      <c r="AB79" s="128">
        <v>0</v>
      </c>
      <c r="AC79" s="128">
        <v>0</v>
      </c>
      <c r="AD79" s="128">
        <v>0</v>
      </c>
      <c r="AE79" s="128">
        <v>0</v>
      </c>
      <c r="AF79" s="128">
        <v>0</v>
      </c>
      <c r="AG79" s="128">
        <v>0</v>
      </c>
      <c r="AH79" s="128">
        <v>0</v>
      </c>
      <c r="AI79" s="128">
        <v>0</v>
      </c>
      <c r="AJ79" s="128">
        <v>0</v>
      </c>
      <c r="AK79" s="128">
        <v>0</v>
      </c>
      <c r="AL79" s="22">
        <v>0</v>
      </c>
      <c r="AM79" s="128">
        <v>3</v>
      </c>
      <c r="AN79" s="128">
        <v>0</v>
      </c>
      <c r="AO79" s="128">
        <v>3</v>
      </c>
      <c r="AQ79" s="128">
        <v>1</v>
      </c>
      <c r="AS79" s="128">
        <v>99999999</v>
      </c>
      <c r="AU79" s="128">
        <v>10010000</v>
      </c>
      <c r="AW79" s="128">
        <v>0</v>
      </c>
      <c r="AX79" s="128">
        <v>0</v>
      </c>
      <c r="AZ79" s="128">
        <v>3</v>
      </c>
      <c r="BA79" s="128">
        <v>99999999</v>
      </c>
      <c r="BB79" s="128">
        <v>99999999003</v>
      </c>
      <c r="BD79" s="128">
        <v>10029000</v>
      </c>
      <c r="BE79" s="128">
        <v>10029000006</v>
      </c>
      <c r="BF79" s="128">
        <v>11</v>
      </c>
      <c r="BG79" s="128">
        <v>29</v>
      </c>
      <c r="BH79" s="128">
        <v>0</v>
      </c>
      <c r="BI79" s="128">
        <v>0</v>
      </c>
      <c r="BJ79" s="128">
        <v>6</v>
      </c>
      <c r="BM79" s="128" t="s">
        <v>7</v>
      </c>
      <c r="BN79" s="128" t="s">
        <v>407</v>
      </c>
      <c r="BO79" s="209" t="s">
        <v>411</v>
      </c>
      <c r="BP79" s="209" t="s">
        <v>140</v>
      </c>
      <c r="BQ79" s="128">
        <v>6</v>
      </c>
      <c r="BR79" s="19" t="s">
        <v>290</v>
      </c>
      <c r="BS79" s="19" t="s">
        <v>290</v>
      </c>
      <c r="BU79" s="19" t="s">
        <v>513</v>
      </c>
    </row>
    <row r="80" spans="1:73" ht="15.75" customHeight="1" x14ac:dyDescent="0.25">
      <c r="A80" s="39">
        <v>9</v>
      </c>
      <c r="B80" s="31"/>
      <c r="C80" s="41" t="s">
        <v>419</v>
      </c>
      <c r="D80" s="35" t="s">
        <v>423</v>
      </c>
      <c r="E80" s="217" t="s">
        <v>135</v>
      </c>
      <c r="F80" s="36">
        <v>2</v>
      </c>
      <c r="I80" s="34" t="s">
        <v>8</v>
      </c>
      <c r="K80" s="34" t="s">
        <v>350</v>
      </c>
      <c r="L80" s="19" t="s">
        <v>351</v>
      </c>
      <c r="M80" s="155" t="s">
        <v>252</v>
      </c>
      <c r="P80" s="128">
        <v>9</v>
      </c>
      <c r="Q80" s="19" t="s">
        <v>149</v>
      </c>
      <c r="R80" s="128">
        <v>151</v>
      </c>
      <c r="S80" s="128">
        <v>0</v>
      </c>
      <c r="T80" s="19" t="s">
        <v>141</v>
      </c>
      <c r="U80" s="19" t="s">
        <v>138</v>
      </c>
      <c r="V80" s="128">
        <v>0</v>
      </c>
      <c r="W80" s="128">
        <v>0</v>
      </c>
      <c r="X80" s="128">
        <v>0</v>
      </c>
      <c r="Y80" s="128">
        <v>0</v>
      </c>
      <c r="Z80" s="128">
        <v>0</v>
      </c>
      <c r="AA80" s="128">
        <v>0</v>
      </c>
      <c r="AB80" s="128">
        <v>0</v>
      </c>
      <c r="AC80" s="128">
        <v>0</v>
      </c>
      <c r="AD80" s="128">
        <v>0</v>
      </c>
      <c r="AE80" s="128">
        <v>0</v>
      </c>
      <c r="AF80" s="128">
        <v>0</v>
      </c>
      <c r="AG80" s="128">
        <v>0</v>
      </c>
      <c r="AH80" s="128">
        <v>0</v>
      </c>
      <c r="AI80" s="128">
        <v>0</v>
      </c>
      <c r="AJ80" s="128">
        <v>0</v>
      </c>
      <c r="AK80" s="128">
        <v>0</v>
      </c>
      <c r="AL80" s="22">
        <v>0</v>
      </c>
      <c r="AM80" s="128">
        <v>3</v>
      </c>
      <c r="AN80" s="128">
        <v>0</v>
      </c>
      <c r="AO80" s="128">
        <v>3</v>
      </c>
      <c r="AQ80" s="128">
        <v>1</v>
      </c>
      <c r="AS80" s="128">
        <v>99999999</v>
      </c>
      <c r="AU80" s="128">
        <v>10010000</v>
      </c>
      <c r="AW80" s="128">
        <v>0</v>
      </c>
      <c r="AX80" s="128">
        <v>0</v>
      </c>
      <c r="AZ80" s="128">
        <v>4</v>
      </c>
      <c r="BA80" s="128">
        <v>99999999</v>
      </c>
      <c r="BB80" s="128">
        <v>99999999004</v>
      </c>
      <c r="BD80" s="128">
        <v>10040000</v>
      </c>
      <c r="BE80" s="128">
        <v>10040000002</v>
      </c>
      <c r="BF80" s="128">
        <v>11</v>
      </c>
      <c r="BG80" s="128">
        <v>40</v>
      </c>
      <c r="BH80" s="128">
        <v>0</v>
      </c>
      <c r="BI80" s="128">
        <v>0</v>
      </c>
      <c r="BJ80" s="128">
        <v>2</v>
      </c>
      <c r="BM80" s="128" t="s">
        <v>8</v>
      </c>
      <c r="BN80" s="128" t="s">
        <v>419</v>
      </c>
      <c r="BO80" s="209" t="s">
        <v>423</v>
      </c>
      <c r="BP80" s="209" t="s">
        <v>135</v>
      </c>
      <c r="BQ80" s="128">
        <v>2</v>
      </c>
      <c r="BR80" s="19" t="s">
        <v>290</v>
      </c>
      <c r="BS80" s="19" t="s">
        <v>290</v>
      </c>
      <c r="BU80" s="19" t="s">
        <v>514</v>
      </c>
    </row>
    <row r="81" spans="1:73" ht="15.75" customHeight="1" x14ac:dyDescent="0.25">
      <c r="A81" s="39">
        <v>10</v>
      </c>
      <c r="B81" s="31"/>
      <c r="C81" s="41" t="s">
        <v>429</v>
      </c>
      <c r="D81" s="35" t="s">
        <v>431</v>
      </c>
      <c r="E81" s="217" t="s">
        <v>133</v>
      </c>
      <c r="F81" s="36">
        <v>1</v>
      </c>
      <c r="I81" s="34" t="s">
        <v>9</v>
      </c>
      <c r="K81" s="34" t="s">
        <v>329</v>
      </c>
      <c r="L81" s="19" t="s">
        <v>333</v>
      </c>
      <c r="M81" s="155" t="s">
        <v>191</v>
      </c>
      <c r="P81" s="128">
        <v>10</v>
      </c>
      <c r="Q81" s="19" t="s">
        <v>153</v>
      </c>
      <c r="R81" s="128">
        <v>239</v>
      </c>
      <c r="S81" s="128">
        <v>0</v>
      </c>
      <c r="T81" s="19" t="s">
        <v>137</v>
      </c>
      <c r="U81" s="19" t="s">
        <v>138</v>
      </c>
      <c r="V81" s="128">
        <v>0</v>
      </c>
      <c r="W81" s="128">
        <v>0</v>
      </c>
      <c r="X81" s="128">
        <v>0</v>
      </c>
      <c r="Y81" s="128" t="s">
        <v>18</v>
      </c>
      <c r="Z81" s="128">
        <v>0</v>
      </c>
      <c r="AA81" s="128">
        <v>0</v>
      </c>
      <c r="AB81" s="128">
        <v>0</v>
      </c>
      <c r="AC81" s="128">
        <v>0</v>
      </c>
      <c r="AD81" s="128">
        <v>0</v>
      </c>
      <c r="AE81" s="128">
        <v>0</v>
      </c>
      <c r="AF81" s="128">
        <v>0</v>
      </c>
      <c r="AG81" s="128">
        <v>0</v>
      </c>
      <c r="AH81" s="128">
        <v>0</v>
      </c>
      <c r="AI81" s="128">
        <v>0</v>
      </c>
      <c r="AJ81" s="128">
        <v>0</v>
      </c>
      <c r="AK81" s="128">
        <v>0</v>
      </c>
      <c r="AL81" s="22">
        <v>19</v>
      </c>
      <c r="AM81" s="128">
        <v>2</v>
      </c>
      <c r="AN81" s="128">
        <v>0</v>
      </c>
      <c r="AO81" s="128">
        <v>2</v>
      </c>
      <c r="AQ81" s="128">
        <v>1</v>
      </c>
      <c r="AS81" s="128">
        <v>10019000</v>
      </c>
      <c r="AU81" s="128">
        <v>10010000</v>
      </c>
      <c r="AW81" s="128">
        <v>0</v>
      </c>
      <c r="AX81" s="128">
        <v>0</v>
      </c>
      <c r="AZ81" s="128">
        <v>5</v>
      </c>
      <c r="BA81" s="128">
        <v>99999999</v>
      </c>
      <c r="BB81" s="128">
        <v>99999999005</v>
      </c>
      <c r="BD81" s="128">
        <v>10051000</v>
      </c>
      <c r="BE81" s="128">
        <v>10051000001</v>
      </c>
      <c r="BF81" s="128">
        <v>11</v>
      </c>
      <c r="BG81" s="128">
        <v>51</v>
      </c>
      <c r="BH81" s="128">
        <v>0</v>
      </c>
      <c r="BI81" s="128">
        <v>0</v>
      </c>
      <c r="BJ81" s="128">
        <v>1</v>
      </c>
      <c r="BM81" s="128" t="s">
        <v>9</v>
      </c>
      <c r="BN81" s="128" t="s">
        <v>429</v>
      </c>
      <c r="BO81" s="209" t="s">
        <v>431</v>
      </c>
      <c r="BP81" s="209" t="s">
        <v>133</v>
      </c>
      <c r="BQ81" s="128">
        <v>1</v>
      </c>
      <c r="BR81" s="19" t="s">
        <v>290</v>
      </c>
      <c r="BS81" s="19" t="s">
        <v>290</v>
      </c>
      <c r="BU81" s="19" t="s">
        <v>515</v>
      </c>
    </row>
    <row r="82" spans="1:73" ht="15.75" customHeight="1" x14ac:dyDescent="0.25">
      <c r="A82" s="247">
        <v>11</v>
      </c>
      <c r="B82" s="248"/>
      <c r="C82" s="252" t="s">
        <v>433</v>
      </c>
      <c r="D82" s="249" t="s">
        <v>518</v>
      </c>
      <c r="E82" s="250" t="s">
        <v>517</v>
      </c>
      <c r="F82" s="251">
        <v>4</v>
      </c>
      <c r="M82" s="155"/>
      <c r="R82" s="128"/>
      <c r="S82" s="128"/>
      <c r="AL82" s="22"/>
      <c r="AM82" s="128"/>
      <c r="AN82" s="128"/>
      <c r="AO82" s="128"/>
      <c r="AQ82" s="128"/>
      <c r="BE82" s="128"/>
      <c r="BO82" s="221"/>
      <c r="BP82" s="221"/>
    </row>
    <row r="83" spans="1:73" ht="15.75" customHeight="1" thickBot="1" x14ac:dyDescent="0.3">
      <c r="A83" s="120">
        <v>12</v>
      </c>
      <c r="B83" s="42"/>
      <c r="C83" s="43" t="s">
        <v>433</v>
      </c>
      <c r="D83" s="44" t="s">
        <v>437</v>
      </c>
      <c r="E83" s="241" t="s">
        <v>225</v>
      </c>
      <c r="F83" s="45">
        <v>5</v>
      </c>
      <c r="I83" s="34" t="s">
        <v>10</v>
      </c>
      <c r="K83" s="34" t="s">
        <v>358</v>
      </c>
      <c r="L83" s="19" t="s">
        <v>359</v>
      </c>
      <c r="M83" s="155" t="s">
        <v>253</v>
      </c>
      <c r="P83" s="128">
        <v>11</v>
      </c>
      <c r="Q83" s="19" t="s">
        <v>153</v>
      </c>
      <c r="R83" s="128">
        <v>120</v>
      </c>
      <c r="S83" s="128">
        <v>0</v>
      </c>
      <c r="T83" s="19" t="s">
        <v>137</v>
      </c>
      <c r="U83" s="19" t="s">
        <v>138</v>
      </c>
      <c r="V83" s="128">
        <v>0</v>
      </c>
      <c r="W83" s="128">
        <v>0</v>
      </c>
      <c r="X83" s="128">
        <v>0</v>
      </c>
      <c r="Y83" s="128" t="s">
        <v>18</v>
      </c>
      <c r="Z83" s="128">
        <v>0</v>
      </c>
      <c r="AA83" s="128">
        <v>0</v>
      </c>
      <c r="AB83" s="128">
        <v>0</v>
      </c>
      <c r="AC83" s="128">
        <v>0</v>
      </c>
      <c r="AD83" s="128">
        <v>0</v>
      </c>
      <c r="AE83" s="128">
        <v>0</v>
      </c>
      <c r="AF83" s="128">
        <v>0</v>
      </c>
      <c r="AG83" s="128">
        <v>0</v>
      </c>
      <c r="AH83" s="128">
        <v>0</v>
      </c>
      <c r="AI83" s="128">
        <v>0</v>
      </c>
      <c r="AJ83" s="128">
        <v>0</v>
      </c>
      <c r="AK83" s="128">
        <v>0</v>
      </c>
      <c r="AL83" s="22">
        <v>19</v>
      </c>
      <c r="AM83" s="128">
        <v>2</v>
      </c>
      <c r="AN83" s="128">
        <v>0</v>
      </c>
      <c r="AO83" s="128">
        <v>2</v>
      </c>
      <c r="AQ83" s="128">
        <v>1</v>
      </c>
      <c r="AS83" s="128">
        <v>10019000</v>
      </c>
      <c r="AU83" s="128">
        <v>10010000</v>
      </c>
      <c r="AW83" s="128">
        <v>0</v>
      </c>
      <c r="AX83" s="128">
        <v>0</v>
      </c>
      <c r="AZ83" s="128">
        <v>6</v>
      </c>
      <c r="BA83" s="128">
        <v>99999999</v>
      </c>
      <c r="BB83" s="128">
        <v>99999999006</v>
      </c>
      <c r="BD83" s="128">
        <v>10071000</v>
      </c>
      <c r="BE83" s="128">
        <v>10071000005</v>
      </c>
      <c r="BF83" s="128">
        <v>11</v>
      </c>
      <c r="BG83" s="128">
        <v>71</v>
      </c>
      <c r="BH83" s="128">
        <v>0</v>
      </c>
      <c r="BI83" s="128">
        <v>0</v>
      </c>
      <c r="BJ83" s="128">
        <v>5</v>
      </c>
      <c r="BM83" s="128" t="s">
        <v>10</v>
      </c>
      <c r="BN83" s="128" t="s">
        <v>433</v>
      </c>
      <c r="BO83" s="209" t="s">
        <v>437</v>
      </c>
      <c r="BP83" s="209" t="s">
        <v>225</v>
      </c>
      <c r="BQ83" s="128">
        <v>5</v>
      </c>
      <c r="BR83" s="19" t="s">
        <v>290</v>
      </c>
      <c r="BS83" s="19" t="s">
        <v>290</v>
      </c>
      <c r="BU83" s="19" t="s">
        <v>516</v>
      </c>
    </row>
  </sheetData>
  <mergeCells count="5">
    <mergeCell ref="A1:F1"/>
    <mergeCell ref="B3:D3"/>
    <mergeCell ref="A9:D9"/>
    <mergeCell ref="D5:E5"/>
    <mergeCell ref="D6:E6"/>
  </mergeCells>
  <pageMargins left="0.7" right="0.7" top="0.78740157499999996" bottom="0.78740157499999996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List3"/>
  <dimension ref="A1:BZ104"/>
  <sheetViews>
    <sheetView workbookViewId="0">
      <pane ySplit="71" topLeftCell="A72" activePane="bottomLeft" state="frozen"/>
      <selection pane="bottomLeft" activeCell="H4" sqref="H4"/>
    </sheetView>
  </sheetViews>
  <sheetFormatPr defaultColWidth="8.88671875" defaultRowHeight="13.2" x14ac:dyDescent="0.25"/>
  <cols>
    <col min="1" max="1" width="7.44140625" style="19" customWidth="1"/>
    <col min="2" max="2" width="2.88671875" style="19" customWidth="1"/>
    <col min="3" max="3" width="8.109375" style="19" customWidth="1"/>
    <col min="4" max="4" width="48" style="19" customWidth="1"/>
    <col min="5" max="5" width="14.44140625" style="19" customWidth="1"/>
    <col min="6" max="6" width="13.88671875" style="19" customWidth="1"/>
    <col min="7" max="8" width="8.88671875" style="19"/>
    <col min="9" max="9" width="7.44140625" style="34" hidden="1" customWidth="1"/>
    <col min="10" max="10" width="8.88671875" style="34" hidden="1" customWidth="1"/>
    <col min="11" max="11" width="11.6640625" style="34" hidden="1" customWidth="1"/>
    <col min="12" max="12" width="38.88671875" style="19" hidden="1" customWidth="1"/>
    <col min="13" max="13" width="13.88671875" style="19" hidden="1" customWidth="1"/>
    <col min="14" max="15" width="8.88671875" style="19" hidden="1" customWidth="1"/>
    <col min="16" max="16" width="8.88671875" style="128" hidden="1" customWidth="1"/>
    <col min="17" max="19" width="11.44140625" style="19" hidden="1" customWidth="1"/>
    <col min="20" max="21" width="8.88671875" style="19" hidden="1" customWidth="1"/>
    <col min="22" max="38" width="8.88671875" style="128" hidden="1" customWidth="1"/>
    <col min="39" max="44" width="8.88671875" style="19" hidden="1" customWidth="1"/>
    <col min="45" max="45" width="8.88671875" style="128" hidden="1" customWidth="1"/>
    <col min="46" max="46" width="8.88671875" style="19" hidden="1" customWidth="1"/>
    <col min="47" max="47" width="8.88671875" style="128" hidden="1" customWidth="1"/>
    <col min="48" max="48" width="8.88671875" style="19" hidden="1" customWidth="1"/>
    <col min="49" max="50" width="8.88671875" style="128" hidden="1" customWidth="1"/>
    <col min="51" max="51" width="8.88671875" style="19" hidden="1" customWidth="1"/>
    <col min="52" max="52" width="8.88671875" style="128" hidden="1" customWidth="1"/>
    <col min="53" max="53" width="10.6640625" style="128" hidden="1" customWidth="1"/>
    <col min="54" max="54" width="12.88671875" style="128" hidden="1" customWidth="1"/>
    <col min="55" max="55" width="8.88671875" style="19" hidden="1" customWidth="1"/>
    <col min="56" max="56" width="8.88671875" style="128" hidden="1" customWidth="1"/>
    <col min="57" max="57" width="12.88671875" style="19" hidden="1" customWidth="1"/>
    <col min="58" max="63" width="8.88671875" style="128" hidden="1" customWidth="1"/>
    <col min="64" max="64" width="8.88671875" style="19" hidden="1" customWidth="1"/>
    <col min="65" max="65" width="8.88671875" style="128" hidden="1" customWidth="1"/>
    <col min="66" max="66" width="11.6640625" style="128" hidden="1" customWidth="1"/>
    <col min="67" max="67" width="38.88671875" style="154" hidden="1" customWidth="1"/>
    <col min="68" max="68" width="13.88671875" style="19" hidden="1" customWidth="1"/>
    <col min="69" max="69" width="8.88671875" style="128" hidden="1" customWidth="1"/>
    <col min="70" max="70" width="9.5546875" style="19" hidden="1" customWidth="1"/>
    <col min="71" max="72" width="8.88671875" style="19" hidden="1" customWidth="1"/>
    <col min="73" max="73" width="39.6640625" style="19" hidden="1" customWidth="1"/>
    <col min="74" max="74" width="8.88671875" style="19" hidden="1" customWidth="1"/>
    <col min="75" max="75" width="39.6640625" style="19" hidden="1" customWidth="1"/>
    <col min="76" max="76" width="8.88671875" style="19" hidden="1" customWidth="1"/>
    <col min="77" max="77" width="39.6640625" style="19" hidden="1" customWidth="1"/>
    <col min="78" max="78" width="8.88671875" style="19" hidden="1" customWidth="1"/>
    <col min="79" max="16384" width="8.88671875" style="19"/>
  </cols>
  <sheetData>
    <row r="1" spans="1:74" ht="22.8" x14ac:dyDescent="0.25">
      <c r="A1" s="236" t="s">
        <v>132</v>
      </c>
      <c r="B1" s="236"/>
      <c r="C1" s="236"/>
      <c r="D1" s="236"/>
      <c r="E1" s="236"/>
      <c r="F1" s="236"/>
    </row>
    <row r="2" spans="1:74" ht="17.399999999999999" x14ac:dyDescent="0.25">
      <c r="A2" s="17" t="s">
        <v>236</v>
      </c>
      <c r="B2" s="210" t="s">
        <v>237</v>
      </c>
      <c r="C2" s="210"/>
      <c r="D2" s="210"/>
      <c r="E2" s="46"/>
      <c r="F2" s="18"/>
    </row>
    <row r="3" spans="1:74" ht="17.399999999999999" x14ac:dyDescent="0.25">
      <c r="A3" s="17" t="s">
        <v>238</v>
      </c>
      <c r="B3" s="230" t="s">
        <v>239</v>
      </c>
      <c r="C3" s="230"/>
      <c r="D3" s="230"/>
      <c r="E3" s="28"/>
      <c r="F3" s="18"/>
    </row>
    <row r="4" spans="1:74" ht="15.6" x14ac:dyDescent="0.25">
      <c r="A4" s="47"/>
      <c r="B4" s="48"/>
      <c r="C4" s="48"/>
      <c r="D4" s="49"/>
      <c r="E4" s="51" t="s">
        <v>240</v>
      </c>
      <c r="F4" s="52">
        <v>85</v>
      </c>
      <c r="BV4" s="128" t="s">
        <v>86</v>
      </c>
    </row>
    <row r="5" spans="1:74" ht="15.6" x14ac:dyDescent="0.25">
      <c r="A5" s="47"/>
      <c r="B5" s="48"/>
      <c r="C5" s="48"/>
      <c r="D5" s="239" t="s">
        <v>241</v>
      </c>
      <c r="E5" s="239"/>
      <c r="F5" s="52">
        <v>0</v>
      </c>
      <c r="BO5" s="219"/>
      <c r="BV5" s="128"/>
    </row>
    <row r="6" spans="1:74" ht="15.6" x14ac:dyDescent="0.25">
      <c r="A6" s="47"/>
      <c r="B6" s="48"/>
      <c r="C6" s="48"/>
      <c r="D6" s="239" t="s">
        <v>242</v>
      </c>
      <c r="E6" s="239"/>
      <c r="F6" s="52">
        <v>85</v>
      </c>
      <c r="BO6" s="219"/>
      <c r="BV6" s="128"/>
    </row>
    <row r="7" spans="1:74" hidden="1" x14ac:dyDescent="0.25">
      <c r="A7" s="19" t="s">
        <v>243</v>
      </c>
      <c r="BV7" s="128">
        <v>1</v>
      </c>
    </row>
    <row r="8" spans="1:74" hidden="1" x14ac:dyDescent="0.25">
      <c r="A8" s="33"/>
      <c r="B8" s="50"/>
      <c r="C8" s="50"/>
      <c r="D8" s="33"/>
      <c r="E8" s="33"/>
      <c r="F8" s="33"/>
    </row>
    <row r="9" spans="1:74" hidden="1" x14ac:dyDescent="0.25">
      <c r="A9" s="237" t="s">
        <v>244</v>
      </c>
      <c r="B9" s="237"/>
      <c r="C9" s="237"/>
      <c r="D9" s="237"/>
      <c r="E9" s="33"/>
    </row>
    <row r="10" spans="1:74" ht="13.8" thickBot="1" x14ac:dyDescent="0.3">
      <c r="A10" s="33"/>
      <c r="B10" s="33"/>
      <c r="C10" s="33"/>
      <c r="D10" s="33"/>
      <c r="E10" s="33"/>
    </row>
    <row r="11" spans="1:74" hidden="1" x14ac:dyDescent="0.25">
      <c r="A11" s="33"/>
      <c r="B11" s="33"/>
      <c r="C11" s="33"/>
      <c r="D11" s="33"/>
      <c r="E11" s="33"/>
      <c r="F11" s="19" t="s">
        <v>245</v>
      </c>
    </row>
    <row r="12" spans="1:74" hidden="1" x14ac:dyDescent="0.25">
      <c r="A12" s="33"/>
      <c r="B12" s="33"/>
      <c r="C12" s="33"/>
      <c r="D12" s="33"/>
      <c r="E12" s="33"/>
      <c r="F12" s="19" t="s">
        <v>246</v>
      </c>
    </row>
    <row r="13" spans="1:74" hidden="1" x14ac:dyDescent="0.25">
      <c r="A13" s="33"/>
      <c r="B13" s="33"/>
      <c r="C13" s="33"/>
      <c r="D13" s="33"/>
      <c r="E13" s="33"/>
      <c r="F13" s="19" t="s">
        <v>136</v>
      </c>
    </row>
    <row r="14" spans="1:74" hidden="1" x14ac:dyDescent="0.25">
      <c r="A14" s="33"/>
      <c r="B14" s="33"/>
      <c r="C14" s="33"/>
      <c r="D14" s="33"/>
      <c r="E14" s="33"/>
      <c r="F14" s="19" t="s">
        <v>247</v>
      </c>
    </row>
    <row r="15" spans="1:74" hidden="1" x14ac:dyDescent="0.25">
      <c r="A15" s="33"/>
      <c r="B15" s="33"/>
      <c r="C15" s="33"/>
      <c r="D15" s="33"/>
      <c r="E15" s="33"/>
      <c r="F15" s="19" t="s">
        <v>248</v>
      </c>
    </row>
    <row r="16" spans="1:74" hidden="1" x14ac:dyDescent="0.25">
      <c r="A16" s="33"/>
      <c r="B16" s="33"/>
      <c r="C16" s="33"/>
      <c r="D16" s="33"/>
      <c r="E16" s="33"/>
      <c r="F16" s="19" t="s">
        <v>249</v>
      </c>
    </row>
    <row r="17" spans="1:6" hidden="1" x14ac:dyDescent="0.25">
      <c r="A17" s="33"/>
      <c r="B17" s="33"/>
      <c r="C17" s="33"/>
      <c r="D17" s="33"/>
      <c r="E17" s="33"/>
      <c r="F17" s="19" t="s">
        <v>250</v>
      </c>
    </row>
    <row r="18" spans="1:6" hidden="1" x14ac:dyDescent="0.25">
      <c r="A18" s="33"/>
      <c r="B18" s="33"/>
      <c r="C18" s="33"/>
      <c r="D18" s="33"/>
      <c r="E18" s="33"/>
      <c r="F18" s="19" t="s">
        <v>251</v>
      </c>
    </row>
    <row r="19" spans="1:6" hidden="1" x14ac:dyDescent="0.25">
      <c r="A19" s="33"/>
      <c r="B19" s="33"/>
      <c r="C19" s="33"/>
      <c r="D19" s="33"/>
      <c r="E19" s="33"/>
      <c r="F19" s="19" t="s">
        <v>252</v>
      </c>
    </row>
    <row r="20" spans="1:6" hidden="1" x14ac:dyDescent="0.25">
      <c r="A20" s="33"/>
      <c r="B20" s="33"/>
      <c r="C20" s="33"/>
      <c r="D20" s="33"/>
      <c r="E20" s="33"/>
      <c r="F20" s="19" t="s">
        <v>191</v>
      </c>
    </row>
    <row r="21" spans="1:6" hidden="1" x14ac:dyDescent="0.25">
      <c r="A21" s="33"/>
      <c r="B21" s="33"/>
      <c r="C21" s="33"/>
      <c r="D21" s="33"/>
      <c r="E21" s="33"/>
      <c r="F21" s="19" t="s">
        <v>253</v>
      </c>
    </row>
    <row r="22" spans="1:6" hidden="1" x14ac:dyDescent="0.25">
      <c r="A22" s="33"/>
      <c r="B22" s="33"/>
      <c r="C22" s="33"/>
      <c r="D22" s="33"/>
      <c r="E22" s="33"/>
      <c r="F22" s="19" t="s">
        <v>254</v>
      </c>
    </row>
    <row r="23" spans="1:6" hidden="1" x14ac:dyDescent="0.25">
      <c r="A23" s="33"/>
      <c r="B23" s="33"/>
      <c r="C23" s="33"/>
      <c r="D23" s="33"/>
      <c r="E23" s="33"/>
      <c r="F23" s="19" t="s">
        <v>255</v>
      </c>
    </row>
    <row r="24" spans="1:6" hidden="1" x14ac:dyDescent="0.25">
      <c r="A24" s="33"/>
      <c r="B24" s="33"/>
      <c r="C24" s="33"/>
      <c r="D24" s="33"/>
      <c r="E24" s="33"/>
      <c r="F24" s="19" t="s">
        <v>256</v>
      </c>
    </row>
    <row r="25" spans="1:6" hidden="1" x14ac:dyDescent="0.25">
      <c r="A25" s="33"/>
      <c r="B25" s="33"/>
      <c r="C25" s="33"/>
      <c r="D25" s="33"/>
      <c r="E25" s="33"/>
      <c r="F25" s="19" t="s">
        <v>212</v>
      </c>
    </row>
    <row r="26" spans="1:6" hidden="1" x14ac:dyDescent="0.25">
      <c r="A26" s="33"/>
      <c r="B26" s="33"/>
      <c r="C26" s="33"/>
      <c r="D26" s="33"/>
      <c r="E26" s="33"/>
      <c r="F26" s="19" t="s">
        <v>176</v>
      </c>
    </row>
    <row r="27" spans="1:6" hidden="1" x14ac:dyDescent="0.25">
      <c r="A27" s="33"/>
      <c r="B27" s="33"/>
      <c r="C27" s="33"/>
      <c r="D27" s="33"/>
      <c r="E27" s="33"/>
      <c r="F27" s="19" t="s">
        <v>134</v>
      </c>
    </row>
    <row r="28" spans="1:6" hidden="1" x14ac:dyDescent="0.25">
      <c r="A28" s="33"/>
      <c r="B28" s="33"/>
      <c r="C28" s="33"/>
      <c r="D28" s="33"/>
      <c r="E28" s="33"/>
      <c r="F28" s="19" t="s">
        <v>257</v>
      </c>
    </row>
    <row r="29" spans="1:6" hidden="1" x14ac:dyDescent="0.25">
      <c r="A29" s="33"/>
      <c r="B29" s="33"/>
      <c r="C29" s="33"/>
      <c r="D29" s="33"/>
      <c r="E29" s="33"/>
      <c r="F29" s="19" t="s">
        <v>153</v>
      </c>
    </row>
    <row r="30" spans="1:6" hidden="1" x14ac:dyDescent="0.25">
      <c r="A30" s="33"/>
      <c r="B30" s="33"/>
      <c r="C30" s="33"/>
      <c r="D30" s="33"/>
      <c r="E30" s="33"/>
      <c r="F30" s="19" t="s">
        <v>258</v>
      </c>
    </row>
    <row r="31" spans="1:6" hidden="1" x14ac:dyDescent="0.25">
      <c r="A31" s="33"/>
      <c r="B31" s="33"/>
      <c r="C31" s="33"/>
      <c r="D31" s="33"/>
      <c r="E31" s="33"/>
      <c r="F31" s="19" t="s">
        <v>259</v>
      </c>
    </row>
    <row r="32" spans="1:6" hidden="1" x14ac:dyDescent="0.25">
      <c r="A32" s="33"/>
      <c r="B32" s="33"/>
      <c r="C32" s="33"/>
      <c r="D32" s="33"/>
      <c r="E32" s="33"/>
      <c r="F32" s="19" t="s">
        <v>260</v>
      </c>
    </row>
    <row r="33" spans="1:37" hidden="1" x14ac:dyDescent="0.25">
      <c r="A33" s="33"/>
      <c r="B33" s="33"/>
      <c r="C33" s="33"/>
      <c r="D33" s="33"/>
      <c r="E33" s="33"/>
      <c r="F33" s="19" t="s">
        <v>261</v>
      </c>
    </row>
    <row r="34" spans="1:37" hidden="1" x14ac:dyDescent="0.25">
      <c r="A34" s="33"/>
      <c r="B34" s="33"/>
      <c r="C34" s="33"/>
      <c r="D34" s="33"/>
      <c r="E34" s="33"/>
      <c r="F34" s="19" t="s">
        <v>262</v>
      </c>
    </row>
    <row r="35" spans="1:37" hidden="1" x14ac:dyDescent="0.25">
      <c r="A35" s="33"/>
      <c r="B35" s="33"/>
      <c r="C35" s="33"/>
      <c r="D35" s="33"/>
      <c r="E35" s="33"/>
      <c r="F35" s="19" t="s">
        <v>263</v>
      </c>
    </row>
    <row r="36" spans="1:37" hidden="1" x14ac:dyDescent="0.25">
      <c r="A36" s="33"/>
      <c r="B36" s="33"/>
      <c r="C36" s="33"/>
      <c r="D36" s="33"/>
      <c r="E36" s="33"/>
      <c r="F36" s="19" t="s">
        <v>202</v>
      </c>
    </row>
    <row r="37" spans="1:37" hidden="1" x14ac:dyDescent="0.25">
      <c r="A37" s="33"/>
      <c r="B37" s="33"/>
      <c r="C37" s="33"/>
      <c r="D37" s="33"/>
      <c r="E37" s="33"/>
      <c r="F37" s="19" t="s">
        <v>264</v>
      </c>
    </row>
    <row r="38" spans="1:37" hidden="1" x14ac:dyDescent="0.25">
      <c r="A38" s="33"/>
      <c r="B38" s="33"/>
      <c r="C38" s="33"/>
      <c r="D38" s="33"/>
      <c r="E38" s="33"/>
      <c r="F38" s="19" t="s">
        <v>265</v>
      </c>
    </row>
    <row r="39" spans="1:37" hidden="1" x14ac:dyDescent="0.25">
      <c r="A39" s="33"/>
      <c r="B39" s="33"/>
      <c r="C39" s="33"/>
      <c r="D39" s="33"/>
      <c r="E39" s="33"/>
      <c r="F39" s="19" t="s">
        <v>140</v>
      </c>
    </row>
    <row r="40" spans="1:37" hidden="1" x14ac:dyDescent="0.25">
      <c r="A40" s="33"/>
      <c r="B40" s="33"/>
      <c r="C40" s="33"/>
      <c r="D40" s="33"/>
      <c r="E40" s="33"/>
      <c r="F40" s="19" t="s">
        <v>266</v>
      </c>
    </row>
    <row r="41" spans="1:37" hidden="1" x14ac:dyDescent="0.25">
      <c r="A41" s="33"/>
      <c r="B41" s="33"/>
      <c r="C41" s="33"/>
      <c r="D41" s="33"/>
      <c r="E41" s="33"/>
      <c r="F41" s="19" t="s">
        <v>267</v>
      </c>
    </row>
    <row r="42" spans="1:37" hidden="1" x14ac:dyDescent="0.25">
      <c r="A42" s="33"/>
      <c r="B42" s="33"/>
      <c r="C42" s="33"/>
      <c r="D42" s="33"/>
      <c r="E42" s="33"/>
      <c r="F42" s="19" t="s">
        <v>268</v>
      </c>
    </row>
    <row r="43" spans="1:37" hidden="1" x14ac:dyDescent="0.25">
      <c r="A43" s="33"/>
      <c r="B43" s="33"/>
      <c r="C43" s="33"/>
      <c r="D43" s="33"/>
      <c r="E43" s="33"/>
      <c r="F43" s="19" t="s">
        <v>269</v>
      </c>
    </row>
    <row r="44" spans="1:37" hidden="1" x14ac:dyDescent="0.25">
      <c r="A44" s="33"/>
      <c r="B44" s="33"/>
      <c r="C44" s="33"/>
      <c r="D44" s="33"/>
      <c r="E44" s="33"/>
      <c r="F44" s="19" t="s">
        <v>270</v>
      </c>
    </row>
    <row r="45" spans="1:37" hidden="1" x14ac:dyDescent="0.25">
      <c r="A45" s="33"/>
      <c r="B45" s="33"/>
      <c r="C45" s="33"/>
      <c r="D45" s="33"/>
      <c r="E45" s="33"/>
      <c r="F45" s="19" t="s">
        <v>271</v>
      </c>
    </row>
    <row r="46" spans="1:37" hidden="1" x14ac:dyDescent="0.25">
      <c r="A46" s="33"/>
      <c r="B46" s="33"/>
      <c r="C46" s="33"/>
      <c r="D46" s="33"/>
      <c r="E46" s="33"/>
      <c r="F46" s="19" t="s">
        <v>272</v>
      </c>
      <c r="AK46" s="128" t="s">
        <v>138</v>
      </c>
    </row>
    <row r="47" spans="1:37" hidden="1" x14ac:dyDescent="0.25">
      <c r="A47" s="33"/>
      <c r="B47" s="33"/>
      <c r="C47" s="33"/>
      <c r="D47" s="33"/>
      <c r="E47" s="33"/>
      <c r="F47" s="19" t="s">
        <v>273</v>
      </c>
      <c r="AK47" s="128" t="s">
        <v>274</v>
      </c>
    </row>
    <row r="48" spans="1:37" hidden="1" x14ac:dyDescent="0.25">
      <c r="A48" s="33"/>
      <c r="B48" s="33"/>
      <c r="C48" s="33"/>
      <c r="D48" s="33"/>
      <c r="E48" s="33"/>
      <c r="F48" s="19" t="s">
        <v>275</v>
      </c>
      <c r="AK48" s="128">
        <v>1</v>
      </c>
    </row>
    <row r="49" spans="1:43" hidden="1" x14ac:dyDescent="0.25">
      <c r="A49" s="33"/>
      <c r="B49" s="33"/>
      <c r="C49" s="33"/>
      <c r="D49" s="33"/>
      <c r="E49" s="33"/>
      <c r="F49" s="19" t="s">
        <v>276</v>
      </c>
    </row>
    <row r="50" spans="1:43" hidden="1" x14ac:dyDescent="0.25">
      <c r="A50" s="33"/>
      <c r="B50" s="33"/>
      <c r="C50" s="33"/>
      <c r="D50" s="33"/>
      <c r="E50" s="33"/>
      <c r="F50" s="19" t="s">
        <v>135</v>
      </c>
    </row>
    <row r="51" spans="1:43" ht="26.4" hidden="1" x14ac:dyDescent="0.25">
      <c r="A51" s="33"/>
      <c r="B51" s="33"/>
      <c r="C51" s="33"/>
      <c r="D51" s="33"/>
      <c r="E51" s="33"/>
      <c r="F51" s="19" t="s">
        <v>277</v>
      </c>
      <c r="AG51" s="40" t="s">
        <v>278</v>
      </c>
      <c r="AH51" s="128" t="s">
        <v>279</v>
      </c>
      <c r="AI51" s="128" t="s">
        <v>280</v>
      </c>
      <c r="AJ51" s="128" t="s">
        <v>122</v>
      </c>
      <c r="AO51" s="19" t="s">
        <v>280</v>
      </c>
    </row>
    <row r="52" spans="1:43" hidden="1" x14ac:dyDescent="0.25">
      <c r="A52" s="33"/>
      <c r="B52" s="33"/>
      <c r="C52" s="33"/>
      <c r="D52" s="33"/>
      <c r="E52" s="33"/>
      <c r="F52" s="19" t="s">
        <v>281</v>
      </c>
      <c r="AF52" s="211" t="s">
        <v>282</v>
      </c>
      <c r="AG52" s="128">
        <v>0</v>
      </c>
      <c r="AH52" s="128">
        <v>0</v>
      </c>
      <c r="AI52" s="128">
        <v>0</v>
      </c>
      <c r="AJ52" s="128">
        <v>0</v>
      </c>
      <c r="AM52" s="19" t="s">
        <v>282</v>
      </c>
      <c r="AN52" s="128">
        <v>1</v>
      </c>
      <c r="AO52" s="128">
        <v>0</v>
      </c>
      <c r="AQ52" s="128"/>
    </row>
    <row r="53" spans="1:43" hidden="1" x14ac:dyDescent="0.25">
      <c r="A53" s="33"/>
      <c r="B53" s="33"/>
      <c r="C53" s="33"/>
      <c r="D53" s="33"/>
      <c r="E53" s="33"/>
      <c r="F53" s="19" t="s">
        <v>283</v>
      </c>
      <c r="AF53" s="211" t="s">
        <v>137</v>
      </c>
      <c r="AG53" s="128" t="s">
        <v>274</v>
      </c>
      <c r="AH53" s="128">
        <v>0</v>
      </c>
      <c r="AI53" s="128">
        <v>0</v>
      </c>
      <c r="AJ53" s="128">
        <v>0</v>
      </c>
      <c r="AM53" s="19" t="s">
        <v>137</v>
      </c>
      <c r="AN53" s="128">
        <v>2</v>
      </c>
      <c r="AO53" s="128">
        <v>0</v>
      </c>
      <c r="AQ53" s="128"/>
    </row>
    <row r="54" spans="1:43" hidden="1" x14ac:dyDescent="0.25">
      <c r="A54" s="33"/>
      <c r="B54" s="33"/>
      <c r="C54" s="33"/>
      <c r="D54" s="33"/>
      <c r="E54" s="33"/>
      <c r="F54" s="19" t="s">
        <v>284</v>
      </c>
      <c r="AF54" s="211" t="s">
        <v>141</v>
      </c>
      <c r="AG54" s="128" t="s">
        <v>274</v>
      </c>
      <c r="AH54" s="128">
        <v>0</v>
      </c>
      <c r="AI54" s="128">
        <v>0</v>
      </c>
      <c r="AJ54" s="128">
        <v>0</v>
      </c>
      <c r="AM54" s="19" t="s">
        <v>141</v>
      </c>
      <c r="AN54" s="128">
        <v>3</v>
      </c>
      <c r="AO54" s="128">
        <v>0</v>
      </c>
      <c r="AQ54" s="128"/>
    </row>
    <row r="55" spans="1:43" hidden="1" x14ac:dyDescent="0.25">
      <c r="A55" s="33"/>
      <c r="B55" s="33"/>
      <c r="C55" s="33"/>
      <c r="D55" s="33"/>
      <c r="E55" s="33"/>
      <c r="F55" s="19" t="s">
        <v>285</v>
      </c>
      <c r="AF55" s="211" t="s">
        <v>144</v>
      </c>
      <c r="AG55" s="128" t="s">
        <v>274</v>
      </c>
      <c r="AH55" s="128">
        <v>0</v>
      </c>
      <c r="AI55" s="128">
        <v>0</v>
      </c>
      <c r="AJ55" s="128">
        <v>0</v>
      </c>
      <c r="AM55" s="19" t="s">
        <v>144</v>
      </c>
      <c r="AN55" s="128">
        <v>4</v>
      </c>
      <c r="AO55" s="128">
        <v>0</v>
      </c>
      <c r="AQ55" s="128"/>
    </row>
    <row r="56" spans="1:43" hidden="1" x14ac:dyDescent="0.25">
      <c r="A56" s="33"/>
      <c r="B56" s="33"/>
      <c r="C56" s="33"/>
      <c r="D56" s="33"/>
      <c r="E56" s="33"/>
      <c r="F56" s="19" t="s">
        <v>286</v>
      </c>
      <c r="AF56" s="211" t="s">
        <v>287</v>
      </c>
      <c r="AG56" s="128">
        <v>0</v>
      </c>
      <c r="AH56" s="128">
        <v>0</v>
      </c>
      <c r="AI56" s="128">
        <v>0</v>
      </c>
      <c r="AJ56" s="128">
        <v>0</v>
      </c>
      <c r="AM56" s="19" t="s">
        <v>287</v>
      </c>
      <c r="AN56" s="128">
        <v>5</v>
      </c>
      <c r="AO56" s="128">
        <v>0</v>
      </c>
      <c r="AQ56" s="128"/>
    </row>
    <row r="57" spans="1:43" hidden="1" x14ac:dyDescent="0.25">
      <c r="A57" s="33"/>
      <c r="B57" s="33"/>
      <c r="C57" s="33"/>
      <c r="D57" s="33"/>
      <c r="E57" s="33"/>
      <c r="F57" s="19" t="s">
        <v>225</v>
      </c>
      <c r="AF57" s="211" t="s">
        <v>288</v>
      </c>
      <c r="AG57" s="128">
        <v>0</v>
      </c>
      <c r="AH57" s="128">
        <v>0</v>
      </c>
      <c r="AI57" s="128">
        <v>0</v>
      </c>
      <c r="AJ57" s="128">
        <v>0</v>
      </c>
      <c r="AM57" s="19" t="s">
        <v>288</v>
      </c>
      <c r="AN57" s="128">
        <v>6</v>
      </c>
      <c r="AO57" s="128">
        <v>0</v>
      </c>
      <c r="AQ57" s="128"/>
    </row>
    <row r="58" spans="1:43" hidden="1" x14ac:dyDescent="0.25">
      <c r="A58" s="33"/>
      <c r="B58" s="33"/>
      <c r="C58" s="33"/>
      <c r="D58" s="33"/>
      <c r="E58" s="33"/>
      <c r="F58" s="19">
        <v>0</v>
      </c>
      <c r="AF58" s="211" t="s">
        <v>289</v>
      </c>
      <c r="AG58" s="128">
        <v>0</v>
      </c>
      <c r="AH58" s="128">
        <v>0</v>
      </c>
      <c r="AI58" s="128">
        <v>0</v>
      </c>
      <c r="AJ58" s="128">
        <v>0</v>
      </c>
      <c r="AM58" s="19" t="s">
        <v>289</v>
      </c>
      <c r="AN58" s="128">
        <v>7</v>
      </c>
      <c r="AO58" s="128">
        <v>0</v>
      </c>
      <c r="AQ58" s="128"/>
    </row>
    <row r="59" spans="1:43" hidden="1" x14ac:dyDescent="0.25">
      <c r="A59" s="33"/>
      <c r="B59" s="33" t="s">
        <v>290</v>
      </c>
      <c r="C59" s="33"/>
      <c r="D59" s="33"/>
      <c r="E59" s="33"/>
      <c r="F59" s="19">
        <v>0</v>
      </c>
      <c r="AF59" s="211" t="s">
        <v>291</v>
      </c>
      <c r="AG59" s="128">
        <v>0</v>
      </c>
      <c r="AH59" s="128">
        <v>0</v>
      </c>
      <c r="AI59" s="128">
        <v>0</v>
      </c>
      <c r="AJ59" s="128">
        <v>0</v>
      </c>
      <c r="AM59" s="19" t="s">
        <v>291</v>
      </c>
      <c r="AN59" s="128">
        <v>8</v>
      </c>
      <c r="AO59" s="128">
        <v>0</v>
      </c>
      <c r="AQ59" s="128"/>
    </row>
    <row r="60" spans="1:43" hidden="1" x14ac:dyDescent="0.25">
      <c r="A60" s="33"/>
      <c r="B60" s="33" t="s">
        <v>290</v>
      </c>
      <c r="C60" s="33"/>
      <c r="D60" s="33"/>
      <c r="E60" s="33"/>
      <c r="F60" s="19">
        <v>0</v>
      </c>
      <c r="AF60" s="211" t="s">
        <v>292</v>
      </c>
      <c r="AG60" s="128">
        <v>0</v>
      </c>
      <c r="AJ60" s="128">
        <v>0</v>
      </c>
      <c r="AM60" s="19" t="s">
        <v>292</v>
      </c>
      <c r="AN60" s="128">
        <v>9</v>
      </c>
      <c r="AO60" s="128"/>
      <c r="AQ60" s="128"/>
    </row>
    <row r="61" spans="1:43" hidden="1" x14ac:dyDescent="0.25">
      <c r="A61" s="33"/>
      <c r="B61" s="33" t="s">
        <v>290</v>
      </c>
      <c r="C61" s="33"/>
      <c r="D61" s="33"/>
      <c r="E61" s="33"/>
      <c r="F61" s="19">
        <v>0</v>
      </c>
      <c r="AF61" s="211" t="s">
        <v>293</v>
      </c>
      <c r="AG61" s="128">
        <v>0</v>
      </c>
      <c r="AJ61" s="128">
        <v>0</v>
      </c>
      <c r="AM61" s="19" t="s">
        <v>293</v>
      </c>
      <c r="AN61" s="128">
        <v>10</v>
      </c>
      <c r="AO61" s="128"/>
      <c r="AQ61" s="128"/>
    </row>
    <row r="62" spans="1:43" hidden="1" x14ac:dyDescent="0.25">
      <c r="A62" s="33"/>
      <c r="B62" s="33" t="s">
        <v>290</v>
      </c>
      <c r="C62" s="33"/>
      <c r="D62" s="33"/>
      <c r="E62" s="33"/>
      <c r="F62" s="19">
        <v>0</v>
      </c>
      <c r="AF62" s="211" t="s">
        <v>234</v>
      </c>
      <c r="AG62" s="128" t="s">
        <v>274</v>
      </c>
      <c r="AJ62" s="128">
        <v>1</v>
      </c>
      <c r="AM62" s="19" t="s">
        <v>234</v>
      </c>
      <c r="AN62" s="128">
        <v>11</v>
      </c>
      <c r="AO62" s="128"/>
      <c r="AQ62" s="128"/>
    </row>
    <row r="63" spans="1:43" hidden="1" x14ac:dyDescent="0.25">
      <c r="A63" s="33"/>
      <c r="B63" s="33" t="s">
        <v>290</v>
      </c>
      <c r="C63" s="33"/>
      <c r="D63" s="33"/>
      <c r="E63" s="33"/>
      <c r="F63" s="19">
        <v>0</v>
      </c>
      <c r="AF63" s="211" t="s">
        <v>235</v>
      </c>
      <c r="AG63" s="128" t="s">
        <v>274</v>
      </c>
      <c r="AJ63" s="128">
        <v>1</v>
      </c>
      <c r="AM63" s="19" t="s">
        <v>235</v>
      </c>
      <c r="AN63" s="128">
        <v>12</v>
      </c>
      <c r="AO63" s="128"/>
      <c r="AQ63" s="128"/>
    </row>
    <row r="64" spans="1:43" hidden="1" x14ac:dyDescent="0.25">
      <c r="A64" s="33"/>
      <c r="B64" s="33" t="s">
        <v>290</v>
      </c>
      <c r="C64" s="33"/>
      <c r="D64" s="33"/>
      <c r="E64" s="33"/>
      <c r="F64" s="19">
        <v>0</v>
      </c>
      <c r="AF64" s="211" t="s">
        <v>294</v>
      </c>
      <c r="AG64" s="128">
        <v>0</v>
      </c>
      <c r="AJ64" s="128">
        <v>0</v>
      </c>
      <c r="AM64" s="19" t="s">
        <v>294</v>
      </c>
      <c r="AN64" s="128">
        <v>13</v>
      </c>
      <c r="AO64" s="128"/>
      <c r="AQ64" s="128"/>
    </row>
    <row r="65" spans="1:77" hidden="1" x14ac:dyDescent="0.25">
      <c r="A65" s="33"/>
      <c r="B65" s="33" t="s">
        <v>290</v>
      </c>
      <c r="C65" s="33"/>
      <c r="D65" s="33"/>
      <c r="E65" s="33"/>
      <c r="F65" s="19">
        <v>0</v>
      </c>
      <c r="AF65" s="211" t="s">
        <v>295</v>
      </c>
      <c r="AG65" s="128">
        <v>0</v>
      </c>
      <c r="AJ65" s="128">
        <v>0</v>
      </c>
      <c r="AM65" s="19" t="s">
        <v>295</v>
      </c>
      <c r="AN65" s="128">
        <v>14</v>
      </c>
      <c r="AO65" s="128"/>
      <c r="AQ65" s="128"/>
    </row>
    <row r="66" spans="1:77" hidden="1" x14ac:dyDescent="0.25">
      <c r="A66" s="33"/>
      <c r="B66" s="33" t="s">
        <v>296</v>
      </c>
      <c r="C66" s="33"/>
      <c r="D66" s="33"/>
      <c r="E66" s="33"/>
      <c r="F66" s="19">
        <v>0</v>
      </c>
      <c r="AF66" s="211" t="s">
        <v>297</v>
      </c>
      <c r="AG66" s="128">
        <v>0</v>
      </c>
      <c r="AJ66" s="128">
        <v>0</v>
      </c>
      <c r="AM66" s="19" t="s">
        <v>297</v>
      </c>
      <c r="AN66" s="128">
        <v>15</v>
      </c>
      <c r="AO66" s="128"/>
      <c r="AQ66" s="128" t="s">
        <v>138</v>
      </c>
      <c r="AS66" s="128">
        <v>99999999</v>
      </c>
      <c r="BS66" s="19" t="s">
        <v>138</v>
      </c>
      <c r="BV66" s="128" t="s">
        <v>280</v>
      </c>
    </row>
    <row r="67" spans="1:77" hidden="1" x14ac:dyDescent="0.25">
      <c r="A67" s="33"/>
      <c r="B67" s="33" t="s">
        <v>298</v>
      </c>
      <c r="C67" s="33"/>
      <c r="D67" s="33"/>
      <c r="E67" s="33"/>
      <c r="F67" s="19" t="s">
        <v>299</v>
      </c>
      <c r="AF67" s="211" t="s">
        <v>300</v>
      </c>
      <c r="AG67" s="128">
        <v>0</v>
      </c>
      <c r="AJ67" s="128">
        <v>0</v>
      </c>
      <c r="AM67" s="19" t="s">
        <v>300</v>
      </c>
      <c r="AN67" s="128">
        <v>16</v>
      </c>
      <c r="AO67" s="128"/>
      <c r="AQ67" s="128" t="s">
        <v>128</v>
      </c>
      <c r="BS67" s="19" t="s">
        <v>128</v>
      </c>
      <c r="BV67" s="128">
        <v>1</v>
      </c>
    </row>
    <row r="68" spans="1:77" hidden="1" x14ac:dyDescent="0.25">
      <c r="A68" s="33"/>
      <c r="B68" s="33" t="s">
        <v>301</v>
      </c>
      <c r="C68" s="33"/>
      <c r="D68" s="33"/>
      <c r="E68" s="33"/>
      <c r="F68" s="19" t="s">
        <v>302</v>
      </c>
      <c r="AI68" s="128" t="s">
        <v>38</v>
      </c>
      <c r="AJ68" s="128">
        <v>2</v>
      </c>
      <c r="AK68" s="128">
        <v>1</v>
      </c>
    </row>
    <row r="69" spans="1:77" hidden="1" x14ac:dyDescent="0.25">
      <c r="A69" s="33"/>
      <c r="B69" s="33" t="s">
        <v>303</v>
      </c>
      <c r="C69" s="33"/>
      <c r="D69" s="33"/>
      <c r="E69" s="33"/>
      <c r="F69" s="19" t="s">
        <v>304</v>
      </c>
    </row>
    <row r="70" spans="1:77" ht="13.8" hidden="1" thickBot="1" x14ac:dyDescent="0.3">
      <c r="A70" s="33"/>
      <c r="B70" s="33" t="s">
        <v>305</v>
      </c>
      <c r="C70" s="33"/>
      <c r="D70" s="33"/>
      <c r="E70" s="33"/>
      <c r="F70" s="19" t="s">
        <v>306</v>
      </c>
      <c r="BG70" s="128" t="s">
        <v>101</v>
      </c>
      <c r="BH70" s="128" t="s">
        <v>73</v>
      </c>
      <c r="BI70" s="128" t="s">
        <v>307</v>
      </c>
      <c r="BJ70" s="128" t="s">
        <v>33</v>
      </c>
    </row>
    <row r="71" spans="1:77" ht="13.8" thickBot="1" x14ac:dyDescent="0.3">
      <c r="A71" s="2" t="s">
        <v>308</v>
      </c>
      <c r="B71" s="29"/>
      <c r="C71" s="30"/>
      <c r="D71" s="5" t="s">
        <v>121</v>
      </c>
      <c r="E71" s="3" t="s">
        <v>43</v>
      </c>
      <c r="F71" s="24" t="s">
        <v>40</v>
      </c>
      <c r="I71" s="34" t="s">
        <v>308</v>
      </c>
      <c r="K71" s="34" t="s">
        <v>309</v>
      </c>
      <c r="L71" s="19" t="s">
        <v>310</v>
      </c>
      <c r="M71" s="19" t="s">
        <v>311</v>
      </c>
      <c r="P71" s="128" t="s">
        <v>308</v>
      </c>
      <c r="Q71" s="19" t="s">
        <v>311</v>
      </c>
      <c r="R71" s="220" t="s">
        <v>312</v>
      </c>
      <c r="S71" s="220" t="s">
        <v>241</v>
      </c>
      <c r="T71" s="19" t="s">
        <v>73</v>
      </c>
      <c r="U71" s="19" t="s">
        <v>307</v>
      </c>
      <c r="V71" s="156" t="s">
        <v>66</v>
      </c>
      <c r="W71" s="128" t="s">
        <v>67</v>
      </c>
      <c r="X71" s="128" t="s">
        <v>68</v>
      </c>
      <c r="Y71" s="128" t="s">
        <v>88</v>
      </c>
      <c r="Z71" s="128" t="s">
        <v>89</v>
      </c>
      <c r="AA71" s="128" t="s">
        <v>90</v>
      </c>
      <c r="AB71" s="128" t="s">
        <v>91</v>
      </c>
      <c r="AC71" s="128" t="s">
        <v>92</v>
      </c>
      <c r="AD71" s="128" t="s">
        <v>93</v>
      </c>
      <c r="AE71" s="128" t="s">
        <v>94</v>
      </c>
      <c r="AF71" s="128" t="s">
        <v>95</v>
      </c>
      <c r="AG71" s="128" t="s">
        <v>96</v>
      </c>
      <c r="AH71" s="128" t="s">
        <v>97</v>
      </c>
      <c r="AI71" s="128" t="s">
        <v>98</v>
      </c>
      <c r="AJ71" s="128" t="s">
        <v>99</v>
      </c>
      <c r="AK71" s="128" t="s">
        <v>100</v>
      </c>
      <c r="AL71" s="128" t="s">
        <v>101</v>
      </c>
      <c r="AM71" s="128" t="s">
        <v>73</v>
      </c>
      <c r="AN71" s="128" t="s">
        <v>73</v>
      </c>
      <c r="AQ71" s="19" t="s">
        <v>307</v>
      </c>
      <c r="AS71" s="128" t="s">
        <v>102</v>
      </c>
      <c r="AU71" s="128" t="s">
        <v>103</v>
      </c>
      <c r="AW71" s="128" t="s">
        <v>77</v>
      </c>
      <c r="AX71" s="128" t="s">
        <v>78</v>
      </c>
      <c r="AZ71" s="128" t="s">
        <v>104</v>
      </c>
      <c r="BA71" s="128" t="s">
        <v>78</v>
      </c>
      <c r="BB71" s="128" t="s">
        <v>72</v>
      </c>
      <c r="BD71" s="128" t="s">
        <v>105</v>
      </c>
      <c r="BE71" s="19" t="s">
        <v>106</v>
      </c>
      <c r="BF71" s="128" t="s">
        <v>107</v>
      </c>
      <c r="BG71" s="128" t="s">
        <v>108</v>
      </c>
      <c r="BH71" s="128" t="s">
        <v>108</v>
      </c>
      <c r="BI71" s="128" t="s">
        <v>108</v>
      </c>
      <c r="BJ71" s="128" t="s">
        <v>108</v>
      </c>
      <c r="BM71" s="128" t="s">
        <v>76</v>
      </c>
      <c r="BN71" s="128" t="s">
        <v>309</v>
      </c>
      <c r="BO71" s="128" t="s">
        <v>310</v>
      </c>
      <c r="BP71" s="19" t="s">
        <v>311</v>
      </c>
      <c r="BQ71" s="128" t="s">
        <v>40</v>
      </c>
      <c r="BR71" s="128" t="s">
        <v>73</v>
      </c>
      <c r="BS71" s="128" t="s">
        <v>307</v>
      </c>
      <c r="BU71" s="19" t="s">
        <v>123</v>
      </c>
      <c r="BW71" s="19" t="s">
        <v>124</v>
      </c>
      <c r="BY71" s="19" t="s">
        <v>120</v>
      </c>
    </row>
    <row r="72" spans="1:77" ht="20.100000000000001" customHeight="1" x14ac:dyDescent="0.25">
      <c r="A72" s="39">
        <v>1</v>
      </c>
      <c r="B72" s="31"/>
      <c r="C72" s="41" t="s">
        <v>313</v>
      </c>
      <c r="D72" s="35" t="s">
        <v>314</v>
      </c>
      <c r="E72" s="217" t="s">
        <v>136</v>
      </c>
      <c r="F72" s="36">
        <v>1</v>
      </c>
      <c r="I72" s="34" t="s">
        <v>0</v>
      </c>
      <c r="K72" s="34" t="s">
        <v>315</v>
      </c>
      <c r="L72" s="19" t="s">
        <v>316</v>
      </c>
      <c r="M72" s="155" t="s">
        <v>245</v>
      </c>
      <c r="P72" s="128">
        <v>1</v>
      </c>
      <c r="Q72" s="19" t="s">
        <v>140</v>
      </c>
      <c r="R72" s="128">
        <v>18</v>
      </c>
      <c r="S72" s="128">
        <v>0</v>
      </c>
      <c r="T72" s="19" t="s">
        <v>137</v>
      </c>
      <c r="U72" s="19" t="s">
        <v>138</v>
      </c>
      <c r="V72" s="128">
        <v>0</v>
      </c>
      <c r="W72" s="128">
        <v>0</v>
      </c>
      <c r="X72" s="128">
        <v>0</v>
      </c>
      <c r="Y72" s="128">
        <v>0</v>
      </c>
      <c r="Z72" s="128">
        <v>0</v>
      </c>
      <c r="AA72" s="128" t="s">
        <v>28</v>
      </c>
      <c r="AB72" s="128">
        <v>0</v>
      </c>
      <c r="AC72" s="128">
        <v>0</v>
      </c>
      <c r="AD72" s="128">
        <v>0</v>
      </c>
      <c r="AE72" s="128">
        <v>0</v>
      </c>
      <c r="AF72" s="128">
        <v>0</v>
      </c>
      <c r="AG72" s="128">
        <v>0</v>
      </c>
      <c r="AH72" s="128">
        <v>0</v>
      </c>
      <c r="AI72" s="128">
        <v>0</v>
      </c>
      <c r="AJ72" s="128">
        <v>0</v>
      </c>
      <c r="AK72" s="128">
        <v>0</v>
      </c>
      <c r="AL72" s="22">
        <v>29</v>
      </c>
      <c r="AM72" s="128">
        <v>2</v>
      </c>
      <c r="AN72" s="128">
        <v>0</v>
      </c>
      <c r="AO72" s="128">
        <v>2</v>
      </c>
      <c r="AQ72" s="128">
        <v>1</v>
      </c>
      <c r="AS72" s="128">
        <v>10029021</v>
      </c>
      <c r="AU72" s="128">
        <v>10003031</v>
      </c>
      <c r="AW72" s="128">
        <v>1</v>
      </c>
      <c r="AX72" s="128">
        <v>1</v>
      </c>
      <c r="AZ72" s="128">
        <v>1</v>
      </c>
      <c r="BA72" s="128">
        <v>10003031</v>
      </c>
      <c r="BB72" s="128">
        <v>10003031001</v>
      </c>
      <c r="BD72" s="128">
        <v>10003031</v>
      </c>
      <c r="BE72" s="128">
        <v>10003031001</v>
      </c>
      <c r="BF72" s="128">
        <v>11</v>
      </c>
      <c r="BG72" s="128">
        <v>3</v>
      </c>
      <c r="BH72" s="128">
        <v>3</v>
      </c>
      <c r="BI72" s="128">
        <v>1</v>
      </c>
      <c r="BJ72" s="128">
        <v>1</v>
      </c>
      <c r="BM72" s="128" t="s">
        <v>0</v>
      </c>
      <c r="BN72" s="128" t="s">
        <v>313</v>
      </c>
      <c r="BO72" s="154" t="s">
        <v>317</v>
      </c>
      <c r="BP72" s="154" t="s">
        <v>136</v>
      </c>
      <c r="BQ72" s="128">
        <v>1</v>
      </c>
      <c r="BR72" s="19" t="s">
        <v>141</v>
      </c>
      <c r="BS72" s="19" t="s">
        <v>138</v>
      </c>
      <c r="BU72" s="19" t="s">
        <v>314</v>
      </c>
      <c r="BW72" s="19" t="s">
        <v>318</v>
      </c>
      <c r="BY72" s="19" t="s">
        <v>314</v>
      </c>
    </row>
    <row r="73" spans="1:77" ht="20.100000000000001" customHeight="1" x14ac:dyDescent="0.25">
      <c r="A73" s="39">
        <v>2</v>
      </c>
      <c r="B73" s="31"/>
      <c r="C73" s="41" t="s">
        <v>313</v>
      </c>
      <c r="D73" s="35" t="s">
        <v>319</v>
      </c>
      <c r="E73" s="217" t="s">
        <v>136</v>
      </c>
      <c r="F73" s="36">
        <v>2</v>
      </c>
      <c r="I73" s="34" t="s">
        <v>1</v>
      </c>
      <c r="K73" s="34" t="s">
        <v>320</v>
      </c>
      <c r="L73" s="19" t="s">
        <v>321</v>
      </c>
      <c r="M73" s="155" t="s">
        <v>246</v>
      </c>
      <c r="P73" s="128">
        <v>2</v>
      </c>
      <c r="Q73" s="19" t="s">
        <v>140</v>
      </c>
      <c r="R73" s="128">
        <v>110</v>
      </c>
      <c r="S73" s="128">
        <v>0</v>
      </c>
      <c r="T73" s="19" t="s">
        <v>141</v>
      </c>
      <c r="U73" s="19" t="s">
        <v>138</v>
      </c>
      <c r="V73" s="128">
        <v>0</v>
      </c>
      <c r="W73" s="128">
        <v>0</v>
      </c>
      <c r="X73" s="128">
        <v>0</v>
      </c>
      <c r="Y73" s="128">
        <v>0</v>
      </c>
      <c r="Z73" s="128">
        <v>0</v>
      </c>
      <c r="AA73" s="128" t="s">
        <v>28</v>
      </c>
      <c r="AB73" s="128">
        <v>0</v>
      </c>
      <c r="AC73" s="128">
        <v>0</v>
      </c>
      <c r="AD73" s="128">
        <v>0</v>
      </c>
      <c r="AE73" s="128">
        <v>0</v>
      </c>
      <c r="AF73" s="128">
        <v>0</v>
      </c>
      <c r="AG73" s="128">
        <v>0</v>
      </c>
      <c r="AH73" s="128">
        <v>0</v>
      </c>
      <c r="AI73" s="128">
        <v>0</v>
      </c>
      <c r="AJ73" s="128">
        <v>0</v>
      </c>
      <c r="AK73" s="128">
        <v>0</v>
      </c>
      <c r="AL73" s="22">
        <v>29</v>
      </c>
      <c r="AM73" s="128">
        <v>3</v>
      </c>
      <c r="AN73" s="128">
        <v>0</v>
      </c>
      <c r="AO73" s="128">
        <v>3</v>
      </c>
      <c r="AQ73" s="128">
        <v>1</v>
      </c>
      <c r="AS73" s="128">
        <v>10029031</v>
      </c>
      <c r="AU73" s="128">
        <v>10003041</v>
      </c>
      <c r="AW73" s="128">
        <v>1</v>
      </c>
      <c r="AX73" s="128">
        <v>0</v>
      </c>
      <c r="AZ73" s="128">
        <v>1</v>
      </c>
      <c r="BA73" s="128">
        <v>99999999</v>
      </c>
      <c r="BB73" s="128">
        <v>99999999001</v>
      </c>
      <c r="BD73" s="128">
        <v>10003041</v>
      </c>
      <c r="BE73" s="128">
        <v>10003041002</v>
      </c>
      <c r="BF73" s="128">
        <v>11</v>
      </c>
      <c r="BG73" s="128">
        <v>3</v>
      </c>
      <c r="BH73" s="128">
        <v>4</v>
      </c>
      <c r="BI73" s="128">
        <v>1</v>
      </c>
      <c r="BJ73" s="128">
        <v>2</v>
      </c>
      <c r="BM73" s="128" t="s">
        <v>1</v>
      </c>
      <c r="BN73" s="128" t="s">
        <v>313</v>
      </c>
      <c r="BO73" s="209" t="s">
        <v>317</v>
      </c>
      <c r="BP73" s="209" t="s">
        <v>136</v>
      </c>
      <c r="BQ73" s="128">
        <v>2</v>
      </c>
      <c r="BR73" s="19" t="s">
        <v>144</v>
      </c>
      <c r="BS73" s="19" t="s">
        <v>138</v>
      </c>
      <c r="BU73" s="19" t="s">
        <v>319</v>
      </c>
      <c r="BW73" s="19" t="s">
        <v>322</v>
      </c>
      <c r="BY73" s="19" t="s">
        <v>319</v>
      </c>
    </row>
    <row r="74" spans="1:77" ht="20.100000000000001" customHeight="1" x14ac:dyDescent="0.25">
      <c r="A74" s="39">
        <v>3</v>
      </c>
      <c r="B74" s="31"/>
      <c r="C74" s="41" t="s">
        <v>313</v>
      </c>
      <c r="D74" s="35" t="s">
        <v>323</v>
      </c>
      <c r="E74" s="217" t="s">
        <v>136</v>
      </c>
      <c r="F74" s="36">
        <v>1</v>
      </c>
      <c r="I74" s="34" t="s">
        <v>2</v>
      </c>
      <c r="K74" s="34" t="s">
        <v>313</v>
      </c>
      <c r="L74" s="19" t="s">
        <v>317</v>
      </c>
      <c r="M74" s="155" t="s">
        <v>136</v>
      </c>
      <c r="P74" s="128">
        <v>3</v>
      </c>
      <c r="Q74" s="19" t="s">
        <v>140</v>
      </c>
      <c r="R74" s="128">
        <v>47</v>
      </c>
      <c r="S74" s="128">
        <v>0</v>
      </c>
      <c r="T74" s="19" t="s">
        <v>141</v>
      </c>
      <c r="U74" s="19" t="s">
        <v>138</v>
      </c>
      <c r="V74" s="128">
        <v>0</v>
      </c>
      <c r="W74" s="128">
        <v>0</v>
      </c>
      <c r="X74" s="128">
        <v>0</v>
      </c>
      <c r="Y74" s="128">
        <v>0</v>
      </c>
      <c r="Z74" s="128">
        <v>0</v>
      </c>
      <c r="AA74" s="128" t="s">
        <v>28</v>
      </c>
      <c r="AB74" s="128">
        <v>0</v>
      </c>
      <c r="AC74" s="128">
        <v>0</v>
      </c>
      <c r="AD74" s="128">
        <v>0</v>
      </c>
      <c r="AE74" s="128">
        <v>0</v>
      </c>
      <c r="AF74" s="128">
        <v>0</v>
      </c>
      <c r="AG74" s="128">
        <v>0</v>
      </c>
      <c r="AH74" s="128">
        <v>0</v>
      </c>
      <c r="AI74" s="128">
        <v>0</v>
      </c>
      <c r="AJ74" s="128">
        <v>0</v>
      </c>
      <c r="AK74" s="128">
        <v>0</v>
      </c>
      <c r="AL74" s="22">
        <v>29</v>
      </c>
      <c r="AM74" s="128">
        <v>3</v>
      </c>
      <c r="AN74" s="128">
        <v>0</v>
      </c>
      <c r="AO74" s="128">
        <v>3</v>
      </c>
      <c r="AQ74" s="128">
        <v>1</v>
      </c>
      <c r="AS74" s="128">
        <v>10029031</v>
      </c>
      <c r="AU74" s="128">
        <v>10003041</v>
      </c>
      <c r="AW74" s="128">
        <v>0</v>
      </c>
      <c r="AX74" s="128">
        <v>1</v>
      </c>
      <c r="AZ74" s="128">
        <v>2</v>
      </c>
      <c r="BA74" s="128">
        <v>10003041</v>
      </c>
      <c r="BB74" s="128">
        <v>10003041002</v>
      </c>
      <c r="BD74" s="128">
        <v>10003112</v>
      </c>
      <c r="BE74" s="128">
        <v>10003112001</v>
      </c>
      <c r="BF74" s="128">
        <v>11</v>
      </c>
      <c r="BG74" s="128">
        <v>3</v>
      </c>
      <c r="BH74" s="128">
        <v>11</v>
      </c>
      <c r="BI74" s="128">
        <v>2</v>
      </c>
      <c r="BJ74" s="128">
        <v>1</v>
      </c>
      <c r="BM74" s="128" t="s">
        <v>2</v>
      </c>
      <c r="BN74" s="128" t="s">
        <v>313</v>
      </c>
      <c r="BO74" s="209" t="s">
        <v>317</v>
      </c>
      <c r="BP74" s="209" t="s">
        <v>136</v>
      </c>
      <c r="BQ74" s="128">
        <v>1</v>
      </c>
      <c r="BR74" s="19" t="s">
        <v>234</v>
      </c>
      <c r="BS74" s="19" t="s">
        <v>128</v>
      </c>
      <c r="BU74" s="19" t="s">
        <v>323</v>
      </c>
      <c r="BW74" s="19" t="s">
        <v>324</v>
      </c>
      <c r="BY74" s="19" t="s">
        <v>323</v>
      </c>
    </row>
    <row r="75" spans="1:77" ht="20.100000000000001" customHeight="1" x14ac:dyDescent="0.25">
      <c r="A75" s="39">
        <v>4</v>
      </c>
      <c r="B75" s="32"/>
      <c r="C75" s="41" t="s">
        <v>313</v>
      </c>
      <c r="D75" s="35" t="s">
        <v>325</v>
      </c>
      <c r="E75" s="217" t="s">
        <v>136</v>
      </c>
      <c r="F75" s="36">
        <v>1</v>
      </c>
      <c r="I75" s="34" t="s">
        <v>3</v>
      </c>
      <c r="K75" s="34" t="s">
        <v>326</v>
      </c>
      <c r="L75" s="19" t="s">
        <v>327</v>
      </c>
      <c r="M75" s="155" t="s">
        <v>247</v>
      </c>
      <c r="P75" s="128">
        <v>4</v>
      </c>
      <c r="Q75" s="19" t="s">
        <v>140</v>
      </c>
      <c r="R75" s="128">
        <v>257</v>
      </c>
      <c r="S75" s="128">
        <v>0</v>
      </c>
      <c r="T75" s="19" t="s">
        <v>144</v>
      </c>
      <c r="U75" s="19" t="s">
        <v>138</v>
      </c>
      <c r="V75" s="128">
        <v>0</v>
      </c>
      <c r="W75" s="128">
        <v>0</v>
      </c>
      <c r="X75" s="128">
        <v>0</v>
      </c>
      <c r="Y75" s="128">
        <v>0</v>
      </c>
      <c r="Z75" s="128">
        <v>0</v>
      </c>
      <c r="AA75" s="128" t="s">
        <v>28</v>
      </c>
      <c r="AB75" s="128">
        <v>0</v>
      </c>
      <c r="AC75" s="128">
        <v>0</v>
      </c>
      <c r="AD75" s="128">
        <v>0</v>
      </c>
      <c r="AE75" s="128">
        <v>0</v>
      </c>
      <c r="AF75" s="128">
        <v>0</v>
      </c>
      <c r="AG75" s="128">
        <v>0</v>
      </c>
      <c r="AH75" s="128">
        <v>0</v>
      </c>
      <c r="AI75" s="128">
        <v>0</v>
      </c>
      <c r="AJ75" s="128">
        <v>0</v>
      </c>
      <c r="AK75" s="128">
        <v>0</v>
      </c>
      <c r="AL75" s="22">
        <v>29</v>
      </c>
      <c r="AM75" s="128">
        <v>4</v>
      </c>
      <c r="AN75" s="128">
        <v>0</v>
      </c>
      <c r="AO75" s="128">
        <v>4</v>
      </c>
      <c r="AQ75" s="128">
        <v>1</v>
      </c>
      <c r="AS75" s="128">
        <v>10029041</v>
      </c>
      <c r="AU75" s="128">
        <v>10003112</v>
      </c>
      <c r="AW75" s="128">
        <v>1</v>
      </c>
      <c r="AX75" s="128">
        <v>1</v>
      </c>
      <c r="AZ75" s="128">
        <v>1</v>
      </c>
      <c r="BA75" s="128">
        <v>10003112</v>
      </c>
      <c r="BB75" s="128">
        <v>10003112001</v>
      </c>
      <c r="BD75" s="128">
        <v>10003122</v>
      </c>
      <c r="BE75" s="128">
        <v>10003122001</v>
      </c>
      <c r="BF75" s="128">
        <v>11</v>
      </c>
      <c r="BG75" s="128">
        <v>3</v>
      </c>
      <c r="BH75" s="128">
        <v>12</v>
      </c>
      <c r="BI75" s="128">
        <v>2</v>
      </c>
      <c r="BJ75" s="128">
        <v>1</v>
      </c>
      <c r="BM75" s="128" t="s">
        <v>3</v>
      </c>
      <c r="BN75" s="128" t="s">
        <v>313</v>
      </c>
      <c r="BO75" s="209" t="s">
        <v>317</v>
      </c>
      <c r="BP75" s="209" t="s">
        <v>136</v>
      </c>
      <c r="BQ75" s="128">
        <v>1</v>
      </c>
      <c r="BR75" s="19" t="s">
        <v>235</v>
      </c>
      <c r="BS75" s="19" t="s">
        <v>128</v>
      </c>
      <c r="BU75" s="19" t="s">
        <v>325</v>
      </c>
      <c r="BW75" s="19" t="s">
        <v>328</v>
      </c>
      <c r="BY75" s="19" t="s">
        <v>325</v>
      </c>
    </row>
    <row r="76" spans="1:77" ht="20.100000000000001" customHeight="1" x14ac:dyDescent="0.25">
      <c r="A76" s="39">
        <v>5</v>
      </c>
      <c r="B76" s="31"/>
      <c r="C76" s="41" t="s">
        <v>329</v>
      </c>
      <c r="D76" s="35" t="s">
        <v>330</v>
      </c>
      <c r="E76" s="217" t="s">
        <v>191</v>
      </c>
      <c r="F76" s="36">
        <v>3</v>
      </c>
      <c r="I76" s="34" t="s">
        <v>4</v>
      </c>
      <c r="K76" s="34" t="s">
        <v>331</v>
      </c>
      <c r="L76" s="19" t="s">
        <v>332</v>
      </c>
      <c r="M76" s="155" t="s">
        <v>248</v>
      </c>
      <c r="P76" s="128">
        <v>5</v>
      </c>
      <c r="Q76" s="19" t="s">
        <v>140</v>
      </c>
      <c r="R76" s="128">
        <v>158</v>
      </c>
      <c r="S76" s="128">
        <v>0</v>
      </c>
      <c r="T76" s="19" t="s">
        <v>144</v>
      </c>
      <c r="U76" s="19" t="s">
        <v>138</v>
      </c>
      <c r="V76" s="128">
        <v>0</v>
      </c>
      <c r="W76" s="128">
        <v>0</v>
      </c>
      <c r="X76" s="128">
        <v>0</v>
      </c>
      <c r="Y76" s="128">
        <v>0</v>
      </c>
      <c r="Z76" s="128">
        <v>0</v>
      </c>
      <c r="AA76" s="128" t="s">
        <v>28</v>
      </c>
      <c r="AB76" s="128">
        <v>0</v>
      </c>
      <c r="AC76" s="128">
        <v>0</v>
      </c>
      <c r="AD76" s="128">
        <v>0</v>
      </c>
      <c r="AE76" s="128">
        <v>0</v>
      </c>
      <c r="AF76" s="128">
        <v>0</v>
      </c>
      <c r="AG76" s="128">
        <v>0</v>
      </c>
      <c r="AH76" s="128">
        <v>0</v>
      </c>
      <c r="AI76" s="128">
        <v>0</v>
      </c>
      <c r="AJ76" s="128">
        <v>0</v>
      </c>
      <c r="AK76" s="128">
        <v>0</v>
      </c>
      <c r="AL76" s="22">
        <v>29</v>
      </c>
      <c r="AM76" s="128">
        <v>4</v>
      </c>
      <c r="AN76" s="128">
        <v>0</v>
      </c>
      <c r="AO76" s="128">
        <v>4</v>
      </c>
      <c r="AQ76" s="128">
        <v>1</v>
      </c>
      <c r="AS76" s="128">
        <v>10029041</v>
      </c>
      <c r="AU76" s="128">
        <v>10003122</v>
      </c>
      <c r="AW76" s="128">
        <v>1</v>
      </c>
      <c r="AX76" s="128">
        <v>1</v>
      </c>
      <c r="AZ76" s="128">
        <v>1</v>
      </c>
      <c r="BA76" s="128">
        <v>10003122</v>
      </c>
      <c r="BB76" s="128">
        <v>10003122001</v>
      </c>
      <c r="BD76" s="128">
        <v>10010021</v>
      </c>
      <c r="BE76" s="128">
        <v>10010021003</v>
      </c>
      <c r="BF76" s="128">
        <v>11</v>
      </c>
      <c r="BG76" s="128">
        <v>10</v>
      </c>
      <c r="BH76" s="128">
        <v>2</v>
      </c>
      <c r="BI76" s="128">
        <v>1</v>
      </c>
      <c r="BJ76" s="128">
        <v>3</v>
      </c>
      <c r="BM76" s="128" t="s">
        <v>4</v>
      </c>
      <c r="BN76" s="128" t="s">
        <v>329</v>
      </c>
      <c r="BO76" s="209" t="s">
        <v>333</v>
      </c>
      <c r="BP76" s="209" t="s">
        <v>191</v>
      </c>
      <c r="BQ76" s="128">
        <v>3</v>
      </c>
      <c r="BR76" s="19" t="s">
        <v>137</v>
      </c>
      <c r="BS76" s="19" t="s">
        <v>138</v>
      </c>
      <c r="BU76" s="19" t="s">
        <v>330</v>
      </c>
      <c r="BW76" s="19" t="s">
        <v>334</v>
      </c>
      <c r="BY76" s="19" t="s">
        <v>330</v>
      </c>
    </row>
    <row r="77" spans="1:77" ht="20.100000000000001" customHeight="1" x14ac:dyDescent="0.25">
      <c r="A77" s="39">
        <v>6</v>
      </c>
      <c r="B77" s="31"/>
      <c r="C77" s="41" t="s">
        <v>329</v>
      </c>
      <c r="D77" s="35" t="s">
        <v>335</v>
      </c>
      <c r="E77" s="217" t="s">
        <v>191</v>
      </c>
      <c r="F77" s="36">
        <v>6</v>
      </c>
      <c r="I77" s="34" t="s">
        <v>5</v>
      </c>
      <c r="K77" s="34" t="s">
        <v>336</v>
      </c>
      <c r="L77" s="19" t="s">
        <v>337</v>
      </c>
      <c r="M77" s="155" t="s">
        <v>249</v>
      </c>
      <c r="P77" s="128">
        <v>6</v>
      </c>
      <c r="Q77" s="19" t="s">
        <v>140</v>
      </c>
      <c r="R77" s="128">
        <v>57</v>
      </c>
      <c r="S77" s="128">
        <v>0</v>
      </c>
      <c r="T77" s="19" t="s">
        <v>144</v>
      </c>
      <c r="U77" s="19" t="s">
        <v>138</v>
      </c>
      <c r="V77" s="128">
        <v>0</v>
      </c>
      <c r="W77" s="128">
        <v>0</v>
      </c>
      <c r="X77" s="128">
        <v>0</v>
      </c>
      <c r="Y77" s="128">
        <v>0</v>
      </c>
      <c r="Z77" s="128">
        <v>0</v>
      </c>
      <c r="AA77" s="128" t="s">
        <v>28</v>
      </c>
      <c r="AB77" s="128">
        <v>0</v>
      </c>
      <c r="AC77" s="128">
        <v>0</v>
      </c>
      <c r="AD77" s="128">
        <v>0</v>
      </c>
      <c r="AE77" s="128">
        <v>0</v>
      </c>
      <c r="AF77" s="128">
        <v>0</v>
      </c>
      <c r="AG77" s="128">
        <v>0</v>
      </c>
      <c r="AH77" s="128">
        <v>0</v>
      </c>
      <c r="AI77" s="128">
        <v>0</v>
      </c>
      <c r="AJ77" s="128">
        <v>0</v>
      </c>
      <c r="AK77" s="128">
        <v>0</v>
      </c>
      <c r="AL77" s="22">
        <v>29</v>
      </c>
      <c r="AM77" s="128">
        <v>4</v>
      </c>
      <c r="AN77" s="128">
        <v>0</v>
      </c>
      <c r="AO77" s="128">
        <v>4</v>
      </c>
      <c r="AQ77" s="128">
        <v>1</v>
      </c>
      <c r="AS77" s="128">
        <v>10029041</v>
      </c>
      <c r="AU77" s="128">
        <v>10010021</v>
      </c>
      <c r="AW77" s="128">
        <v>1</v>
      </c>
      <c r="AX77" s="128">
        <v>0</v>
      </c>
      <c r="AZ77" s="128">
        <v>1</v>
      </c>
      <c r="BA77" s="128">
        <v>99999999</v>
      </c>
      <c r="BB77" s="128">
        <v>99999999001</v>
      </c>
      <c r="BD77" s="128">
        <v>10010031</v>
      </c>
      <c r="BE77" s="128">
        <v>10010031006</v>
      </c>
      <c r="BF77" s="128">
        <v>11</v>
      </c>
      <c r="BG77" s="128">
        <v>10</v>
      </c>
      <c r="BH77" s="128">
        <v>3</v>
      </c>
      <c r="BI77" s="128">
        <v>1</v>
      </c>
      <c r="BJ77" s="128">
        <v>6</v>
      </c>
      <c r="BM77" s="128" t="s">
        <v>5</v>
      </c>
      <c r="BN77" s="128" t="s">
        <v>329</v>
      </c>
      <c r="BO77" s="209" t="s">
        <v>333</v>
      </c>
      <c r="BP77" s="209" t="s">
        <v>191</v>
      </c>
      <c r="BQ77" s="128">
        <v>6</v>
      </c>
      <c r="BR77" s="19" t="s">
        <v>141</v>
      </c>
      <c r="BS77" s="19" t="s">
        <v>138</v>
      </c>
      <c r="BU77" s="19" t="s">
        <v>335</v>
      </c>
      <c r="BW77" s="19" t="s">
        <v>338</v>
      </c>
      <c r="BY77" s="19" t="s">
        <v>335</v>
      </c>
    </row>
    <row r="78" spans="1:77" ht="20.100000000000001" customHeight="1" x14ac:dyDescent="0.25">
      <c r="A78" s="39">
        <v>7</v>
      </c>
      <c r="B78" s="31"/>
      <c r="C78" s="41" t="s">
        <v>329</v>
      </c>
      <c r="D78" s="35" t="s">
        <v>339</v>
      </c>
      <c r="E78" s="217" t="s">
        <v>191</v>
      </c>
      <c r="F78" s="36">
        <v>1</v>
      </c>
      <c r="I78" s="34" t="s">
        <v>6</v>
      </c>
      <c r="K78" s="34" t="s">
        <v>340</v>
      </c>
      <c r="L78" s="19" t="s">
        <v>341</v>
      </c>
      <c r="M78" s="155" t="s">
        <v>250</v>
      </c>
      <c r="P78" s="128">
        <v>7</v>
      </c>
      <c r="Q78" s="19" t="s">
        <v>149</v>
      </c>
      <c r="R78" s="128">
        <v>144</v>
      </c>
      <c r="S78" s="128">
        <v>0</v>
      </c>
      <c r="T78" s="19" t="s">
        <v>137</v>
      </c>
      <c r="U78" s="19" t="s">
        <v>138</v>
      </c>
      <c r="V78" s="128">
        <v>0</v>
      </c>
      <c r="W78" s="128">
        <v>0</v>
      </c>
      <c r="X78" s="128">
        <v>0</v>
      </c>
      <c r="Y78" s="128">
        <v>0</v>
      </c>
      <c r="Z78" s="128">
        <v>0</v>
      </c>
      <c r="AA78" s="128">
        <v>0</v>
      </c>
      <c r="AB78" s="128">
        <v>0</v>
      </c>
      <c r="AC78" s="128">
        <v>0</v>
      </c>
      <c r="AD78" s="128">
        <v>0</v>
      </c>
      <c r="AE78" s="128">
        <v>0</v>
      </c>
      <c r="AF78" s="128">
        <v>0</v>
      </c>
      <c r="AG78" s="128">
        <v>0</v>
      </c>
      <c r="AH78" s="128">
        <v>0</v>
      </c>
      <c r="AI78" s="128">
        <v>0</v>
      </c>
      <c r="AJ78" s="128">
        <v>0</v>
      </c>
      <c r="AK78" s="128">
        <v>0</v>
      </c>
      <c r="AL78" s="22">
        <v>0</v>
      </c>
      <c r="AM78" s="128">
        <v>2</v>
      </c>
      <c r="AN78" s="128">
        <v>0</v>
      </c>
      <c r="AO78" s="128">
        <v>2</v>
      </c>
      <c r="AQ78" s="128">
        <v>1</v>
      </c>
      <c r="AS78" s="128">
        <v>99999999</v>
      </c>
      <c r="AU78" s="128">
        <v>10010021</v>
      </c>
      <c r="AW78" s="128">
        <v>0</v>
      </c>
      <c r="AX78" s="128">
        <v>0</v>
      </c>
      <c r="AZ78" s="128">
        <v>2</v>
      </c>
      <c r="BA78" s="128">
        <v>99999999</v>
      </c>
      <c r="BB78" s="128">
        <v>99999999002</v>
      </c>
      <c r="BD78" s="128">
        <v>10010041</v>
      </c>
      <c r="BE78" s="128">
        <v>10010041001</v>
      </c>
      <c r="BF78" s="128">
        <v>11</v>
      </c>
      <c r="BG78" s="128">
        <v>10</v>
      </c>
      <c r="BH78" s="128">
        <v>4</v>
      </c>
      <c r="BI78" s="128">
        <v>1</v>
      </c>
      <c r="BJ78" s="128">
        <v>1</v>
      </c>
      <c r="BM78" s="128" t="s">
        <v>6</v>
      </c>
      <c r="BN78" s="128" t="s">
        <v>329</v>
      </c>
      <c r="BO78" s="209" t="s">
        <v>333</v>
      </c>
      <c r="BP78" s="209" t="s">
        <v>191</v>
      </c>
      <c r="BQ78" s="128">
        <v>1</v>
      </c>
      <c r="BR78" s="19" t="s">
        <v>144</v>
      </c>
      <c r="BS78" s="19" t="s">
        <v>138</v>
      </c>
      <c r="BU78" s="19" t="s">
        <v>339</v>
      </c>
      <c r="BW78" s="19" t="s">
        <v>342</v>
      </c>
      <c r="BY78" s="19" t="s">
        <v>339</v>
      </c>
    </row>
    <row r="79" spans="1:77" ht="20.100000000000001" customHeight="1" x14ac:dyDescent="0.25">
      <c r="A79" s="39">
        <v>8</v>
      </c>
      <c r="B79" s="31"/>
      <c r="C79" s="41" t="s">
        <v>343</v>
      </c>
      <c r="D79" s="35" t="s">
        <v>344</v>
      </c>
      <c r="E79" s="217" t="s">
        <v>212</v>
      </c>
      <c r="F79" s="36">
        <v>3</v>
      </c>
      <c r="I79" s="34" t="s">
        <v>7</v>
      </c>
      <c r="K79" s="34" t="s">
        <v>345</v>
      </c>
      <c r="L79" s="19" t="s">
        <v>346</v>
      </c>
      <c r="M79" s="155" t="s">
        <v>251</v>
      </c>
      <c r="P79" s="128">
        <v>8</v>
      </c>
      <c r="Q79" s="19" t="s">
        <v>149</v>
      </c>
      <c r="R79" s="128">
        <v>52</v>
      </c>
      <c r="S79" s="128">
        <v>0</v>
      </c>
      <c r="T79" s="19" t="s">
        <v>141</v>
      </c>
      <c r="U79" s="19" t="s">
        <v>138</v>
      </c>
      <c r="V79" s="128">
        <v>0</v>
      </c>
      <c r="W79" s="128">
        <v>0</v>
      </c>
      <c r="X79" s="128">
        <v>0</v>
      </c>
      <c r="Y79" s="128">
        <v>0</v>
      </c>
      <c r="Z79" s="128">
        <v>0</v>
      </c>
      <c r="AA79" s="128">
        <v>0</v>
      </c>
      <c r="AB79" s="128">
        <v>0</v>
      </c>
      <c r="AC79" s="128">
        <v>0</v>
      </c>
      <c r="AD79" s="128">
        <v>0</v>
      </c>
      <c r="AE79" s="128">
        <v>0</v>
      </c>
      <c r="AF79" s="128">
        <v>0</v>
      </c>
      <c r="AG79" s="128">
        <v>0</v>
      </c>
      <c r="AH79" s="128">
        <v>0</v>
      </c>
      <c r="AI79" s="128">
        <v>0</v>
      </c>
      <c r="AJ79" s="128">
        <v>0</v>
      </c>
      <c r="AK79" s="128">
        <v>0</v>
      </c>
      <c r="AL79" s="22">
        <v>0</v>
      </c>
      <c r="AM79" s="128">
        <v>3</v>
      </c>
      <c r="AN79" s="128">
        <v>0</v>
      </c>
      <c r="AO79" s="128">
        <v>3</v>
      </c>
      <c r="AQ79" s="128">
        <v>1</v>
      </c>
      <c r="AS79" s="128">
        <v>99999999</v>
      </c>
      <c r="AU79" s="128">
        <v>10010021</v>
      </c>
      <c r="AW79" s="128">
        <v>0</v>
      </c>
      <c r="AX79" s="128">
        <v>1</v>
      </c>
      <c r="AZ79" s="128">
        <v>3</v>
      </c>
      <c r="BA79" s="128">
        <v>10010021</v>
      </c>
      <c r="BB79" s="128">
        <v>10010021003</v>
      </c>
      <c r="BD79" s="128">
        <v>10015031</v>
      </c>
      <c r="BE79" s="128">
        <v>10015031003</v>
      </c>
      <c r="BF79" s="128">
        <v>11</v>
      </c>
      <c r="BG79" s="128">
        <v>15</v>
      </c>
      <c r="BH79" s="128">
        <v>3</v>
      </c>
      <c r="BI79" s="128">
        <v>1</v>
      </c>
      <c r="BJ79" s="128">
        <v>3</v>
      </c>
      <c r="BM79" s="128" t="s">
        <v>7</v>
      </c>
      <c r="BN79" s="128" t="s">
        <v>343</v>
      </c>
      <c r="BO79" s="209" t="s">
        <v>347</v>
      </c>
      <c r="BP79" s="209" t="s">
        <v>212</v>
      </c>
      <c r="BQ79" s="128">
        <v>3</v>
      </c>
      <c r="BR79" s="19" t="s">
        <v>141</v>
      </c>
      <c r="BS79" s="19" t="s">
        <v>138</v>
      </c>
      <c r="BU79" s="19" t="s">
        <v>344</v>
      </c>
      <c r="BW79" s="19" t="s">
        <v>348</v>
      </c>
      <c r="BY79" s="19" t="s">
        <v>344</v>
      </c>
    </row>
    <row r="80" spans="1:77" ht="20.100000000000001" customHeight="1" x14ac:dyDescent="0.25">
      <c r="A80" s="39">
        <v>9</v>
      </c>
      <c r="B80" s="31"/>
      <c r="C80" s="41" t="s">
        <v>343</v>
      </c>
      <c r="D80" s="35" t="s">
        <v>349</v>
      </c>
      <c r="E80" s="217" t="s">
        <v>212</v>
      </c>
      <c r="F80" s="36">
        <v>3</v>
      </c>
      <c r="I80" s="34" t="s">
        <v>8</v>
      </c>
      <c r="K80" s="34" t="s">
        <v>350</v>
      </c>
      <c r="L80" s="19" t="s">
        <v>351</v>
      </c>
      <c r="M80" s="155" t="s">
        <v>252</v>
      </c>
      <c r="P80" s="128">
        <v>9</v>
      </c>
      <c r="Q80" s="19" t="s">
        <v>149</v>
      </c>
      <c r="R80" s="128">
        <v>151</v>
      </c>
      <c r="S80" s="128">
        <v>0</v>
      </c>
      <c r="T80" s="19" t="s">
        <v>141</v>
      </c>
      <c r="U80" s="19" t="s">
        <v>138</v>
      </c>
      <c r="V80" s="128">
        <v>0</v>
      </c>
      <c r="W80" s="128">
        <v>0</v>
      </c>
      <c r="X80" s="128">
        <v>0</v>
      </c>
      <c r="Y80" s="128">
        <v>0</v>
      </c>
      <c r="Z80" s="128">
        <v>0</v>
      </c>
      <c r="AA80" s="128">
        <v>0</v>
      </c>
      <c r="AB80" s="128">
        <v>0</v>
      </c>
      <c r="AC80" s="128">
        <v>0</v>
      </c>
      <c r="AD80" s="128">
        <v>0</v>
      </c>
      <c r="AE80" s="128">
        <v>0</v>
      </c>
      <c r="AF80" s="128">
        <v>0</v>
      </c>
      <c r="AG80" s="128">
        <v>0</v>
      </c>
      <c r="AH80" s="128">
        <v>0</v>
      </c>
      <c r="AI80" s="128">
        <v>0</v>
      </c>
      <c r="AJ80" s="128">
        <v>0</v>
      </c>
      <c r="AK80" s="128">
        <v>0</v>
      </c>
      <c r="AL80" s="22">
        <v>0</v>
      </c>
      <c r="AM80" s="128">
        <v>3</v>
      </c>
      <c r="AN80" s="128">
        <v>0</v>
      </c>
      <c r="AO80" s="128">
        <v>3</v>
      </c>
      <c r="AQ80" s="128">
        <v>1</v>
      </c>
      <c r="AS80" s="128">
        <v>99999999</v>
      </c>
      <c r="AU80" s="128">
        <v>10010031</v>
      </c>
      <c r="AW80" s="128">
        <v>1</v>
      </c>
      <c r="AX80" s="128">
        <v>0</v>
      </c>
      <c r="AZ80" s="128">
        <v>1</v>
      </c>
      <c r="BA80" s="128">
        <v>99999999</v>
      </c>
      <c r="BB80" s="128">
        <v>99999999001</v>
      </c>
      <c r="BD80" s="128">
        <v>10015041</v>
      </c>
      <c r="BE80" s="128">
        <v>10015041003</v>
      </c>
      <c r="BF80" s="128">
        <v>11</v>
      </c>
      <c r="BG80" s="128">
        <v>15</v>
      </c>
      <c r="BH80" s="128">
        <v>4</v>
      </c>
      <c r="BI80" s="128">
        <v>1</v>
      </c>
      <c r="BJ80" s="128">
        <v>3</v>
      </c>
      <c r="BM80" s="128" t="s">
        <v>8</v>
      </c>
      <c r="BN80" s="128" t="s">
        <v>343</v>
      </c>
      <c r="BO80" s="209" t="s">
        <v>347</v>
      </c>
      <c r="BP80" s="209" t="s">
        <v>212</v>
      </c>
      <c r="BQ80" s="128">
        <v>3</v>
      </c>
      <c r="BR80" s="19" t="s">
        <v>144</v>
      </c>
      <c r="BS80" s="19" t="s">
        <v>138</v>
      </c>
      <c r="BU80" s="19" t="s">
        <v>349</v>
      </c>
      <c r="BW80" s="19" t="s">
        <v>352</v>
      </c>
      <c r="BY80" s="19" t="s">
        <v>349</v>
      </c>
    </row>
    <row r="81" spans="1:77" ht="20.100000000000001" customHeight="1" x14ac:dyDescent="0.25">
      <c r="A81" s="39">
        <v>10</v>
      </c>
      <c r="B81" s="31"/>
      <c r="C81" s="41" t="s">
        <v>353</v>
      </c>
      <c r="D81" s="35" t="s">
        <v>354</v>
      </c>
      <c r="E81" s="217" t="s">
        <v>176</v>
      </c>
      <c r="F81" s="36">
        <v>6</v>
      </c>
      <c r="I81" s="34" t="s">
        <v>9</v>
      </c>
      <c r="K81" s="34" t="s">
        <v>329</v>
      </c>
      <c r="L81" s="19" t="s">
        <v>333</v>
      </c>
      <c r="M81" s="155" t="s">
        <v>191</v>
      </c>
      <c r="P81" s="128">
        <v>10</v>
      </c>
      <c r="Q81" s="19" t="s">
        <v>153</v>
      </c>
      <c r="R81" s="128">
        <v>239</v>
      </c>
      <c r="S81" s="128">
        <v>0</v>
      </c>
      <c r="T81" s="19" t="s">
        <v>137</v>
      </c>
      <c r="U81" s="19" t="s">
        <v>138</v>
      </c>
      <c r="V81" s="128">
        <v>0</v>
      </c>
      <c r="W81" s="128">
        <v>0</v>
      </c>
      <c r="X81" s="128">
        <v>0</v>
      </c>
      <c r="Y81" s="128" t="s">
        <v>18</v>
      </c>
      <c r="Z81" s="128">
        <v>0</v>
      </c>
      <c r="AA81" s="128">
        <v>0</v>
      </c>
      <c r="AB81" s="128">
        <v>0</v>
      </c>
      <c r="AC81" s="128">
        <v>0</v>
      </c>
      <c r="AD81" s="128">
        <v>0</v>
      </c>
      <c r="AE81" s="128">
        <v>0</v>
      </c>
      <c r="AF81" s="128">
        <v>0</v>
      </c>
      <c r="AG81" s="128">
        <v>0</v>
      </c>
      <c r="AH81" s="128">
        <v>0</v>
      </c>
      <c r="AI81" s="128">
        <v>0</v>
      </c>
      <c r="AJ81" s="128">
        <v>0</v>
      </c>
      <c r="AK81" s="128">
        <v>0</v>
      </c>
      <c r="AL81" s="22">
        <v>19</v>
      </c>
      <c r="AM81" s="128">
        <v>2</v>
      </c>
      <c r="AN81" s="128">
        <v>0</v>
      </c>
      <c r="AO81" s="128">
        <v>2</v>
      </c>
      <c r="AQ81" s="128">
        <v>1</v>
      </c>
      <c r="AS81" s="128">
        <v>10019021</v>
      </c>
      <c r="AU81" s="128">
        <v>10010031</v>
      </c>
      <c r="AW81" s="128">
        <v>0</v>
      </c>
      <c r="AX81" s="128">
        <v>0</v>
      </c>
      <c r="AZ81" s="128">
        <v>2</v>
      </c>
      <c r="BA81" s="128">
        <v>99999999</v>
      </c>
      <c r="BB81" s="128">
        <v>99999999002</v>
      </c>
      <c r="BD81" s="128">
        <v>10016021</v>
      </c>
      <c r="BE81" s="128">
        <v>10016021006</v>
      </c>
      <c r="BF81" s="128">
        <v>11</v>
      </c>
      <c r="BG81" s="128">
        <v>16</v>
      </c>
      <c r="BH81" s="128">
        <v>2</v>
      </c>
      <c r="BI81" s="128">
        <v>1</v>
      </c>
      <c r="BJ81" s="128">
        <v>6</v>
      </c>
      <c r="BM81" s="128" t="s">
        <v>9</v>
      </c>
      <c r="BN81" s="128" t="s">
        <v>353</v>
      </c>
      <c r="BO81" s="209" t="s">
        <v>355</v>
      </c>
      <c r="BP81" s="209" t="s">
        <v>176</v>
      </c>
      <c r="BQ81" s="128">
        <v>6</v>
      </c>
      <c r="BR81" s="19" t="s">
        <v>137</v>
      </c>
      <c r="BS81" s="19" t="s">
        <v>138</v>
      </c>
      <c r="BU81" s="19" t="s">
        <v>354</v>
      </c>
      <c r="BW81" s="19" t="s">
        <v>356</v>
      </c>
      <c r="BY81" s="19" t="s">
        <v>354</v>
      </c>
    </row>
    <row r="82" spans="1:77" ht="20.100000000000001" customHeight="1" x14ac:dyDescent="0.25">
      <c r="A82" s="39">
        <v>11</v>
      </c>
      <c r="B82" s="31"/>
      <c r="C82" s="41" t="s">
        <v>353</v>
      </c>
      <c r="D82" s="35" t="s">
        <v>357</v>
      </c>
      <c r="E82" s="217" t="s">
        <v>176</v>
      </c>
      <c r="F82" s="36">
        <v>2</v>
      </c>
      <c r="I82" s="34" t="s">
        <v>10</v>
      </c>
      <c r="K82" s="34" t="s">
        <v>358</v>
      </c>
      <c r="L82" s="19" t="s">
        <v>359</v>
      </c>
      <c r="M82" s="155" t="s">
        <v>253</v>
      </c>
      <c r="P82" s="128">
        <v>11</v>
      </c>
      <c r="Q82" s="19" t="s">
        <v>153</v>
      </c>
      <c r="R82" s="128">
        <v>120</v>
      </c>
      <c r="S82" s="128">
        <v>0</v>
      </c>
      <c r="T82" s="19" t="s">
        <v>137</v>
      </c>
      <c r="U82" s="19" t="s">
        <v>138</v>
      </c>
      <c r="V82" s="128">
        <v>0</v>
      </c>
      <c r="W82" s="128">
        <v>0</v>
      </c>
      <c r="X82" s="128">
        <v>0</v>
      </c>
      <c r="Y82" s="128" t="s">
        <v>18</v>
      </c>
      <c r="Z82" s="128">
        <v>0</v>
      </c>
      <c r="AA82" s="128">
        <v>0</v>
      </c>
      <c r="AB82" s="128">
        <v>0</v>
      </c>
      <c r="AC82" s="128">
        <v>0</v>
      </c>
      <c r="AD82" s="128">
        <v>0</v>
      </c>
      <c r="AE82" s="128">
        <v>0</v>
      </c>
      <c r="AF82" s="128">
        <v>0</v>
      </c>
      <c r="AG82" s="128">
        <v>0</v>
      </c>
      <c r="AH82" s="128">
        <v>0</v>
      </c>
      <c r="AI82" s="128">
        <v>0</v>
      </c>
      <c r="AJ82" s="128">
        <v>0</v>
      </c>
      <c r="AK82" s="128">
        <v>0</v>
      </c>
      <c r="AL82" s="22">
        <v>19</v>
      </c>
      <c r="AM82" s="128">
        <v>2</v>
      </c>
      <c r="AN82" s="128">
        <v>0</v>
      </c>
      <c r="AO82" s="128">
        <v>2</v>
      </c>
      <c r="AQ82" s="128">
        <v>1</v>
      </c>
      <c r="AS82" s="128">
        <v>10019021</v>
      </c>
      <c r="AU82" s="128">
        <v>10010031</v>
      </c>
      <c r="AW82" s="128">
        <v>0</v>
      </c>
      <c r="AX82" s="128">
        <v>0</v>
      </c>
      <c r="AZ82" s="128">
        <v>3</v>
      </c>
      <c r="BA82" s="128">
        <v>99999999</v>
      </c>
      <c r="BB82" s="128">
        <v>99999999003</v>
      </c>
      <c r="BD82" s="128">
        <v>10016031</v>
      </c>
      <c r="BE82" s="128">
        <v>10016031002</v>
      </c>
      <c r="BF82" s="128">
        <v>11</v>
      </c>
      <c r="BG82" s="128">
        <v>16</v>
      </c>
      <c r="BH82" s="128">
        <v>3</v>
      </c>
      <c r="BI82" s="128">
        <v>1</v>
      </c>
      <c r="BJ82" s="128">
        <v>2</v>
      </c>
      <c r="BM82" s="128" t="s">
        <v>10</v>
      </c>
      <c r="BN82" s="128" t="s">
        <v>353</v>
      </c>
      <c r="BO82" s="209" t="s">
        <v>355</v>
      </c>
      <c r="BP82" s="209" t="s">
        <v>176</v>
      </c>
      <c r="BQ82" s="128">
        <v>2</v>
      </c>
      <c r="BR82" s="19" t="s">
        <v>141</v>
      </c>
      <c r="BS82" s="19" t="s">
        <v>138</v>
      </c>
      <c r="BU82" s="19" t="s">
        <v>357</v>
      </c>
      <c r="BW82" s="19" t="s">
        <v>360</v>
      </c>
      <c r="BY82" s="19" t="s">
        <v>357</v>
      </c>
    </row>
    <row r="83" spans="1:77" ht="20.100000000000001" customHeight="1" x14ac:dyDescent="0.25">
      <c r="A83" s="39">
        <v>12</v>
      </c>
      <c r="B83" s="31"/>
      <c r="C83" s="41" t="s">
        <v>353</v>
      </c>
      <c r="D83" s="35" t="s">
        <v>361</v>
      </c>
      <c r="E83" s="217" t="s">
        <v>176</v>
      </c>
      <c r="F83" s="36">
        <v>3</v>
      </c>
      <c r="I83" s="34" t="s">
        <v>11</v>
      </c>
      <c r="K83" s="34" t="s">
        <v>362</v>
      </c>
      <c r="L83" s="19" t="s">
        <v>363</v>
      </c>
      <c r="M83" s="155" t="s">
        <v>254</v>
      </c>
      <c r="P83" s="128">
        <v>12</v>
      </c>
      <c r="Q83" s="19" t="s">
        <v>153</v>
      </c>
      <c r="R83" s="128">
        <v>71</v>
      </c>
      <c r="S83" s="128">
        <v>0</v>
      </c>
      <c r="T83" s="19" t="s">
        <v>137</v>
      </c>
      <c r="U83" s="19" t="s">
        <v>138</v>
      </c>
      <c r="V83" s="128">
        <v>0</v>
      </c>
      <c r="W83" s="128">
        <v>0</v>
      </c>
      <c r="X83" s="128">
        <v>0</v>
      </c>
      <c r="Y83" s="128" t="s">
        <v>18</v>
      </c>
      <c r="Z83" s="128">
        <v>0</v>
      </c>
      <c r="AA83" s="128">
        <v>0</v>
      </c>
      <c r="AB83" s="128">
        <v>0</v>
      </c>
      <c r="AC83" s="128">
        <v>0</v>
      </c>
      <c r="AD83" s="128">
        <v>0</v>
      </c>
      <c r="AE83" s="128">
        <v>0</v>
      </c>
      <c r="AF83" s="128">
        <v>0</v>
      </c>
      <c r="AG83" s="128">
        <v>0</v>
      </c>
      <c r="AH83" s="128">
        <v>0</v>
      </c>
      <c r="AI83" s="128">
        <v>0</v>
      </c>
      <c r="AJ83" s="128">
        <v>0</v>
      </c>
      <c r="AK83" s="128">
        <v>0</v>
      </c>
      <c r="AL83" s="22">
        <v>19</v>
      </c>
      <c r="AM83" s="128">
        <v>2</v>
      </c>
      <c r="AN83" s="128">
        <v>0</v>
      </c>
      <c r="AO83" s="128">
        <v>2</v>
      </c>
      <c r="AQ83" s="128">
        <v>1</v>
      </c>
      <c r="AS83" s="128">
        <v>10019021</v>
      </c>
      <c r="AU83" s="128">
        <v>10010031</v>
      </c>
      <c r="AW83" s="128">
        <v>0</v>
      </c>
      <c r="AX83" s="128">
        <v>0</v>
      </c>
      <c r="AZ83" s="128">
        <v>4</v>
      </c>
      <c r="BA83" s="128">
        <v>99999999</v>
      </c>
      <c r="BB83" s="128">
        <v>99999999004</v>
      </c>
      <c r="BD83" s="128">
        <v>10016041</v>
      </c>
      <c r="BE83" s="128">
        <v>10016041003</v>
      </c>
      <c r="BF83" s="128">
        <v>11</v>
      </c>
      <c r="BG83" s="128">
        <v>16</v>
      </c>
      <c r="BH83" s="128">
        <v>4</v>
      </c>
      <c r="BI83" s="128">
        <v>1</v>
      </c>
      <c r="BJ83" s="128">
        <v>3</v>
      </c>
      <c r="BM83" s="128" t="s">
        <v>11</v>
      </c>
      <c r="BN83" s="128" t="s">
        <v>353</v>
      </c>
      <c r="BO83" s="209" t="s">
        <v>355</v>
      </c>
      <c r="BP83" s="209" t="s">
        <v>176</v>
      </c>
      <c r="BQ83" s="128">
        <v>3</v>
      </c>
      <c r="BR83" s="19" t="s">
        <v>144</v>
      </c>
      <c r="BS83" s="19" t="s">
        <v>138</v>
      </c>
      <c r="BU83" s="19" t="s">
        <v>361</v>
      </c>
      <c r="BW83" s="19" t="s">
        <v>364</v>
      </c>
      <c r="BY83" s="19" t="s">
        <v>361</v>
      </c>
    </row>
    <row r="84" spans="1:77" ht="20.100000000000001" customHeight="1" x14ac:dyDescent="0.25">
      <c r="A84" s="39">
        <v>13</v>
      </c>
      <c r="B84" s="31"/>
      <c r="C84" s="41" t="s">
        <v>353</v>
      </c>
      <c r="D84" s="35" t="s">
        <v>365</v>
      </c>
      <c r="E84" s="217" t="s">
        <v>176</v>
      </c>
      <c r="F84" s="36">
        <v>3</v>
      </c>
      <c r="I84" s="34" t="s">
        <v>12</v>
      </c>
      <c r="K84" s="34" t="s">
        <v>366</v>
      </c>
      <c r="L84" s="19" t="s">
        <v>367</v>
      </c>
      <c r="M84" s="155" t="s">
        <v>255</v>
      </c>
      <c r="P84" s="128">
        <v>13</v>
      </c>
      <c r="Q84" s="19" t="s">
        <v>153</v>
      </c>
      <c r="R84" s="128">
        <v>102</v>
      </c>
      <c r="S84" s="128">
        <v>0</v>
      </c>
      <c r="T84" s="19" t="s">
        <v>137</v>
      </c>
      <c r="U84" s="19" t="s">
        <v>138</v>
      </c>
      <c r="V84" s="128">
        <v>0</v>
      </c>
      <c r="W84" s="128">
        <v>0</v>
      </c>
      <c r="X84" s="128">
        <v>0</v>
      </c>
      <c r="Y84" s="128" t="s">
        <v>18</v>
      </c>
      <c r="Z84" s="128">
        <v>0</v>
      </c>
      <c r="AA84" s="128">
        <v>0</v>
      </c>
      <c r="AB84" s="128">
        <v>0</v>
      </c>
      <c r="AC84" s="128">
        <v>0</v>
      </c>
      <c r="AD84" s="128">
        <v>0</v>
      </c>
      <c r="AE84" s="128">
        <v>0</v>
      </c>
      <c r="AF84" s="128">
        <v>0</v>
      </c>
      <c r="AG84" s="128">
        <v>0</v>
      </c>
      <c r="AH84" s="128">
        <v>0</v>
      </c>
      <c r="AI84" s="128">
        <v>0</v>
      </c>
      <c r="AJ84" s="128">
        <v>0</v>
      </c>
      <c r="AK84" s="128">
        <v>0</v>
      </c>
      <c r="AL84" s="22">
        <v>19</v>
      </c>
      <c r="AM84" s="128">
        <v>2</v>
      </c>
      <c r="AN84" s="128">
        <v>0</v>
      </c>
      <c r="AO84" s="128">
        <v>2</v>
      </c>
      <c r="AQ84" s="128">
        <v>1</v>
      </c>
      <c r="AS84" s="128">
        <v>10019021</v>
      </c>
      <c r="AU84" s="128">
        <v>10010031</v>
      </c>
      <c r="AW84" s="128">
        <v>0</v>
      </c>
      <c r="AX84" s="128">
        <v>0</v>
      </c>
      <c r="AZ84" s="128">
        <v>5</v>
      </c>
      <c r="BA84" s="128">
        <v>99999999</v>
      </c>
      <c r="BB84" s="128">
        <v>99999999005</v>
      </c>
      <c r="BD84" s="128">
        <v>10016112</v>
      </c>
      <c r="BE84" s="128">
        <v>10016112003</v>
      </c>
      <c r="BF84" s="128">
        <v>11</v>
      </c>
      <c r="BG84" s="128">
        <v>16</v>
      </c>
      <c r="BH84" s="128">
        <v>11</v>
      </c>
      <c r="BI84" s="128">
        <v>2</v>
      </c>
      <c r="BJ84" s="128">
        <v>3</v>
      </c>
      <c r="BM84" s="128" t="s">
        <v>12</v>
      </c>
      <c r="BN84" s="128" t="s">
        <v>353</v>
      </c>
      <c r="BO84" s="209" t="s">
        <v>355</v>
      </c>
      <c r="BP84" s="209" t="s">
        <v>176</v>
      </c>
      <c r="BQ84" s="128">
        <v>3</v>
      </c>
      <c r="BR84" s="19" t="s">
        <v>234</v>
      </c>
      <c r="BS84" s="19" t="s">
        <v>128</v>
      </c>
      <c r="BU84" s="19" t="s">
        <v>365</v>
      </c>
      <c r="BW84" s="19" t="s">
        <v>368</v>
      </c>
      <c r="BY84" s="19" t="s">
        <v>365</v>
      </c>
    </row>
    <row r="85" spans="1:77" ht="20.100000000000001" customHeight="1" x14ac:dyDescent="0.25">
      <c r="A85" s="39">
        <v>14</v>
      </c>
      <c r="B85" s="31"/>
      <c r="C85" s="41" t="s">
        <v>369</v>
      </c>
      <c r="D85" s="35" t="s">
        <v>370</v>
      </c>
      <c r="E85" s="217" t="s">
        <v>134</v>
      </c>
      <c r="F85" s="36">
        <v>1</v>
      </c>
      <c r="I85" s="34" t="s">
        <v>13</v>
      </c>
      <c r="K85" s="34" t="s">
        <v>371</v>
      </c>
      <c r="L85" s="19" t="s">
        <v>372</v>
      </c>
      <c r="M85" s="155" t="s">
        <v>256</v>
      </c>
      <c r="P85" s="128">
        <v>14</v>
      </c>
      <c r="Q85" s="19" t="s">
        <v>153</v>
      </c>
      <c r="R85" s="128">
        <v>201</v>
      </c>
      <c r="S85" s="128">
        <v>0</v>
      </c>
      <c r="T85" s="19" t="s">
        <v>137</v>
      </c>
      <c r="U85" s="19" t="s">
        <v>138</v>
      </c>
      <c r="V85" s="128">
        <v>0</v>
      </c>
      <c r="W85" s="128">
        <v>0</v>
      </c>
      <c r="X85" s="128">
        <v>0</v>
      </c>
      <c r="Y85" s="128" t="s">
        <v>18</v>
      </c>
      <c r="Z85" s="128">
        <v>0</v>
      </c>
      <c r="AA85" s="128">
        <v>0</v>
      </c>
      <c r="AB85" s="128">
        <v>0</v>
      </c>
      <c r="AC85" s="128">
        <v>0</v>
      </c>
      <c r="AD85" s="128">
        <v>0</v>
      </c>
      <c r="AE85" s="128">
        <v>0</v>
      </c>
      <c r="AF85" s="128">
        <v>0</v>
      </c>
      <c r="AG85" s="128">
        <v>0</v>
      </c>
      <c r="AH85" s="128">
        <v>0</v>
      </c>
      <c r="AI85" s="128">
        <v>0</v>
      </c>
      <c r="AJ85" s="128">
        <v>0</v>
      </c>
      <c r="AK85" s="128">
        <v>0</v>
      </c>
      <c r="AL85" s="22">
        <v>19</v>
      </c>
      <c r="AM85" s="128">
        <v>2</v>
      </c>
      <c r="AN85" s="128">
        <v>0</v>
      </c>
      <c r="AO85" s="128">
        <v>2</v>
      </c>
      <c r="AQ85" s="128">
        <v>1</v>
      </c>
      <c r="AS85" s="128">
        <v>10019021</v>
      </c>
      <c r="AU85" s="128">
        <v>10010031</v>
      </c>
      <c r="AW85" s="128">
        <v>0</v>
      </c>
      <c r="AX85" s="128">
        <v>1</v>
      </c>
      <c r="AZ85" s="128">
        <v>6</v>
      </c>
      <c r="BA85" s="128">
        <v>10010031</v>
      </c>
      <c r="BB85" s="128">
        <v>10010031006</v>
      </c>
      <c r="BD85" s="128">
        <v>10017021</v>
      </c>
      <c r="BE85" s="128">
        <v>10017021001</v>
      </c>
      <c r="BF85" s="128">
        <v>11</v>
      </c>
      <c r="BG85" s="128">
        <v>17</v>
      </c>
      <c r="BH85" s="128">
        <v>2</v>
      </c>
      <c r="BI85" s="128">
        <v>1</v>
      </c>
      <c r="BJ85" s="128">
        <v>1</v>
      </c>
      <c r="BM85" s="128" t="s">
        <v>13</v>
      </c>
      <c r="BN85" s="128" t="s">
        <v>369</v>
      </c>
      <c r="BO85" s="209" t="s">
        <v>373</v>
      </c>
      <c r="BP85" s="209" t="s">
        <v>134</v>
      </c>
      <c r="BQ85" s="128">
        <v>1</v>
      </c>
      <c r="BR85" s="19" t="s">
        <v>137</v>
      </c>
      <c r="BS85" s="19" t="s">
        <v>138</v>
      </c>
      <c r="BU85" s="19" t="s">
        <v>370</v>
      </c>
      <c r="BW85" s="19" t="s">
        <v>374</v>
      </c>
      <c r="BY85" s="19" t="s">
        <v>370</v>
      </c>
    </row>
    <row r="86" spans="1:77" ht="20.100000000000001" customHeight="1" x14ac:dyDescent="0.25">
      <c r="A86" s="39">
        <v>15</v>
      </c>
      <c r="B86" s="31"/>
      <c r="C86" s="41" t="s">
        <v>369</v>
      </c>
      <c r="D86" s="35" t="s">
        <v>375</v>
      </c>
      <c r="E86" s="217" t="s">
        <v>134</v>
      </c>
      <c r="F86" s="36">
        <v>3</v>
      </c>
      <c r="I86" s="34" t="s">
        <v>14</v>
      </c>
      <c r="K86" s="34" t="s">
        <v>343</v>
      </c>
      <c r="L86" s="19" t="s">
        <v>347</v>
      </c>
      <c r="M86" s="155" t="s">
        <v>212</v>
      </c>
      <c r="P86" s="128">
        <v>15</v>
      </c>
      <c r="Q86" s="19" t="s">
        <v>153</v>
      </c>
      <c r="R86" s="128">
        <v>206</v>
      </c>
      <c r="S86" s="128">
        <v>0</v>
      </c>
      <c r="T86" s="19" t="s">
        <v>137</v>
      </c>
      <c r="U86" s="19" t="s">
        <v>138</v>
      </c>
      <c r="V86" s="128">
        <v>0</v>
      </c>
      <c r="W86" s="128">
        <v>0</v>
      </c>
      <c r="X86" s="128">
        <v>0</v>
      </c>
      <c r="Y86" s="128" t="s">
        <v>18</v>
      </c>
      <c r="Z86" s="128">
        <v>0</v>
      </c>
      <c r="AA86" s="128">
        <v>0</v>
      </c>
      <c r="AB86" s="128">
        <v>0</v>
      </c>
      <c r="AC86" s="128">
        <v>0</v>
      </c>
      <c r="AD86" s="128">
        <v>0</v>
      </c>
      <c r="AE86" s="128">
        <v>0</v>
      </c>
      <c r="AF86" s="128">
        <v>0</v>
      </c>
      <c r="AG86" s="128">
        <v>0</v>
      </c>
      <c r="AH86" s="128">
        <v>0</v>
      </c>
      <c r="AI86" s="128">
        <v>0</v>
      </c>
      <c r="AJ86" s="128">
        <v>0</v>
      </c>
      <c r="AK86" s="128">
        <v>0</v>
      </c>
      <c r="AL86" s="22">
        <v>19</v>
      </c>
      <c r="AM86" s="128">
        <v>2</v>
      </c>
      <c r="AN86" s="128">
        <v>0</v>
      </c>
      <c r="AO86" s="128">
        <v>2</v>
      </c>
      <c r="AQ86" s="128">
        <v>1</v>
      </c>
      <c r="AS86" s="128">
        <v>10019021</v>
      </c>
      <c r="AU86" s="128">
        <v>10010041</v>
      </c>
      <c r="AW86" s="128">
        <v>1</v>
      </c>
      <c r="AX86" s="128">
        <v>1</v>
      </c>
      <c r="AZ86" s="128">
        <v>1</v>
      </c>
      <c r="BA86" s="128">
        <v>10010041</v>
      </c>
      <c r="BB86" s="128">
        <v>10010041001</v>
      </c>
      <c r="BD86" s="128">
        <v>10017031</v>
      </c>
      <c r="BE86" s="128">
        <v>10017031003</v>
      </c>
      <c r="BF86" s="128">
        <v>11</v>
      </c>
      <c r="BG86" s="128">
        <v>17</v>
      </c>
      <c r="BH86" s="128">
        <v>3</v>
      </c>
      <c r="BI86" s="128">
        <v>1</v>
      </c>
      <c r="BJ86" s="128">
        <v>3</v>
      </c>
      <c r="BM86" s="128" t="s">
        <v>14</v>
      </c>
      <c r="BN86" s="128" t="s">
        <v>369</v>
      </c>
      <c r="BO86" s="209" t="s">
        <v>373</v>
      </c>
      <c r="BP86" s="209" t="s">
        <v>134</v>
      </c>
      <c r="BQ86" s="128">
        <v>3</v>
      </c>
      <c r="BR86" s="19" t="s">
        <v>141</v>
      </c>
      <c r="BS86" s="19" t="s">
        <v>138</v>
      </c>
      <c r="BU86" s="19" t="s">
        <v>375</v>
      </c>
      <c r="BW86" s="19" t="s">
        <v>376</v>
      </c>
      <c r="BY86" s="19" t="s">
        <v>375</v>
      </c>
    </row>
    <row r="87" spans="1:77" ht="20.100000000000001" customHeight="1" x14ac:dyDescent="0.25">
      <c r="A87" s="39">
        <v>16</v>
      </c>
      <c r="B87" s="31"/>
      <c r="C87" s="41" t="s">
        <v>369</v>
      </c>
      <c r="D87" s="35" t="s">
        <v>377</v>
      </c>
      <c r="E87" s="217" t="s">
        <v>134</v>
      </c>
      <c r="F87" s="36">
        <v>2</v>
      </c>
      <c r="I87" s="34" t="s">
        <v>15</v>
      </c>
      <c r="K87" s="34" t="s">
        <v>353</v>
      </c>
      <c r="L87" s="19" t="s">
        <v>355</v>
      </c>
      <c r="M87" s="155" t="s">
        <v>176</v>
      </c>
      <c r="P87" s="128">
        <v>16</v>
      </c>
      <c r="Q87" s="19" t="s">
        <v>153</v>
      </c>
      <c r="R87" s="128">
        <v>131</v>
      </c>
      <c r="S87" s="128">
        <v>0</v>
      </c>
      <c r="T87" s="19" t="s">
        <v>137</v>
      </c>
      <c r="U87" s="19" t="s">
        <v>138</v>
      </c>
      <c r="V87" s="128">
        <v>0</v>
      </c>
      <c r="W87" s="128">
        <v>0</v>
      </c>
      <c r="X87" s="128">
        <v>0</v>
      </c>
      <c r="Y87" s="128" t="s">
        <v>18</v>
      </c>
      <c r="Z87" s="128">
        <v>0</v>
      </c>
      <c r="AA87" s="128">
        <v>0</v>
      </c>
      <c r="AB87" s="128">
        <v>0</v>
      </c>
      <c r="AC87" s="128">
        <v>0</v>
      </c>
      <c r="AD87" s="128">
        <v>0</v>
      </c>
      <c r="AE87" s="128">
        <v>0</v>
      </c>
      <c r="AF87" s="128">
        <v>0</v>
      </c>
      <c r="AG87" s="128">
        <v>0</v>
      </c>
      <c r="AH87" s="128">
        <v>0</v>
      </c>
      <c r="AI87" s="128">
        <v>0</v>
      </c>
      <c r="AJ87" s="128">
        <v>0</v>
      </c>
      <c r="AK87" s="128">
        <v>0</v>
      </c>
      <c r="AL87" s="22">
        <v>19</v>
      </c>
      <c r="AM87" s="128">
        <v>2</v>
      </c>
      <c r="AN87" s="128">
        <v>0</v>
      </c>
      <c r="AO87" s="128">
        <v>2</v>
      </c>
      <c r="AQ87" s="128">
        <v>1</v>
      </c>
      <c r="AS87" s="128">
        <v>10019021</v>
      </c>
      <c r="AU87" s="128">
        <v>10015031</v>
      </c>
      <c r="AW87" s="128">
        <v>1</v>
      </c>
      <c r="AX87" s="128">
        <v>0</v>
      </c>
      <c r="AZ87" s="128">
        <v>1</v>
      </c>
      <c r="BA87" s="128">
        <v>99999999</v>
      </c>
      <c r="BB87" s="128">
        <v>99999999001</v>
      </c>
      <c r="BD87" s="128">
        <v>10017041</v>
      </c>
      <c r="BE87" s="128">
        <v>10017041002</v>
      </c>
      <c r="BF87" s="128">
        <v>11</v>
      </c>
      <c r="BG87" s="128">
        <v>17</v>
      </c>
      <c r="BH87" s="128">
        <v>4</v>
      </c>
      <c r="BI87" s="128">
        <v>1</v>
      </c>
      <c r="BJ87" s="128">
        <v>2</v>
      </c>
      <c r="BM87" s="128" t="s">
        <v>15</v>
      </c>
      <c r="BN87" s="128" t="s">
        <v>369</v>
      </c>
      <c r="BO87" s="209" t="s">
        <v>373</v>
      </c>
      <c r="BP87" s="209" t="s">
        <v>134</v>
      </c>
      <c r="BQ87" s="128">
        <v>2</v>
      </c>
      <c r="BR87" s="19" t="s">
        <v>144</v>
      </c>
      <c r="BS87" s="19" t="s">
        <v>138</v>
      </c>
      <c r="BU87" s="19" t="s">
        <v>377</v>
      </c>
      <c r="BW87" s="19" t="s">
        <v>378</v>
      </c>
      <c r="BY87" s="19" t="s">
        <v>377</v>
      </c>
    </row>
    <row r="88" spans="1:77" ht="20.100000000000001" customHeight="1" x14ac:dyDescent="0.25">
      <c r="A88" s="39">
        <v>17</v>
      </c>
      <c r="B88" s="31"/>
      <c r="C88" s="41" t="s">
        <v>379</v>
      </c>
      <c r="D88" s="35" t="s">
        <v>380</v>
      </c>
      <c r="E88" s="217" t="s">
        <v>153</v>
      </c>
      <c r="F88" s="36">
        <v>10</v>
      </c>
      <c r="I88" s="34" t="s">
        <v>16</v>
      </c>
      <c r="K88" s="34" t="s">
        <v>369</v>
      </c>
      <c r="L88" s="19" t="s">
        <v>373</v>
      </c>
      <c r="M88" s="155" t="s">
        <v>134</v>
      </c>
      <c r="P88" s="128">
        <v>17</v>
      </c>
      <c r="Q88" s="19" t="s">
        <v>153</v>
      </c>
      <c r="R88" s="128">
        <v>138</v>
      </c>
      <c r="S88" s="128">
        <v>0</v>
      </c>
      <c r="T88" s="19" t="s">
        <v>137</v>
      </c>
      <c r="U88" s="19" t="s">
        <v>138</v>
      </c>
      <c r="V88" s="128">
        <v>0</v>
      </c>
      <c r="W88" s="128">
        <v>0</v>
      </c>
      <c r="X88" s="128">
        <v>0</v>
      </c>
      <c r="Y88" s="128" t="s">
        <v>18</v>
      </c>
      <c r="Z88" s="128">
        <v>0</v>
      </c>
      <c r="AA88" s="128">
        <v>0</v>
      </c>
      <c r="AB88" s="128">
        <v>0</v>
      </c>
      <c r="AC88" s="128">
        <v>0</v>
      </c>
      <c r="AD88" s="128">
        <v>0</v>
      </c>
      <c r="AE88" s="128">
        <v>0</v>
      </c>
      <c r="AF88" s="128">
        <v>0</v>
      </c>
      <c r="AG88" s="128">
        <v>0</v>
      </c>
      <c r="AH88" s="128">
        <v>0</v>
      </c>
      <c r="AI88" s="128">
        <v>0</v>
      </c>
      <c r="AJ88" s="128">
        <v>0</v>
      </c>
      <c r="AK88" s="128">
        <v>0</v>
      </c>
      <c r="AL88" s="22">
        <v>19</v>
      </c>
      <c r="AM88" s="128">
        <v>2</v>
      </c>
      <c r="AN88" s="128">
        <v>0</v>
      </c>
      <c r="AO88" s="128">
        <v>2</v>
      </c>
      <c r="AQ88" s="128">
        <v>1</v>
      </c>
      <c r="AS88" s="128">
        <v>10019021</v>
      </c>
      <c r="AU88" s="128">
        <v>10015031</v>
      </c>
      <c r="AW88" s="128">
        <v>0</v>
      </c>
      <c r="AX88" s="128">
        <v>0</v>
      </c>
      <c r="AZ88" s="128">
        <v>2</v>
      </c>
      <c r="BA88" s="128">
        <v>99999999</v>
      </c>
      <c r="BB88" s="128">
        <v>99999999002</v>
      </c>
      <c r="BD88" s="128">
        <v>10019021</v>
      </c>
      <c r="BE88" s="128">
        <v>10019021010</v>
      </c>
      <c r="BF88" s="128">
        <v>11</v>
      </c>
      <c r="BG88" s="128">
        <v>19</v>
      </c>
      <c r="BH88" s="128">
        <v>2</v>
      </c>
      <c r="BI88" s="128">
        <v>1</v>
      </c>
      <c r="BJ88" s="128">
        <v>10</v>
      </c>
      <c r="BM88" s="128" t="s">
        <v>16</v>
      </c>
      <c r="BN88" s="128" t="s">
        <v>379</v>
      </c>
      <c r="BO88" s="209" t="s">
        <v>381</v>
      </c>
      <c r="BP88" s="209" t="s">
        <v>153</v>
      </c>
      <c r="BQ88" s="128">
        <v>10</v>
      </c>
      <c r="BR88" s="19" t="s">
        <v>137</v>
      </c>
      <c r="BS88" s="19" t="s">
        <v>138</v>
      </c>
      <c r="BU88" s="19" t="s">
        <v>380</v>
      </c>
      <c r="BW88" s="19" t="s">
        <v>382</v>
      </c>
      <c r="BY88" s="19" t="s">
        <v>380</v>
      </c>
    </row>
    <row r="89" spans="1:77" ht="20.100000000000001" customHeight="1" x14ac:dyDescent="0.25">
      <c r="A89" s="39">
        <v>18</v>
      </c>
      <c r="B89" s="31"/>
      <c r="C89" s="41" t="s">
        <v>379</v>
      </c>
      <c r="D89" s="35" t="s">
        <v>383</v>
      </c>
      <c r="E89" s="217" t="s">
        <v>153</v>
      </c>
      <c r="F89" s="36">
        <v>5</v>
      </c>
      <c r="I89" s="34" t="s">
        <v>17</v>
      </c>
      <c r="K89" s="34" t="s">
        <v>384</v>
      </c>
      <c r="L89" s="19" t="s">
        <v>385</v>
      </c>
      <c r="M89" s="155" t="s">
        <v>257</v>
      </c>
      <c r="P89" s="128">
        <v>18</v>
      </c>
      <c r="Q89" s="19" t="s">
        <v>153</v>
      </c>
      <c r="R89" s="128">
        <v>172</v>
      </c>
      <c r="S89" s="128">
        <v>0</v>
      </c>
      <c r="T89" s="19" t="s">
        <v>137</v>
      </c>
      <c r="U89" s="19" t="s">
        <v>138</v>
      </c>
      <c r="V89" s="128">
        <v>0</v>
      </c>
      <c r="W89" s="128">
        <v>0</v>
      </c>
      <c r="X89" s="128">
        <v>0</v>
      </c>
      <c r="Y89" s="128" t="s">
        <v>18</v>
      </c>
      <c r="Z89" s="128">
        <v>0</v>
      </c>
      <c r="AA89" s="128">
        <v>0</v>
      </c>
      <c r="AB89" s="128">
        <v>0</v>
      </c>
      <c r="AC89" s="128">
        <v>0</v>
      </c>
      <c r="AD89" s="128">
        <v>0</v>
      </c>
      <c r="AE89" s="128">
        <v>0</v>
      </c>
      <c r="AF89" s="128">
        <v>0</v>
      </c>
      <c r="AG89" s="128">
        <v>0</v>
      </c>
      <c r="AH89" s="128">
        <v>0</v>
      </c>
      <c r="AI89" s="128">
        <v>0</v>
      </c>
      <c r="AJ89" s="128">
        <v>0</v>
      </c>
      <c r="AK89" s="128">
        <v>0</v>
      </c>
      <c r="AL89" s="22">
        <v>19</v>
      </c>
      <c r="AM89" s="128">
        <v>2</v>
      </c>
      <c r="AN89" s="128">
        <v>0</v>
      </c>
      <c r="AO89" s="128">
        <v>2</v>
      </c>
      <c r="AQ89" s="128">
        <v>1</v>
      </c>
      <c r="AS89" s="128">
        <v>10019021</v>
      </c>
      <c r="AU89" s="128">
        <v>10015031</v>
      </c>
      <c r="AW89" s="128">
        <v>0</v>
      </c>
      <c r="AX89" s="128">
        <v>1</v>
      </c>
      <c r="AZ89" s="128">
        <v>3</v>
      </c>
      <c r="BA89" s="128">
        <v>10015031</v>
      </c>
      <c r="BB89" s="128">
        <v>10015031003</v>
      </c>
      <c r="BD89" s="128">
        <v>10019031</v>
      </c>
      <c r="BE89" s="128">
        <v>10019031005</v>
      </c>
      <c r="BF89" s="128">
        <v>11</v>
      </c>
      <c r="BG89" s="128">
        <v>19</v>
      </c>
      <c r="BH89" s="128">
        <v>3</v>
      </c>
      <c r="BI89" s="128">
        <v>1</v>
      </c>
      <c r="BJ89" s="128">
        <v>5</v>
      </c>
      <c r="BM89" s="128" t="s">
        <v>17</v>
      </c>
      <c r="BN89" s="128" t="s">
        <v>379</v>
      </c>
      <c r="BO89" s="209" t="s">
        <v>381</v>
      </c>
      <c r="BP89" s="209" t="s">
        <v>153</v>
      </c>
      <c r="BQ89" s="128">
        <v>5</v>
      </c>
      <c r="BR89" s="19" t="s">
        <v>141</v>
      </c>
      <c r="BS89" s="19" t="s">
        <v>138</v>
      </c>
      <c r="BU89" s="19" t="s">
        <v>383</v>
      </c>
      <c r="BW89" s="19" t="s">
        <v>386</v>
      </c>
      <c r="BY89" s="19" t="s">
        <v>383</v>
      </c>
    </row>
    <row r="90" spans="1:77" ht="20.100000000000001" customHeight="1" x14ac:dyDescent="0.25">
      <c r="A90" s="39">
        <v>19</v>
      </c>
      <c r="B90" s="31"/>
      <c r="C90" s="41" t="s">
        <v>379</v>
      </c>
      <c r="D90" s="35" t="s">
        <v>387</v>
      </c>
      <c r="E90" s="217" t="s">
        <v>153</v>
      </c>
      <c r="F90" s="36">
        <v>7</v>
      </c>
      <c r="I90" s="34" t="s">
        <v>18</v>
      </c>
      <c r="K90" s="34" t="s">
        <v>379</v>
      </c>
      <c r="L90" s="19" t="s">
        <v>381</v>
      </c>
      <c r="M90" s="155" t="s">
        <v>153</v>
      </c>
      <c r="P90" s="128">
        <v>19</v>
      </c>
      <c r="Q90" s="19" t="s">
        <v>153</v>
      </c>
      <c r="R90" s="128">
        <v>194</v>
      </c>
      <c r="S90" s="128">
        <v>0</v>
      </c>
      <c r="T90" s="19" t="s">
        <v>137</v>
      </c>
      <c r="U90" s="19" t="s">
        <v>138</v>
      </c>
      <c r="V90" s="128">
        <v>0</v>
      </c>
      <c r="W90" s="128">
        <v>0</v>
      </c>
      <c r="X90" s="128">
        <v>0</v>
      </c>
      <c r="Y90" s="128" t="s">
        <v>18</v>
      </c>
      <c r="Z90" s="128">
        <v>0</v>
      </c>
      <c r="AA90" s="128">
        <v>0</v>
      </c>
      <c r="AB90" s="128">
        <v>0</v>
      </c>
      <c r="AC90" s="128">
        <v>0</v>
      </c>
      <c r="AD90" s="128">
        <v>0</v>
      </c>
      <c r="AE90" s="128">
        <v>0</v>
      </c>
      <c r="AF90" s="128">
        <v>0</v>
      </c>
      <c r="AG90" s="128">
        <v>0</v>
      </c>
      <c r="AH90" s="128">
        <v>0</v>
      </c>
      <c r="AI90" s="128">
        <v>0</v>
      </c>
      <c r="AJ90" s="128">
        <v>0</v>
      </c>
      <c r="AK90" s="128">
        <v>0</v>
      </c>
      <c r="AL90" s="22">
        <v>19</v>
      </c>
      <c r="AM90" s="128">
        <v>2</v>
      </c>
      <c r="AN90" s="128">
        <v>0</v>
      </c>
      <c r="AO90" s="128">
        <v>2</v>
      </c>
      <c r="AQ90" s="128">
        <v>1</v>
      </c>
      <c r="AS90" s="128">
        <v>10019021</v>
      </c>
      <c r="AU90" s="128">
        <v>10015041</v>
      </c>
      <c r="AW90" s="128">
        <v>1</v>
      </c>
      <c r="AX90" s="128">
        <v>0</v>
      </c>
      <c r="AZ90" s="128">
        <v>1</v>
      </c>
      <c r="BA90" s="128">
        <v>99999999</v>
      </c>
      <c r="BB90" s="128">
        <v>99999999001</v>
      </c>
      <c r="BD90" s="128">
        <v>10019041</v>
      </c>
      <c r="BE90" s="128">
        <v>10019041007</v>
      </c>
      <c r="BF90" s="128">
        <v>11</v>
      </c>
      <c r="BG90" s="128">
        <v>19</v>
      </c>
      <c r="BH90" s="128">
        <v>4</v>
      </c>
      <c r="BI90" s="128">
        <v>1</v>
      </c>
      <c r="BJ90" s="128">
        <v>7</v>
      </c>
      <c r="BM90" s="128" t="s">
        <v>18</v>
      </c>
      <c r="BN90" s="128" t="s">
        <v>379</v>
      </c>
      <c r="BO90" s="209" t="s">
        <v>381</v>
      </c>
      <c r="BP90" s="209" t="s">
        <v>153</v>
      </c>
      <c r="BQ90" s="128">
        <v>7</v>
      </c>
      <c r="BR90" s="19" t="s">
        <v>144</v>
      </c>
      <c r="BS90" s="19" t="s">
        <v>138</v>
      </c>
      <c r="BU90" s="19" t="s">
        <v>387</v>
      </c>
      <c r="BW90" s="19" t="s">
        <v>388</v>
      </c>
      <c r="BY90" s="19" t="s">
        <v>387</v>
      </c>
    </row>
    <row r="91" spans="1:77" ht="20.100000000000001" customHeight="1" x14ac:dyDescent="0.25">
      <c r="A91" s="39">
        <v>20</v>
      </c>
      <c r="B91" s="31"/>
      <c r="C91" s="41" t="s">
        <v>379</v>
      </c>
      <c r="D91" s="35" t="s">
        <v>389</v>
      </c>
      <c r="E91" s="217" t="s">
        <v>153</v>
      </c>
      <c r="F91" s="36">
        <v>1</v>
      </c>
      <c r="I91" s="34" t="s">
        <v>19</v>
      </c>
      <c r="K91" s="34" t="s">
        <v>390</v>
      </c>
      <c r="L91" s="19" t="s">
        <v>391</v>
      </c>
      <c r="M91" s="155" t="s">
        <v>258</v>
      </c>
      <c r="P91" s="128">
        <v>20</v>
      </c>
      <c r="Q91" s="19" t="s">
        <v>153</v>
      </c>
      <c r="R91" s="128">
        <v>63</v>
      </c>
      <c r="S91" s="128">
        <v>0</v>
      </c>
      <c r="T91" s="19" t="s">
        <v>141</v>
      </c>
      <c r="U91" s="19" t="s">
        <v>138</v>
      </c>
      <c r="V91" s="128">
        <v>0</v>
      </c>
      <c r="W91" s="128">
        <v>0</v>
      </c>
      <c r="X91" s="128">
        <v>0</v>
      </c>
      <c r="Y91" s="128" t="s">
        <v>18</v>
      </c>
      <c r="Z91" s="128">
        <v>0</v>
      </c>
      <c r="AA91" s="128">
        <v>0</v>
      </c>
      <c r="AB91" s="128">
        <v>0</v>
      </c>
      <c r="AC91" s="128">
        <v>0</v>
      </c>
      <c r="AD91" s="128">
        <v>0</v>
      </c>
      <c r="AE91" s="128">
        <v>0</v>
      </c>
      <c r="AF91" s="128">
        <v>0</v>
      </c>
      <c r="AG91" s="128">
        <v>0</v>
      </c>
      <c r="AH91" s="128">
        <v>0</v>
      </c>
      <c r="AI91" s="128">
        <v>0</v>
      </c>
      <c r="AJ91" s="128">
        <v>0</v>
      </c>
      <c r="AK91" s="128">
        <v>0</v>
      </c>
      <c r="AL91" s="22">
        <v>19</v>
      </c>
      <c r="AM91" s="128">
        <v>3</v>
      </c>
      <c r="AN91" s="128">
        <v>0</v>
      </c>
      <c r="AO91" s="128">
        <v>3</v>
      </c>
      <c r="AQ91" s="128">
        <v>1</v>
      </c>
      <c r="AS91" s="128">
        <v>10019031</v>
      </c>
      <c r="AU91" s="128">
        <v>10015041</v>
      </c>
      <c r="AW91" s="128">
        <v>0</v>
      </c>
      <c r="AX91" s="128">
        <v>0</v>
      </c>
      <c r="AZ91" s="128">
        <v>2</v>
      </c>
      <c r="BA91" s="128">
        <v>99999999</v>
      </c>
      <c r="BB91" s="128">
        <v>99999999002</v>
      </c>
      <c r="BD91" s="128">
        <v>10019112</v>
      </c>
      <c r="BE91" s="128">
        <v>10019112001</v>
      </c>
      <c r="BF91" s="128">
        <v>11</v>
      </c>
      <c r="BG91" s="128">
        <v>19</v>
      </c>
      <c r="BH91" s="128">
        <v>11</v>
      </c>
      <c r="BI91" s="128">
        <v>2</v>
      </c>
      <c r="BJ91" s="128">
        <v>1</v>
      </c>
      <c r="BM91" s="128" t="s">
        <v>19</v>
      </c>
      <c r="BN91" s="128" t="s">
        <v>379</v>
      </c>
      <c r="BO91" s="209" t="s">
        <v>381</v>
      </c>
      <c r="BP91" s="209" t="s">
        <v>153</v>
      </c>
      <c r="BQ91" s="128">
        <v>1</v>
      </c>
      <c r="BR91" s="19" t="s">
        <v>234</v>
      </c>
      <c r="BS91" s="19" t="s">
        <v>128</v>
      </c>
      <c r="BU91" s="19" t="s">
        <v>389</v>
      </c>
      <c r="BW91" s="19" t="s">
        <v>392</v>
      </c>
      <c r="BY91" s="19" t="s">
        <v>389</v>
      </c>
    </row>
    <row r="92" spans="1:77" ht="20.100000000000001" customHeight="1" x14ac:dyDescent="0.25">
      <c r="A92" s="39">
        <v>21</v>
      </c>
      <c r="B92" s="32"/>
      <c r="C92" s="41" t="s">
        <v>393</v>
      </c>
      <c r="D92" s="35" t="s">
        <v>394</v>
      </c>
      <c r="E92" s="217" t="s">
        <v>202</v>
      </c>
      <c r="F92" s="36">
        <v>1</v>
      </c>
      <c r="I92" s="34" t="s">
        <v>20</v>
      </c>
      <c r="K92" s="34" t="s">
        <v>395</v>
      </c>
      <c r="L92" s="19" t="s">
        <v>396</v>
      </c>
      <c r="M92" s="155" t="s">
        <v>259</v>
      </c>
      <c r="P92" s="128">
        <v>21</v>
      </c>
      <c r="Q92" s="19" t="s">
        <v>153</v>
      </c>
      <c r="R92" s="128">
        <v>199</v>
      </c>
      <c r="S92" s="128">
        <v>0</v>
      </c>
      <c r="T92" s="19" t="s">
        <v>141</v>
      </c>
      <c r="U92" s="19" t="s">
        <v>138</v>
      </c>
      <c r="V92" s="128">
        <v>0</v>
      </c>
      <c r="W92" s="128">
        <v>0</v>
      </c>
      <c r="X92" s="128">
        <v>0</v>
      </c>
      <c r="Y92" s="128" t="s">
        <v>18</v>
      </c>
      <c r="Z92" s="128">
        <v>0</v>
      </c>
      <c r="AA92" s="128">
        <v>0</v>
      </c>
      <c r="AB92" s="128">
        <v>0</v>
      </c>
      <c r="AC92" s="128">
        <v>0</v>
      </c>
      <c r="AD92" s="128">
        <v>0</v>
      </c>
      <c r="AE92" s="128">
        <v>0</v>
      </c>
      <c r="AF92" s="128">
        <v>0</v>
      </c>
      <c r="AG92" s="128">
        <v>0</v>
      </c>
      <c r="AH92" s="128">
        <v>0</v>
      </c>
      <c r="AI92" s="128">
        <v>0</v>
      </c>
      <c r="AJ92" s="128">
        <v>0</v>
      </c>
      <c r="AK92" s="128">
        <v>0</v>
      </c>
      <c r="AL92" s="22">
        <v>19</v>
      </c>
      <c r="AM92" s="128">
        <v>3</v>
      </c>
      <c r="AN92" s="128">
        <v>0</v>
      </c>
      <c r="AO92" s="128">
        <v>3</v>
      </c>
      <c r="AQ92" s="128">
        <v>1</v>
      </c>
      <c r="AS92" s="128">
        <v>10019031</v>
      </c>
      <c r="AU92" s="128">
        <v>10015041</v>
      </c>
      <c r="AW92" s="128">
        <v>0</v>
      </c>
      <c r="AX92" s="128">
        <v>1</v>
      </c>
      <c r="AZ92" s="128">
        <v>3</v>
      </c>
      <c r="BA92" s="128">
        <v>10015041</v>
      </c>
      <c r="BB92" s="128">
        <v>10015041003</v>
      </c>
      <c r="BD92" s="128">
        <v>10026021</v>
      </c>
      <c r="BE92" s="128">
        <v>10026021001</v>
      </c>
      <c r="BF92" s="128">
        <v>11</v>
      </c>
      <c r="BG92" s="128">
        <v>26</v>
      </c>
      <c r="BH92" s="128">
        <v>2</v>
      </c>
      <c r="BI92" s="128">
        <v>1</v>
      </c>
      <c r="BJ92" s="128">
        <v>1</v>
      </c>
      <c r="BM92" s="128" t="s">
        <v>20</v>
      </c>
      <c r="BN92" s="128" t="s">
        <v>393</v>
      </c>
      <c r="BO92" s="209" t="s">
        <v>397</v>
      </c>
      <c r="BP92" s="209" t="s">
        <v>202</v>
      </c>
      <c r="BQ92" s="128">
        <v>1</v>
      </c>
      <c r="BR92" s="19" t="s">
        <v>137</v>
      </c>
      <c r="BS92" s="19" t="s">
        <v>138</v>
      </c>
      <c r="BU92" s="19" t="s">
        <v>394</v>
      </c>
      <c r="BW92" s="19" t="s">
        <v>398</v>
      </c>
      <c r="BY92" s="19" t="s">
        <v>394</v>
      </c>
    </row>
    <row r="93" spans="1:77" ht="20.100000000000001" customHeight="1" x14ac:dyDescent="0.25">
      <c r="A93" s="39">
        <v>22</v>
      </c>
      <c r="B93" s="31"/>
      <c r="C93" s="41" t="s">
        <v>393</v>
      </c>
      <c r="D93" s="35" t="s">
        <v>399</v>
      </c>
      <c r="E93" s="217" t="s">
        <v>202</v>
      </c>
      <c r="F93" s="36">
        <v>1</v>
      </c>
      <c r="I93" s="34" t="s">
        <v>21</v>
      </c>
      <c r="K93" s="34" t="s">
        <v>400</v>
      </c>
      <c r="L93" s="19" t="s">
        <v>401</v>
      </c>
      <c r="M93" s="155" t="s">
        <v>260</v>
      </c>
      <c r="P93" s="128">
        <v>22</v>
      </c>
      <c r="Q93" s="19" t="s">
        <v>153</v>
      </c>
      <c r="R93" s="128">
        <v>294</v>
      </c>
      <c r="S93" s="128">
        <v>0</v>
      </c>
      <c r="T93" s="19" t="s">
        <v>141</v>
      </c>
      <c r="U93" s="19" t="s">
        <v>138</v>
      </c>
      <c r="V93" s="128">
        <v>0</v>
      </c>
      <c r="W93" s="128">
        <v>0</v>
      </c>
      <c r="X93" s="128">
        <v>0</v>
      </c>
      <c r="Y93" s="128" t="s">
        <v>18</v>
      </c>
      <c r="Z93" s="128">
        <v>0</v>
      </c>
      <c r="AA93" s="128">
        <v>0</v>
      </c>
      <c r="AB93" s="128">
        <v>0</v>
      </c>
      <c r="AC93" s="128">
        <v>0</v>
      </c>
      <c r="AD93" s="128">
        <v>0</v>
      </c>
      <c r="AE93" s="128">
        <v>0</v>
      </c>
      <c r="AF93" s="128">
        <v>0</v>
      </c>
      <c r="AG93" s="128">
        <v>0</v>
      </c>
      <c r="AH93" s="128">
        <v>0</v>
      </c>
      <c r="AI93" s="128">
        <v>0</v>
      </c>
      <c r="AJ93" s="128">
        <v>0</v>
      </c>
      <c r="AK93" s="128">
        <v>0</v>
      </c>
      <c r="AL93" s="22">
        <v>19</v>
      </c>
      <c r="AM93" s="128">
        <v>3</v>
      </c>
      <c r="AN93" s="128">
        <v>0</v>
      </c>
      <c r="AO93" s="128">
        <v>3</v>
      </c>
      <c r="AQ93" s="128">
        <v>1</v>
      </c>
      <c r="AS93" s="128">
        <v>10019031</v>
      </c>
      <c r="AU93" s="128">
        <v>10016021</v>
      </c>
      <c r="AW93" s="128">
        <v>1</v>
      </c>
      <c r="AX93" s="128">
        <v>0</v>
      </c>
      <c r="AZ93" s="128">
        <v>1</v>
      </c>
      <c r="BA93" s="128">
        <v>99999999</v>
      </c>
      <c r="BB93" s="128">
        <v>99999999001</v>
      </c>
      <c r="BD93" s="128">
        <v>10026031</v>
      </c>
      <c r="BE93" s="128">
        <v>10026031001</v>
      </c>
      <c r="BF93" s="128">
        <v>11</v>
      </c>
      <c r="BG93" s="128">
        <v>26</v>
      </c>
      <c r="BH93" s="128">
        <v>3</v>
      </c>
      <c r="BI93" s="128">
        <v>1</v>
      </c>
      <c r="BJ93" s="128">
        <v>1</v>
      </c>
      <c r="BM93" s="128" t="s">
        <v>21</v>
      </c>
      <c r="BN93" s="128" t="s">
        <v>393</v>
      </c>
      <c r="BO93" s="209" t="s">
        <v>397</v>
      </c>
      <c r="BP93" s="209" t="s">
        <v>202</v>
      </c>
      <c r="BQ93" s="128">
        <v>1</v>
      </c>
      <c r="BR93" s="19" t="s">
        <v>141</v>
      </c>
      <c r="BS93" s="19" t="s">
        <v>138</v>
      </c>
      <c r="BU93" s="19" t="s">
        <v>399</v>
      </c>
      <c r="BW93" s="19" t="s">
        <v>402</v>
      </c>
      <c r="BY93" s="19" t="s">
        <v>399</v>
      </c>
    </row>
    <row r="94" spans="1:77" ht="20.100000000000001" customHeight="1" x14ac:dyDescent="0.25">
      <c r="A94" s="39">
        <v>23</v>
      </c>
      <c r="B94" s="31"/>
      <c r="C94" s="41" t="s">
        <v>393</v>
      </c>
      <c r="D94" s="35" t="s">
        <v>403</v>
      </c>
      <c r="E94" s="217" t="s">
        <v>202</v>
      </c>
      <c r="F94" s="36">
        <v>1</v>
      </c>
      <c r="I94" s="34" t="s">
        <v>22</v>
      </c>
      <c r="K94" s="34" t="s">
        <v>404</v>
      </c>
      <c r="L94" s="19" t="s">
        <v>405</v>
      </c>
      <c r="M94" s="155" t="s">
        <v>261</v>
      </c>
      <c r="P94" s="128">
        <v>23</v>
      </c>
      <c r="Q94" s="19" t="s">
        <v>153</v>
      </c>
      <c r="R94" s="128">
        <v>195</v>
      </c>
      <c r="S94" s="128">
        <v>0</v>
      </c>
      <c r="T94" s="19" t="s">
        <v>141</v>
      </c>
      <c r="U94" s="19" t="s">
        <v>138</v>
      </c>
      <c r="V94" s="128">
        <v>0</v>
      </c>
      <c r="W94" s="128">
        <v>0</v>
      </c>
      <c r="X94" s="128">
        <v>0</v>
      </c>
      <c r="Y94" s="128" t="s">
        <v>18</v>
      </c>
      <c r="Z94" s="128">
        <v>0</v>
      </c>
      <c r="AA94" s="128">
        <v>0</v>
      </c>
      <c r="AB94" s="128">
        <v>0</v>
      </c>
      <c r="AC94" s="128">
        <v>0</v>
      </c>
      <c r="AD94" s="128">
        <v>0</v>
      </c>
      <c r="AE94" s="128">
        <v>0</v>
      </c>
      <c r="AF94" s="128">
        <v>0</v>
      </c>
      <c r="AG94" s="128">
        <v>0</v>
      </c>
      <c r="AH94" s="128">
        <v>0</v>
      </c>
      <c r="AI94" s="128">
        <v>0</v>
      </c>
      <c r="AJ94" s="128">
        <v>0</v>
      </c>
      <c r="AK94" s="128">
        <v>0</v>
      </c>
      <c r="AL94" s="22">
        <v>19</v>
      </c>
      <c r="AM94" s="128">
        <v>3</v>
      </c>
      <c r="AN94" s="128">
        <v>0</v>
      </c>
      <c r="AO94" s="128">
        <v>3</v>
      </c>
      <c r="AQ94" s="128">
        <v>1</v>
      </c>
      <c r="AS94" s="128">
        <v>10019031</v>
      </c>
      <c r="AU94" s="128">
        <v>10016021</v>
      </c>
      <c r="AW94" s="128">
        <v>0</v>
      </c>
      <c r="AX94" s="128">
        <v>0</v>
      </c>
      <c r="AZ94" s="128">
        <v>2</v>
      </c>
      <c r="BA94" s="128">
        <v>99999999</v>
      </c>
      <c r="BB94" s="128">
        <v>99999999002</v>
      </c>
      <c r="BD94" s="128">
        <v>10026041</v>
      </c>
      <c r="BE94" s="128">
        <v>10026041001</v>
      </c>
      <c r="BF94" s="128">
        <v>11</v>
      </c>
      <c r="BG94" s="128">
        <v>26</v>
      </c>
      <c r="BH94" s="128">
        <v>4</v>
      </c>
      <c r="BI94" s="128">
        <v>1</v>
      </c>
      <c r="BJ94" s="128">
        <v>1</v>
      </c>
      <c r="BM94" s="128" t="s">
        <v>22</v>
      </c>
      <c r="BN94" s="128" t="s">
        <v>393</v>
      </c>
      <c r="BO94" s="209" t="s">
        <v>397</v>
      </c>
      <c r="BP94" s="209" t="s">
        <v>202</v>
      </c>
      <c r="BQ94" s="128">
        <v>1</v>
      </c>
      <c r="BR94" s="19" t="s">
        <v>144</v>
      </c>
      <c r="BS94" s="19" t="s">
        <v>138</v>
      </c>
      <c r="BU94" s="19" t="s">
        <v>403</v>
      </c>
      <c r="BW94" s="19" t="s">
        <v>406</v>
      </c>
      <c r="BY94" s="19" t="s">
        <v>403</v>
      </c>
    </row>
    <row r="95" spans="1:77" ht="20.100000000000001" customHeight="1" x14ac:dyDescent="0.25">
      <c r="A95" s="39">
        <v>24</v>
      </c>
      <c r="B95" s="31"/>
      <c r="C95" s="41" t="s">
        <v>407</v>
      </c>
      <c r="D95" s="35" t="s">
        <v>408</v>
      </c>
      <c r="E95" s="217" t="s">
        <v>140</v>
      </c>
      <c r="F95" s="36">
        <v>1</v>
      </c>
      <c r="I95" s="34" t="s">
        <v>23</v>
      </c>
      <c r="K95" s="34" t="s">
        <v>409</v>
      </c>
      <c r="L95" s="19" t="s">
        <v>410</v>
      </c>
      <c r="M95" s="155" t="s">
        <v>262</v>
      </c>
      <c r="P95" s="128">
        <v>24</v>
      </c>
      <c r="Q95" s="19" t="s">
        <v>153</v>
      </c>
      <c r="R95" s="128">
        <v>37</v>
      </c>
      <c r="S95" s="128">
        <v>0</v>
      </c>
      <c r="T95" s="19" t="s">
        <v>141</v>
      </c>
      <c r="U95" s="19" t="s">
        <v>138</v>
      </c>
      <c r="V95" s="128">
        <v>0</v>
      </c>
      <c r="W95" s="128">
        <v>0</v>
      </c>
      <c r="X95" s="128">
        <v>0</v>
      </c>
      <c r="Y95" s="128" t="s">
        <v>18</v>
      </c>
      <c r="Z95" s="128">
        <v>0</v>
      </c>
      <c r="AA95" s="128">
        <v>0</v>
      </c>
      <c r="AB95" s="128">
        <v>0</v>
      </c>
      <c r="AC95" s="128">
        <v>0</v>
      </c>
      <c r="AD95" s="128">
        <v>0</v>
      </c>
      <c r="AE95" s="128">
        <v>0</v>
      </c>
      <c r="AF95" s="128">
        <v>0</v>
      </c>
      <c r="AG95" s="128">
        <v>0</v>
      </c>
      <c r="AH95" s="128">
        <v>0</v>
      </c>
      <c r="AI95" s="128">
        <v>0</v>
      </c>
      <c r="AJ95" s="128">
        <v>0</v>
      </c>
      <c r="AK95" s="128">
        <v>0</v>
      </c>
      <c r="AL95" s="22">
        <v>19</v>
      </c>
      <c r="AM95" s="128">
        <v>3</v>
      </c>
      <c r="AN95" s="128">
        <v>0</v>
      </c>
      <c r="AO95" s="128">
        <v>3</v>
      </c>
      <c r="AQ95" s="128">
        <v>1</v>
      </c>
      <c r="AS95" s="128">
        <v>10019031</v>
      </c>
      <c r="AU95" s="128">
        <v>10016021</v>
      </c>
      <c r="AW95" s="128">
        <v>0</v>
      </c>
      <c r="AX95" s="128">
        <v>0</v>
      </c>
      <c r="AZ95" s="128">
        <v>3</v>
      </c>
      <c r="BA95" s="128">
        <v>99999999</v>
      </c>
      <c r="BB95" s="128">
        <v>99999999003</v>
      </c>
      <c r="BD95" s="128">
        <v>10029021</v>
      </c>
      <c r="BE95" s="128">
        <v>10029021001</v>
      </c>
      <c r="BF95" s="128">
        <v>11</v>
      </c>
      <c r="BG95" s="128">
        <v>29</v>
      </c>
      <c r="BH95" s="128">
        <v>2</v>
      </c>
      <c r="BI95" s="128">
        <v>1</v>
      </c>
      <c r="BJ95" s="128">
        <v>1</v>
      </c>
      <c r="BM95" s="128" t="s">
        <v>23</v>
      </c>
      <c r="BN95" s="128" t="s">
        <v>407</v>
      </c>
      <c r="BO95" s="209" t="s">
        <v>411</v>
      </c>
      <c r="BP95" s="209" t="s">
        <v>140</v>
      </c>
      <c r="BQ95" s="128">
        <v>1</v>
      </c>
      <c r="BR95" s="19" t="s">
        <v>137</v>
      </c>
      <c r="BS95" s="19" t="s">
        <v>138</v>
      </c>
      <c r="BU95" s="19" t="s">
        <v>408</v>
      </c>
      <c r="BW95" s="19" t="s">
        <v>412</v>
      </c>
      <c r="BY95" s="19" t="s">
        <v>408</v>
      </c>
    </row>
    <row r="96" spans="1:77" ht="20.100000000000001" customHeight="1" x14ac:dyDescent="0.25">
      <c r="A96" s="39">
        <v>25</v>
      </c>
      <c r="B96" s="31"/>
      <c r="C96" s="41" t="s">
        <v>407</v>
      </c>
      <c r="D96" s="35" t="s">
        <v>413</v>
      </c>
      <c r="E96" s="217" t="s">
        <v>140</v>
      </c>
      <c r="F96" s="36">
        <v>2</v>
      </c>
      <c r="I96" s="34" t="s">
        <v>24</v>
      </c>
      <c r="K96" s="34" t="s">
        <v>414</v>
      </c>
      <c r="L96" s="19" t="s">
        <v>415</v>
      </c>
      <c r="M96" s="155" t="s">
        <v>263</v>
      </c>
      <c r="P96" s="128">
        <v>25</v>
      </c>
      <c r="Q96" s="19" t="s">
        <v>153</v>
      </c>
      <c r="R96" s="128">
        <v>207</v>
      </c>
      <c r="S96" s="128">
        <v>0</v>
      </c>
      <c r="T96" s="19" t="s">
        <v>144</v>
      </c>
      <c r="U96" s="19" t="s">
        <v>138</v>
      </c>
      <c r="V96" s="128">
        <v>0</v>
      </c>
      <c r="W96" s="128">
        <v>0</v>
      </c>
      <c r="X96" s="128">
        <v>0</v>
      </c>
      <c r="Y96" s="128" t="s">
        <v>18</v>
      </c>
      <c r="Z96" s="128">
        <v>0</v>
      </c>
      <c r="AA96" s="128">
        <v>0</v>
      </c>
      <c r="AB96" s="128">
        <v>0</v>
      </c>
      <c r="AC96" s="128">
        <v>0</v>
      </c>
      <c r="AD96" s="128">
        <v>0</v>
      </c>
      <c r="AE96" s="128">
        <v>0</v>
      </c>
      <c r="AF96" s="128">
        <v>0</v>
      </c>
      <c r="AG96" s="128">
        <v>0</v>
      </c>
      <c r="AH96" s="128">
        <v>0</v>
      </c>
      <c r="AI96" s="128">
        <v>0</v>
      </c>
      <c r="AJ96" s="128">
        <v>0</v>
      </c>
      <c r="AK96" s="128">
        <v>0</v>
      </c>
      <c r="AL96" s="22">
        <v>19</v>
      </c>
      <c r="AM96" s="128">
        <v>4</v>
      </c>
      <c r="AN96" s="128">
        <v>0</v>
      </c>
      <c r="AO96" s="128">
        <v>4</v>
      </c>
      <c r="AQ96" s="128">
        <v>1</v>
      </c>
      <c r="AS96" s="128">
        <v>10019041</v>
      </c>
      <c r="AU96" s="128">
        <v>10016021</v>
      </c>
      <c r="AW96" s="128">
        <v>0</v>
      </c>
      <c r="AX96" s="128">
        <v>0</v>
      </c>
      <c r="AZ96" s="128">
        <v>4</v>
      </c>
      <c r="BA96" s="128">
        <v>99999999</v>
      </c>
      <c r="BB96" s="128">
        <v>99999999004</v>
      </c>
      <c r="BD96" s="128">
        <v>10029031</v>
      </c>
      <c r="BE96" s="128">
        <v>10029031002</v>
      </c>
      <c r="BF96" s="128">
        <v>11</v>
      </c>
      <c r="BG96" s="128">
        <v>29</v>
      </c>
      <c r="BH96" s="128">
        <v>3</v>
      </c>
      <c r="BI96" s="128">
        <v>1</v>
      </c>
      <c r="BJ96" s="128">
        <v>2</v>
      </c>
      <c r="BM96" s="128" t="s">
        <v>24</v>
      </c>
      <c r="BN96" s="128" t="s">
        <v>407</v>
      </c>
      <c r="BO96" s="209" t="s">
        <v>411</v>
      </c>
      <c r="BP96" s="209" t="s">
        <v>140</v>
      </c>
      <c r="BQ96" s="128">
        <v>2</v>
      </c>
      <c r="BR96" s="19" t="s">
        <v>141</v>
      </c>
      <c r="BS96" s="19" t="s">
        <v>138</v>
      </c>
      <c r="BU96" s="19" t="s">
        <v>413</v>
      </c>
      <c r="BW96" s="19" t="s">
        <v>416</v>
      </c>
      <c r="BY96" s="19" t="s">
        <v>413</v>
      </c>
    </row>
    <row r="97" spans="1:77" ht="20.100000000000001" customHeight="1" x14ac:dyDescent="0.25">
      <c r="A97" s="39">
        <v>26</v>
      </c>
      <c r="B97" s="32"/>
      <c r="C97" s="41" t="s">
        <v>407</v>
      </c>
      <c r="D97" s="35" t="s">
        <v>417</v>
      </c>
      <c r="E97" s="217" t="s">
        <v>140</v>
      </c>
      <c r="F97" s="36">
        <v>3</v>
      </c>
      <c r="I97" s="34" t="s">
        <v>25</v>
      </c>
      <c r="K97" s="34" t="s">
        <v>393</v>
      </c>
      <c r="L97" s="19" t="s">
        <v>397</v>
      </c>
      <c r="M97" s="155" t="s">
        <v>202</v>
      </c>
      <c r="P97" s="128">
        <v>26</v>
      </c>
      <c r="Q97" s="19" t="s">
        <v>153</v>
      </c>
      <c r="R97" s="128">
        <v>204</v>
      </c>
      <c r="S97" s="128">
        <v>0</v>
      </c>
      <c r="T97" s="19" t="s">
        <v>144</v>
      </c>
      <c r="U97" s="19" t="s">
        <v>138</v>
      </c>
      <c r="V97" s="128">
        <v>0</v>
      </c>
      <c r="W97" s="128">
        <v>0</v>
      </c>
      <c r="X97" s="128">
        <v>0</v>
      </c>
      <c r="Y97" s="128" t="s">
        <v>18</v>
      </c>
      <c r="Z97" s="128">
        <v>0</v>
      </c>
      <c r="AA97" s="128">
        <v>0</v>
      </c>
      <c r="AB97" s="128">
        <v>0</v>
      </c>
      <c r="AC97" s="128">
        <v>0</v>
      </c>
      <c r="AD97" s="128">
        <v>0</v>
      </c>
      <c r="AE97" s="128">
        <v>0</v>
      </c>
      <c r="AF97" s="128">
        <v>0</v>
      </c>
      <c r="AG97" s="128">
        <v>0</v>
      </c>
      <c r="AH97" s="128">
        <v>0</v>
      </c>
      <c r="AI97" s="128">
        <v>0</v>
      </c>
      <c r="AJ97" s="128">
        <v>0</v>
      </c>
      <c r="AK97" s="128">
        <v>0</v>
      </c>
      <c r="AL97" s="22">
        <v>19</v>
      </c>
      <c r="AM97" s="128">
        <v>4</v>
      </c>
      <c r="AN97" s="128">
        <v>0</v>
      </c>
      <c r="AO97" s="128">
        <v>4</v>
      </c>
      <c r="AQ97" s="128">
        <v>1</v>
      </c>
      <c r="AS97" s="128">
        <v>10019041</v>
      </c>
      <c r="AU97" s="128">
        <v>10016021</v>
      </c>
      <c r="AW97" s="128">
        <v>0</v>
      </c>
      <c r="AX97" s="128">
        <v>0</v>
      </c>
      <c r="AZ97" s="128">
        <v>5</v>
      </c>
      <c r="BA97" s="128">
        <v>99999999</v>
      </c>
      <c r="BB97" s="128">
        <v>99999999005</v>
      </c>
      <c r="BD97" s="128">
        <v>10029041</v>
      </c>
      <c r="BE97" s="128">
        <v>10029041003</v>
      </c>
      <c r="BF97" s="128">
        <v>11</v>
      </c>
      <c r="BG97" s="128">
        <v>29</v>
      </c>
      <c r="BH97" s="128">
        <v>4</v>
      </c>
      <c r="BI97" s="128">
        <v>1</v>
      </c>
      <c r="BJ97" s="128">
        <v>3</v>
      </c>
      <c r="BM97" s="128" t="s">
        <v>25</v>
      </c>
      <c r="BN97" s="128" t="s">
        <v>407</v>
      </c>
      <c r="BO97" s="209" t="s">
        <v>411</v>
      </c>
      <c r="BP97" s="209" t="s">
        <v>140</v>
      </c>
      <c r="BQ97" s="128">
        <v>3</v>
      </c>
      <c r="BR97" s="19" t="s">
        <v>144</v>
      </c>
      <c r="BS97" s="19" t="s">
        <v>138</v>
      </c>
      <c r="BU97" s="19" t="s">
        <v>417</v>
      </c>
      <c r="BW97" s="19" t="s">
        <v>418</v>
      </c>
      <c r="BY97" s="19" t="s">
        <v>417</v>
      </c>
    </row>
    <row r="98" spans="1:77" ht="20.100000000000001" customHeight="1" x14ac:dyDescent="0.25">
      <c r="A98" s="39">
        <v>27</v>
      </c>
      <c r="B98" s="31"/>
      <c r="C98" s="41" t="s">
        <v>419</v>
      </c>
      <c r="D98" s="35" t="s">
        <v>420</v>
      </c>
      <c r="E98" s="217" t="s">
        <v>135</v>
      </c>
      <c r="F98" s="36">
        <v>1</v>
      </c>
      <c r="I98" s="34" t="s">
        <v>26</v>
      </c>
      <c r="K98" s="34" t="s">
        <v>421</v>
      </c>
      <c r="L98" s="19" t="s">
        <v>422</v>
      </c>
      <c r="M98" s="155" t="s">
        <v>264</v>
      </c>
      <c r="P98" s="128">
        <v>27</v>
      </c>
      <c r="Q98" s="19" t="s">
        <v>153</v>
      </c>
      <c r="R98" s="128">
        <v>105</v>
      </c>
      <c r="S98" s="128">
        <v>0</v>
      </c>
      <c r="T98" s="19" t="s">
        <v>144</v>
      </c>
      <c r="U98" s="19" t="s">
        <v>138</v>
      </c>
      <c r="V98" s="128">
        <v>0</v>
      </c>
      <c r="W98" s="128">
        <v>0</v>
      </c>
      <c r="X98" s="128">
        <v>0</v>
      </c>
      <c r="Y98" s="128" t="s">
        <v>18</v>
      </c>
      <c r="Z98" s="128">
        <v>0</v>
      </c>
      <c r="AA98" s="128">
        <v>0</v>
      </c>
      <c r="AB98" s="128">
        <v>0</v>
      </c>
      <c r="AC98" s="128">
        <v>0</v>
      </c>
      <c r="AD98" s="128">
        <v>0</v>
      </c>
      <c r="AE98" s="128">
        <v>0</v>
      </c>
      <c r="AF98" s="128">
        <v>0</v>
      </c>
      <c r="AG98" s="128">
        <v>0</v>
      </c>
      <c r="AH98" s="128">
        <v>0</v>
      </c>
      <c r="AI98" s="128">
        <v>0</v>
      </c>
      <c r="AJ98" s="128">
        <v>0</v>
      </c>
      <c r="AK98" s="128">
        <v>0</v>
      </c>
      <c r="AL98" s="22">
        <v>19</v>
      </c>
      <c r="AM98" s="128">
        <v>4</v>
      </c>
      <c r="AN98" s="128">
        <v>0</v>
      </c>
      <c r="AO98" s="128">
        <v>4</v>
      </c>
      <c r="AQ98" s="128">
        <v>1</v>
      </c>
      <c r="AS98" s="128">
        <v>10019041</v>
      </c>
      <c r="AU98" s="128">
        <v>10016021</v>
      </c>
      <c r="AW98" s="128">
        <v>0</v>
      </c>
      <c r="AX98" s="128">
        <v>1</v>
      </c>
      <c r="AZ98" s="128">
        <v>6</v>
      </c>
      <c r="BA98" s="128">
        <v>10016021</v>
      </c>
      <c r="BB98" s="128">
        <v>10016021006</v>
      </c>
      <c r="BD98" s="128">
        <v>10040041</v>
      </c>
      <c r="BE98" s="128">
        <v>10040041001</v>
      </c>
      <c r="BF98" s="128">
        <v>11</v>
      </c>
      <c r="BG98" s="128">
        <v>40</v>
      </c>
      <c r="BH98" s="128">
        <v>4</v>
      </c>
      <c r="BI98" s="128">
        <v>1</v>
      </c>
      <c r="BJ98" s="128">
        <v>1</v>
      </c>
      <c r="BM98" s="128" t="s">
        <v>26</v>
      </c>
      <c r="BN98" s="128" t="s">
        <v>419</v>
      </c>
      <c r="BO98" s="209" t="s">
        <v>423</v>
      </c>
      <c r="BP98" s="209" t="s">
        <v>135</v>
      </c>
      <c r="BQ98" s="128">
        <v>1</v>
      </c>
      <c r="BR98" s="19" t="s">
        <v>144</v>
      </c>
      <c r="BS98" s="19" t="s">
        <v>138</v>
      </c>
      <c r="BU98" s="19" t="s">
        <v>420</v>
      </c>
      <c r="BW98" s="19" t="s">
        <v>424</v>
      </c>
      <c r="BY98" s="19" t="s">
        <v>420</v>
      </c>
    </row>
    <row r="99" spans="1:77" ht="20.100000000000001" customHeight="1" x14ac:dyDescent="0.25">
      <c r="A99" s="39">
        <v>28</v>
      </c>
      <c r="B99" s="32"/>
      <c r="C99" s="41" t="s">
        <v>419</v>
      </c>
      <c r="D99" s="35" t="s">
        <v>425</v>
      </c>
      <c r="E99" s="217" t="s">
        <v>135</v>
      </c>
      <c r="F99" s="36">
        <v>1</v>
      </c>
      <c r="I99" s="34" t="s">
        <v>27</v>
      </c>
      <c r="K99" s="34" t="s">
        <v>426</v>
      </c>
      <c r="L99" s="19" t="s">
        <v>427</v>
      </c>
      <c r="M99" s="155" t="s">
        <v>265</v>
      </c>
      <c r="P99" s="128">
        <v>28</v>
      </c>
      <c r="Q99" s="19" t="s">
        <v>153</v>
      </c>
      <c r="R99" s="128">
        <v>251</v>
      </c>
      <c r="S99" s="128">
        <v>0</v>
      </c>
      <c r="T99" s="19" t="s">
        <v>144</v>
      </c>
      <c r="U99" s="19" t="s">
        <v>138</v>
      </c>
      <c r="V99" s="128">
        <v>0</v>
      </c>
      <c r="W99" s="128">
        <v>0</v>
      </c>
      <c r="X99" s="128">
        <v>0</v>
      </c>
      <c r="Y99" s="128" t="s">
        <v>18</v>
      </c>
      <c r="Z99" s="128">
        <v>0</v>
      </c>
      <c r="AA99" s="128">
        <v>0</v>
      </c>
      <c r="AB99" s="128">
        <v>0</v>
      </c>
      <c r="AC99" s="128">
        <v>0</v>
      </c>
      <c r="AD99" s="128">
        <v>0</v>
      </c>
      <c r="AE99" s="128">
        <v>0</v>
      </c>
      <c r="AF99" s="128">
        <v>0</v>
      </c>
      <c r="AG99" s="128">
        <v>0</v>
      </c>
      <c r="AH99" s="128">
        <v>0</v>
      </c>
      <c r="AI99" s="128">
        <v>0</v>
      </c>
      <c r="AJ99" s="128">
        <v>0</v>
      </c>
      <c r="AK99" s="128">
        <v>0</v>
      </c>
      <c r="AL99" s="22">
        <v>19</v>
      </c>
      <c r="AM99" s="128">
        <v>4</v>
      </c>
      <c r="AN99" s="128">
        <v>0</v>
      </c>
      <c r="AO99" s="128">
        <v>4</v>
      </c>
      <c r="AQ99" s="128">
        <v>1</v>
      </c>
      <c r="AS99" s="128">
        <v>10019041</v>
      </c>
      <c r="AU99" s="128">
        <v>10016031</v>
      </c>
      <c r="AW99" s="128">
        <v>1</v>
      </c>
      <c r="AX99" s="128">
        <v>0</v>
      </c>
      <c r="AZ99" s="128">
        <v>1</v>
      </c>
      <c r="BA99" s="128">
        <v>99999999</v>
      </c>
      <c r="BB99" s="128">
        <v>99999999001</v>
      </c>
      <c r="BD99" s="128">
        <v>10040122</v>
      </c>
      <c r="BE99" s="128">
        <v>10040122001</v>
      </c>
      <c r="BF99" s="128">
        <v>11</v>
      </c>
      <c r="BG99" s="128">
        <v>40</v>
      </c>
      <c r="BH99" s="128">
        <v>12</v>
      </c>
      <c r="BI99" s="128">
        <v>2</v>
      </c>
      <c r="BJ99" s="128">
        <v>1</v>
      </c>
      <c r="BM99" s="128" t="s">
        <v>27</v>
      </c>
      <c r="BN99" s="128" t="s">
        <v>419</v>
      </c>
      <c r="BO99" s="209" t="s">
        <v>423</v>
      </c>
      <c r="BP99" s="209" t="s">
        <v>135</v>
      </c>
      <c r="BQ99" s="128">
        <v>1</v>
      </c>
      <c r="BR99" s="19" t="s">
        <v>235</v>
      </c>
      <c r="BS99" s="19" t="s">
        <v>128</v>
      </c>
      <c r="BU99" s="19" t="s">
        <v>425</v>
      </c>
      <c r="BW99" s="19" t="s">
        <v>428</v>
      </c>
      <c r="BY99" s="19" t="s">
        <v>425</v>
      </c>
    </row>
    <row r="100" spans="1:77" ht="20.100000000000001" customHeight="1" x14ac:dyDescent="0.25">
      <c r="A100" s="39">
        <v>29</v>
      </c>
      <c r="B100" s="31"/>
      <c r="C100" s="41" t="s">
        <v>429</v>
      </c>
      <c r="D100" s="35" t="s">
        <v>430</v>
      </c>
      <c r="E100" s="217" t="s">
        <v>133</v>
      </c>
      <c r="F100" s="36">
        <v>1</v>
      </c>
      <c r="I100" s="34" t="s">
        <v>28</v>
      </c>
      <c r="K100" s="34" t="s">
        <v>407</v>
      </c>
      <c r="L100" s="19" t="s">
        <v>411</v>
      </c>
      <c r="M100" s="155" t="s">
        <v>140</v>
      </c>
      <c r="P100" s="128">
        <v>29</v>
      </c>
      <c r="Q100" s="19" t="s">
        <v>153</v>
      </c>
      <c r="R100" s="128">
        <v>55</v>
      </c>
      <c r="S100" s="128">
        <v>0</v>
      </c>
      <c r="T100" s="19" t="s">
        <v>144</v>
      </c>
      <c r="U100" s="19" t="s">
        <v>138</v>
      </c>
      <c r="V100" s="128">
        <v>0</v>
      </c>
      <c r="W100" s="128">
        <v>0</v>
      </c>
      <c r="X100" s="128">
        <v>0</v>
      </c>
      <c r="Y100" s="128" t="s">
        <v>18</v>
      </c>
      <c r="Z100" s="128">
        <v>0</v>
      </c>
      <c r="AA100" s="128">
        <v>0</v>
      </c>
      <c r="AB100" s="128">
        <v>0</v>
      </c>
      <c r="AC100" s="128">
        <v>0</v>
      </c>
      <c r="AD100" s="128">
        <v>0</v>
      </c>
      <c r="AE100" s="128">
        <v>0</v>
      </c>
      <c r="AF100" s="128">
        <v>0</v>
      </c>
      <c r="AG100" s="128">
        <v>0</v>
      </c>
      <c r="AH100" s="128">
        <v>0</v>
      </c>
      <c r="AI100" s="128">
        <v>0</v>
      </c>
      <c r="AJ100" s="128">
        <v>0</v>
      </c>
      <c r="AK100" s="128">
        <v>0</v>
      </c>
      <c r="AL100" s="22">
        <v>19</v>
      </c>
      <c r="AM100" s="128">
        <v>4</v>
      </c>
      <c r="AN100" s="128">
        <v>0</v>
      </c>
      <c r="AO100" s="128">
        <v>4</v>
      </c>
      <c r="AQ100" s="128">
        <v>1</v>
      </c>
      <c r="AS100" s="128">
        <v>10019041</v>
      </c>
      <c r="AU100" s="128">
        <v>10016031</v>
      </c>
      <c r="AW100" s="128">
        <v>0</v>
      </c>
      <c r="AX100" s="128">
        <v>1</v>
      </c>
      <c r="AZ100" s="128">
        <v>2</v>
      </c>
      <c r="BA100" s="128">
        <v>10016031</v>
      </c>
      <c r="BB100" s="128">
        <v>10016031002</v>
      </c>
      <c r="BD100" s="128">
        <v>10051041</v>
      </c>
      <c r="BE100" s="128">
        <v>10051041001</v>
      </c>
      <c r="BF100" s="128">
        <v>11</v>
      </c>
      <c r="BG100" s="128">
        <v>51</v>
      </c>
      <c r="BH100" s="128">
        <v>4</v>
      </c>
      <c r="BI100" s="128">
        <v>1</v>
      </c>
      <c r="BJ100" s="128">
        <v>1</v>
      </c>
      <c r="BM100" s="128" t="s">
        <v>28</v>
      </c>
      <c r="BN100" s="128" t="s">
        <v>429</v>
      </c>
      <c r="BO100" s="209" t="s">
        <v>431</v>
      </c>
      <c r="BP100" s="209" t="s">
        <v>133</v>
      </c>
      <c r="BQ100" s="128">
        <v>1</v>
      </c>
      <c r="BR100" s="19" t="s">
        <v>144</v>
      </c>
      <c r="BS100" s="19" t="s">
        <v>138</v>
      </c>
      <c r="BU100" s="19" t="s">
        <v>430</v>
      </c>
      <c r="BW100" s="19" t="s">
        <v>432</v>
      </c>
      <c r="BY100" s="19" t="s">
        <v>430</v>
      </c>
    </row>
    <row r="101" spans="1:77" ht="20.100000000000001" customHeight="1" x14ac:dyDescent="0.25">
      <c r="A101" s="39">
        <v>30</v>
      </c>
      <c r="B101" s="31"/>
      <c r="C101" s="253" t="s">
        <v>433</v>
      </c>
      <c r="D101" s="35" t="s">
        <v>519</v>
      </c>
      <c r="E101" s="217" t="s">
        <v>517</v>
      </c>
      <c r="F101" s="36">
        <v>1</v>
      </c>
      <c r="M101" s="155"/>
      <c r="R101" s="128"/>
      <c r="S101" s="128"/>
      <c r="AL101" s="22"/>
      <c r="AM101" s="128"/>
      <c r="AN101" s="128"/>
      <c r="AO101" s="128"/>
      <c r="AQ101" s="128"/>
      <c r="BE101" s="128"/>
      <c r="BO101" s="221"/>
      <c r="BP101" s="221"/>
    </row>
    <row r="102" spans="1:77" ht="20.100000000000001" customHeight="1" x14ac:dyDescent="0.25">
      <c r="A102" s="39">
        <v>31</v>
      </c>
      <c r="B102" s="31"/>
      <c r="C102" s="253" t="s">
        <v>433</v>
      </c>
      <c r="D102" s="35" t="s">
        <v>520</v>
      </c>
      <c r="E102" s="217" t="s">
        <v>517</v>
      </c>
      <c r="F102" s="36">
        <v>3</v>
      </c>
      <c r="M102" s="155"/>
      <c r="R102" s="128"/>
      <c r="S102" s="128"/>
      <c r="AL102" s="22"/>
      <c r="AM102" s="128"/>
      <c r="AN102" s="128"/>
      <c r="AO102" s="128"/>
      <c r="AQ102" s="128"/>
      <c r="BE102" s="128"/>
      <c r="BO102" s="221"/>
      <c r="BP102" s="221"/>
    </row>
    <row r="103" spans="1:77" ht="20.100000000000001" customHeight="1" x14ac:dyDescent="0.25">
      <c r="A103" s="39">
        <v>32</v>
      </c>
      <c r="B103" s="32"/>
      <c r="C103" s="41" t="s">
        <v>433</v>
      </c>
      <c r="D103" s="35" t="s">
        <v>434</v>
      </c>
      <c r="E103" s="217" t="s">
        <v>225</v>
      </c>
      <c r="F103" s="36">
        <v>2</v>
      </c>
      <c r="I103" s="34" t="s">
        <v>29</v>
      </c>
      <c r="K103" s="34" t="s">
        <v>435</v>
      </c>
      <c r="L103" s="19" t="s">
        <v>436</v>
      </c>
      <c r="M103" s="155" t="s">
        <v>266</v>
      </c>
      <c r="P103" s="128">
        <v>30</v>
      </c>
      <c r="Q103" s="19" t="s">
        <v>153</v>
      </c>
      <c r="R103" s="128">
        <v>181</v>
      </c>
      <c r="S103" s="128">
        <v>0</v>
      </c>
      <c r="T103" s="19" t="s">
        <v>144</v>
      </c>
      <c r="U103" s="19" t="s">
        <v>138</v>
      </c>
      <c r="V103" s="128">
        <v>0</v>
      </c>
      <c r="W103" s="128">
        <v>0</v>
      </c>
      <c r="X103" s="128">
        <v>0</v>
      </c>
      <c r="Y103" s="128" t="s">
        <v>18</v>
      </c>
      <c r="Z103" s="128">
        <v>0</v>
      </c>
      <c r="AA103" s="128">
        <v>0</v>
      </c>
      <c r="AB103" s="128">
        <v>0</v>
      </c>
      <c r="AC103" s="128">
        <v>0</v>
      </c>
      <c r="AD103" s="128">
        <v>0</v>
      </c>
      <c r="AE103" s="128">
        <v>0</v>
      </c>
      <c r="AF103" s="128">
        <v>0</v>
      </c>
      <c r="AG103" s="128">
        <v>0</v>
      </c>
      <c r="AH103" s="128">
        <v>0</v>
      </c>
      <c r="AI103" s="128">
        <v>0</v>
      </c>
      <c r="AJ103" s="128">
        <v>0</v>
      </c>
      <c r="AK103" s="128">
        <v>0</v>
      </c>
      <c r="AL103" s="22">
        <v>19</v>
      </c>
      <c r="AM103" s="128">
        <v>4</v>
      </c>
      <c r="AN103" s="128">
        <v>0</v>
      </c>
      <c r="AO103" s="128">
        <v>4</v>
      </c>
      <c r="AQ103" s="128">
        <v>1</v>
      </c>
      <c r="AS103" s="128">
        <v>10019041</v>
      </c>
      <c r="AU103" s="128">
        <v>10016041</v>
      </c>
      <c r="AW103" s="128">
        <v>1</v>
      </c>
      <c r="AX103" s="128">
        <v>0</v>
      </c>
      <c r="AZ103" s="128">
        <v>1</v>
      </c>
      <c r="BA103" s="128">
        <v>99999999</v>
      </c>
      <c r="BB103" s="128">
        <v>99999999001</v>
      </c>
      <c r="BD103" s="128">
        <v>10071031</v>
      </c>
      <c r="BE103" s="128">
        <v>10071031002</v>
      </c>
      <c r="BF103" s="128">
        <v>11</v>
      </c>
      <c r="BG103" s="128">
        <v>71</v>
      </c>
      <c r="BH103" s="128">
        <v>3</v>
      </c>
      <c r="BI103" s="128">
        <v>1</v>
      </c>
      <c r="BJ103" s="128">
        <v>2</v>
      </c>
      <c r="BM103" s="128" t="s">
        <v>29</v>
      </c>
      <c r="BN103" s="128" t="s">
        <v>433</v>
      </c>
      <c r="BO103" s="209" t="s">
        <v>437</v>
      </c>
      <c r="BP103" s="209" t="s">
        <v>225</v>
      </c>
      <c r="BQ103" s="128">
        <v>2</v>
      </c>
      <c r="BR103" s="19" t="s">
        <v>141</v>
      </c>
      <c r="BS103" s="19" t="s">
        <v>138</v>
      </c>
      <c r="BU103" s="19" t="s">
        <v>434</v>
      </c>
      <c r="BW103" s="19" t="s">
        <v>438</v>
      </c>
      <c r="BY103" s="19" t="s">
        <v>434</v>
      </c>
    </row>
    <row r="104" spans="1:77" ht="20.100000000000001" customHeight="1" thickBot="1" x14ac:dyDescent="0.3">
      <c r="A104" s="120">
        <v>33</v>
      </c>
      <c r="B104" s="240"/>
      <c r="C104" s="43" t="s">
        <v>433</v>
      </c>
      <c r="D104" s="44" t="s">
        <v>439</v>
      </c>
      <c r="E104" s="241" t="s">
        <v>225</v>
      </c>
      <c r="F104" s="45">
        <v>3</v>
      </c>
      <c r="I104" s="34" t="s">
        <v>30</v>
      </c>
      <c r="K104" s="34" t="s">
        <v>440</v>
      </c>
      <c r="L104" s="19" t="s">
        <v>441</v>
      </c>
      <c r="M104" s="155" t="s">
        <v>267</v>
      </c>
      <c r="P104" s="128">
        <v>31</v>
      </c>
      <c r="Q104" s="19" t="s">
        <v>153</v>
      </c>
      <c r="R104" s="128">
        <v>134</v>
      </c>
      <c r="S104" s="128">
        <v>0</v>
      </c>
      <c r="T104" s="19" t="s">
        <v>144</v>
      </c>
      <c r="U104" s="19" t="s">
        <v>138</v>
      </c>
      <c r="V104" s="128">
        <v>0</v>
      </c>
      <c r="W104" s="128">
        <v>0</v>
      </c>
      <c r="X104" s="128">
        <v>0</v>
      </c>
      <c r="Y104" s="128" t="s">
        <v>18</v>
      </c>
      <c r="Z104" s="128">
        <v>0</v>
      </c>
      <c r="AA104" s="128">
        <v>0</v>
      </c>
      <c r="AB104" s="128">
        <v>0</v>
      </c>
      <c r="AC104" s="128">
        <v>0</v>
      </c>
      <c r="AD104" s="128">
        <v>0</v>
      </c>
      <c r="AE104" s="128">
        <v>0</v>
      </c>
      <c r="AF104" s="128">
        <v>0</v>
      </c>
      <c r="AG104" s="128">
        <v>0</v>
      </c>
      <c r="AH104" s="128">
        <v>0</v>
      </c>
      <c r="AI104" s="128">
        <v>0</v>
      </c>
      <c r="AJ104" s="128">
        <v>0</v>
      </c>
      <c r="AK104" s="128">
        <v>0</v>
      </c>
      <c r="AL104" s="22">
        <v>19</v>
      </c>
      <c r="AM104" s="128">
        <v>4</v>
      </c>
      <c r="AN104" s="128">
        <v>0</v>
      </c>
      <c r="AO104" s="128">
        <v>4</v>
      </c>
      <c r="AQ104" s="128">
        <v>1</v>
      </c>
      <c r="AS104" s="128">
        <v>10019041</v>
      </c>
      <c r="AU104" s="128">
        <v>10016041</v>
      </c>
      <c r="AW104" s="128">
        <v>0</v>
      </c>
      <c r="AX104" s="128">
        <v>0</v>
      </c>
      <c r="AZ104" s="128">
        <v>2</v>
      </c>
      <c r="BA104" s="128">
        <v>99999999</v>
      </c>
      <c r="BB104" s="128">
        <v>99999999002</v>
      </c>
      <c r="BD104" s="128">
        <v>10071041</v>
      </c>
      <c r="BE104" s="128">
        <v>10071041003</v>
      </c>
      <c r="BF104" s="128">
        <v>11</v>
      </c>
      <c r="BG104" s="128">
        <v>71</v>
      </c>
      <c r="BH104" s="128">
        <v>4</v>
      </c>
      <c r="BI104" s="128">
        <v>1</v>
      </c>
      <c r="BJ104" s="128">
        <v>3</v>
      </c>
      <c r="BM104" s="128" t="s">
        <v>30</v>
      </c>
      <c r="BN104" s="128" t="s">
        <v>433</v>
      </c>
      <c r="BO104" s="209" t="s">
        <v>437</v>
      </c>
      <c r="BP104" s="209" t="s">
        <v>225</v>
      </c>
      <c r="BQ104" s="128">
        <v>3</v>
      </c>
      <c r="BR104" s="19" t="s">
        <v>144</v>
      </c>
      <c r="BS104" s="19" t="s">
        <v>138</v>
      </c>
      <c r="BU104" s="19" t="s">
        <v>439</v>
      </c>
      <c r="BW104" s="19" t="s">
        <v>442</v>
      </c>
      <c r="BY104" s="19" t="s">
        <v>439</v>
      </c>
    </row>
  </sheetData>
  <mergeCells count="5">
    <mergeCell ref="A9:D9"/>
    <mergeCell ref="A1:F1"/>
    <mergeCell ref="B3:D3"/>
    <mergeCell ref="D5:E5"/>
    <mergeCell ref="D6:E6"/>
  </mergeCells>
  <phoneticPr fontId="0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6</vt:i4>
      </vt:variant>
    </vt:vector>
  </HeadingPairs>
  <TitlesOfParts>
    <vt:vector size="12" baseType="lpstr">
      <vt:lpstr>Registrace</vt:lpstr>
      <vt:lpstr>Rozdělení do hmotností</vt:lpstr>
      <vt:lpstr>Počty v hmotnostech</vt:lpstr>
      <vt:lpstr>Jeden závodník</vt:lpstr>
      <vt:lpstr>Počty podle oddílů</vt:lpstr>
      <vt:lpstr>Počty podle oddílů a stylů</vt:lpstr>
      <vt:lpstr>'Počty podle oddílů a stylů'!Názvy_tisku</vt:lpstr>
      <vt:lpstr>'Počty v hmotnostech'!Názvy_tisku</vt:lpstr>
      <vt:lpstr>Registrace!Názvy_tisku</vt:lpstr>
      <vt:lpstr>'Rozdělení do hmotností'!Názvy_tisku</vt:lpstr>
      <vt:lpstr>'Jeden závodník'!Oblast_tisku</vt:lpstr>
      <vt:lpstr>'Počty v hmotnostech'!Oblast_tisku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Milan Titz</cp:lastModifiedBy>
  <cp:lastPrinted>2022-06-08T14:58:10Z</cp:lastPrinted>
  <dcterms:created xsi:type="dcterms:W3CDTF">2002-01-25T08:02:23Z</dcterms:created>
  <dcterms:modified xsi:type="dcterms:W3CDTF">2022-06-08T18:49:19Z</dcterms:modified>
</cp:coreProperties>
</file>