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B3"/>
  <c r="B5" i="3" s="1"/>
  <c r="B2" i="1"/>
  <c r="A1"/>
  <c r="A12" i="16" s="1"/>
  <c r="A69" i="4"/>
  <c r="B4" i="3"/>
  <c r="E66" i="4"/>
  <c r="N64"/>
  <c r="E64"/>
  <c r="N62"/>
  <c r="E62"/>
  <c r="N60"/>
  <c r="E60"/>
  <c r="P56"/>
  <c r="B56"/>
  <c r="D240" i="16"/>
  <c r="D240" i="15"/>
  <c r="D126" i="16"/>
  <c r="D126" i="15"/>
  <c r="D12" i="16"/>
  <c r="D69"/>
  <c r="D69" i="15" s="1"/>
  <c r="I12" i="16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F359" s="1"/>
  <c r="F359" i="15" s="1"/>
  <c r="S359" i="16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F302" s="1"/>
  <c r="F302" i="15" s="1"/>
  <c r="S302" i="16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 s="1"/>
  <c r="H188" i="15" s="1"/>
  <c r="P188" i="16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C14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C12" s="1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A14" i="4"/>
  <c r="G14" i="3" s="1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/>
  <c r="D525"/>
  <c r="D582" i="16"/>
  <c r="A17"/>
  <c r="A17" i="15" s="1"/>
  <c r="F758" i="16"/>
  <c r="F758" i="15" s="1"/>
  <c r="H758" i="16"/>
  <c r="H758" i="15" s="1"/>
  <c r="A530" i="16"/>
  <c r="A530" i="15"/>
  <c r="C16" i="3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6" s="1"/>
  <c r="I12" i="15"/>
  <c r="C17" i="16"/>
  <c r="C17" i="15" s="1"/>
  <c r="F872" i="16"/>
  <c r="F872" i="15" s="1"/>
  <c r="H872" i="16"/>
  <c r="H872" i="15" s="1"/>
  <c r="I69"/>
  <c r="D639" i="16"/>
  <c r="D582" i="15"/>
  <c r="D696" i="16"/>
  <c r="D753" s="1"/>
  <c r="D639" i="15"/>
  <c r="D12"/>
  <c r="C12" i="16"/>
  <c r="C12" i="15" s="1"/>
  <c r="B2" i="4"/>
  <c r="B3" i="3"/>
  <c r="A12" i="15" l="1"/>
  <c r="A69" i="16"/>
  <c r="A126" s="1"/>
  <c r="A1" i="4"/>
  <c r="G639" i="15"/>
  <c r="G696" i="16"/>
  <c r="G753" s="1"/>
  <c r="D753" i="15"/>
  <c r="D810" i="16"/>
  <c r="A69" i="15"/>
  <c r="B10" i="3"/>
  <c r="B13"/>
  <c r="C11"/>
  <c r="C587" i="16"/>
  <c r="C587" i="15" s="1"/>
  <c r="A74" i="16"/>
  <c r="A74" i="15" s="1"/>
  <c r="H302" i="16"/>
  <c r="H302" i="15" s="1"/>
  <c r="H359" i="16"/>
  <c r="H359" i="15" s="1"/>
  <c r="A473" i="16"/>
  <c r="A473" i="15" s="1"/>
  <c r="B14" i="3"/>
  <c r="H644" i="16"/>
  <c r="H644" i="15" s="1"/>
  <c r="H131" i="16"/>
  <c r="H131" i="15" s="1"/>
  <c r="A245" i="16"/>
  <c r="A245" i="15" s="1"/>
  <c r="C245" i="16"/>
  <c r="C245" i="15" s="1"/>
  <c r="C69" i="16"/>
  <c r="I183"/>
  <c r="I126" i="15"/>
  <c r="B18" i="3"/>
  <c r="C10"/>
  <c r="C13"/>
  <c r="C17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473" i="16"/>
  <c r="F473" i="15" s="1"/>
  <c r="H473" i="16"/>
  <c r="H473" i="15" s="1"/>
  <c r="H530" i="16"/>
  <c r="H530" i="15" s="1"/>
  <c r="C15" i="3"/>
  <c r="C18"/>
  <c r="B19"/>
  <c r="F17" i="16"/>
  <c r="F17" i="15" s="1"/>
  <c r="H17" i="16"/>
  <c r="H17" i="15" s="1"/>
  <c r="F131" i="16"/>
  <c r="F131" i="15" s="1"/>
  <c r="F245" i="16"/>
  <c r="F245" i="15" s="1"/>
  <c r="H245" i="16"/>
  <c r="H245" i="15" s="1"/>
  <c r="A302" i="16"/>
  <c r="A302" i="15" s="1"/>
  <c r="F416" i="16"/>
  <c r="F416" i="15" s="1"/>
  <c r="F69"/>
  <c r="F126" i="16"/>
  <c r="A183"/>
  <c r="A126" i="15"/>
  <c r="E69"/>
  <c r="E126" i="16"/>
  <c r="D867" l="1"/>
  <c r="D867" i="15" s="1"/>
  <c r="D810"/>
  <c r="G753"/>
  <c r="G810" i="16"/>
  <c r="C126"/>
  <c r="C69" i="15"/>
  <c r="I183"/>
  <c r="I240" i="16"/>
  <c r="A183" i="15"/>
  <c r="A240" i="16"/>
  <c r="F183"/>
  <c r="F126" i="15"/>
  <c r="E126"/>
  <c r="E183" i="16"/>
  <c r="G867" l="1"/>
  <c r="G867" i="15" s="1"/>
  <c r="G810"/>
  <c r="C126"/>
  <c r="C183" i="16"/>
  <c r="I297"/>
  <c r="I240" i="15"/>
  <c r="F240" i="16"/>
  <c r="F183" i="15"/>
  <c r="A297" i="16"/>
  <c r="A240" i="15"/>
  <c r="E240" i="16"/>
  <c r="E183" i="15"/>
  <c r="C183" l="1"/>
  <c r="C240" i="16"/>
  <c r="I297" i="15"/>
  <c r="I354" i="16"/>
  <c r="A354"/>
  <c r="A297" i="15"/>
  <c r="F240"/>
  <c r="F297" i="16"/>
  <c r="E240" i="15"/>
  <c r="E297" i="16"/>
  <c r="C240" i="15" l="1"/>
  <c r="C297" i="16"/>
  <c r="I411"/>
  <c r="I354" i="15"/>
  <c r="A354"/>
  <c r="A411" i="16"/>
  <c r="F297" i="15"/>
  <c r="F354" i="16"/>
  <c r="E354"/>
  <c r="E297" i="15"/>
  <c r="C297" l="1"/>
  <c r="C354" i="16"/>
  <c r="I411" i="15"/>
  <c r="I468" i="16"/>
  <c r="F411"/>
  <c r="F354" i="15"/>
  <c r="A468" i="16"/>
  <c r="A411" i="15"/>
  <c r="E354"/>
  <c r="E411" i="16"/>
  <c r="C411" l="1"/>
  <c r="C354" i="15"/>
  <c r="I525" i="16"/>
  <c r="I468" i="15"/>
  <c r="A468"/>
  <c r="A525" i="16"/>
  <c r="F468"/>
  <c r="F411" i="15"/>
  <c r="E468" i="16"/>
  <c r="E411" i="15"/>
  <c r="C411" l="1"/>
  <c r="C468" i="16"/>
  <c r="I582"/>
  <c r="I525" i="15"/>
  <c r="F525" i="16"/>
  <c r="F468" i="15"/>
  <c r="A582" i="16"/>
  <c r="A525" i="15"/>
  <c r="E468"/>
  <c r="E525" i="16"/>
  <c r="C525" l="1"/>
  <c r="C468" i="15"/>
  <c r="I582"/>
  <c r="I639" i="16"/>
  <c r="A639"/>
  <c r="A582" i="15"/>
  <c r="F525"/>
  <c r="F582" i="16"/>
  <c r="E525" i="15"/>
  <c r="E582" i="16"/>
  <c r="C525" i="15" l="1"/>
  <c r="C582" i="16"/>
  <c r="I696"/>
  <c r="I753" s="1"/>
  <c r="I639" i="15"/>
  <c r="A696" i="16"/>
  <c r="A753" s="1"/>
  <c r="A639" i="15"/>
  <c r="F639" i="16"/>
  <c r="F582" i="15"/>
  <c r="E582"/>
  <c r="E639" i="16"/>
  <c r="C582" i="15" l="1"/>
  <c r="C639" i="16"/>
  <c r="I753" i="15"/>
  <c r="I810" i="16"/>
  <c r="F696"/>
  <c r="F753" s="1"/>
  <c r="F639" i="15"/>
  <c r="A753"/>
  <c r="A810" i="16"/>
  <c r="E696"/>
  <c r="E753" s="1"/>
  <c r="E639" i="15"/>
  <c r="C639" l="1"/>
  <c r="C696" i="16"/>
  <c r="C753" s="1"/>
  <c r="I810" i="15"/>
  <c r="I867" i="16"/>
  <c r="I867" i="15" s="1"/>
  <c r="F810" i="16"/>
  <c r="F753" i="15"/>
  <c r="A867" i="16"/>
  <c r="A867" i="15" s="1"/>
  <c r="A810"/>
  <c r="E810" i="16"/>
  <c r="E753" i="15"/>
  <c r="C810" i="16" l="1"/>
  <c r="C753" i="15"/>
  <c r="F867" i="16"/>
  <c r="F867" i="15" s="1"/>
  <c r="F810"/>
  <c r="E867" i="16"/>
  <c r="E867" i="15" s="1"/>
  <c r="E810"/>
  <c r="C867" i="16" l="1"/>
  <c r="C867" i="15" s="1"/>
  <c r="C810"/>
</calcChain>
</file>

<file path=xl/sharedStrings.xml><?xml version="1.0" encoding="utf-8"?>
<sst xmlns="http://schemas.openxmlformats.org/spreadsheetml/2006/main" count="720" uniqueCount="119">
  <si>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</si>
  <si>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</si>
  <si>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</si>
  <si>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</si>
  <si>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</si>
  <si>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</si>
  <si>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</si>
  <si>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</si>
  <si>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</si>
  <si>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</si>
  <si>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</si>
  <si>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</si>
  <si>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</si>
  <si>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</si>
  <si>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</si>
  <si>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</si>
  <si>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</si>
  <si>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</si>
  <si>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</si>
  <si>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</si>
  <si>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</si>
  <si>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</si>
  <si>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</si>
  <si>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</si>
  <si>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</si>
  <si>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</si>
  <si>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</si>
  <si>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</si>
  <si>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</si>
  <si>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</si>
  <si>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</si>
  <si>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</si>
  <si>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</si>
  <si>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</si>
  <si>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</si>
  <si>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</si>
  <si>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</si>
  <si>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</si>
  <si>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</si>
  <si>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</si>
  <si>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</si>
  <si>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</si>
  <si>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</si>
  <si>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</si>
  <si>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</si>
  <si>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</si>
  <si>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</si>
  <si>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</si>
  <si>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</si>
  <si>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</si>
  <si>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</si>
  <si>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</si>
  <si>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</si>
  <si>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</si>
  <si>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</si>
  <si>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</si>
  <si>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</si>
  <si>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</si>
  <si>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</si>
  <si>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</si>
  <si>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</si>
  <si>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</si>
  <si>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</si>
  <si>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</si>
  <si>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</si>
  <si>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</si>
  <si>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</si>
  <si>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</si>
  <si>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</si>
  <si>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</si>
  <si>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</si>
  <si>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</si>
  <si>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</si>
  <si>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</si>
  <si>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</si>
  <si>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</si>
  <si>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</si>
  <si>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</si>
  <si>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</si>
  <si>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</si>
  <si>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</si>
  <si>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</si>
  <si>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</si>
  <si>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</si>
  <si>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</si>
  <si>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</si>
  <si>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</si>
  <si>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</si>
  <si>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</si>
  <si>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</si>
  <si>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</si>
  <si>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</si>
  <si>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</si>
  <si>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</si>
  <si>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</si>
  <si>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</si>
  <si>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</si>
  <si>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</si>
  <si>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</si>
  <si>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</si>
  <si>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</si>
  <si>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</si>
  <si>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</si>
  <si>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</si>
  <si>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</si>
  <si>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</si>
  <si>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</si>
  <si>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</si>
  <si>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</si>
  <si>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</si>
  <si>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</si>
  <si>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B příp 33 kg</t>
  </si>
  <si>
    <t>Drs Lukáš</t>
  </si>
  <si>
    <t>CW</t>
  </si>
  <si>
    <t>Vinduška Vojtěch</t>
  </si>
  <si>
    <t>Spořice</t>
  </si>
  <si>
    <t>Kastl Michael</t>
  </si>
  <si>
    <t>Březová</t>
  </si>
  <si>
    <t>Slavíková Natálie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</si>
</sst>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111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2011</v>
      </c>
      <c r="E6" s="173">
        <v>30</v>
      </c>
      <c r="F6" s="174">
        <v>32.200000000000003</v>
      </c>
      <c r="G6" s="14"/>
    </row>
    <row r="7" spans="1:7" ht="15.95" customHeight="1">
      <c r="A7" s="106">
        <v>2</v>
      </c>
      <c r="B7" s="172" t="s">
        <v>114</v>
      </c>
      <c r="C7" s="17" t="s">
        <v>115</v>
      </c>
      <c r="D7" s="15">
        <v>2011</v>
      </c>
      <c r="E7" s="173">
        <v>64</v>
      </c>
      <c r="F7" s="174">
        <v>32</v>
      </c>
      <c r="G7" s="16"/>
    </row>
    <row r="8" spans="1:7" ht="15.95" customHeight="1">
      <c r="A8" s="106">
        <v>3</v>
      </c>
      <c r="B8" s="172" t="s">
        <v>116</v>
      </c>
      <c r="C8" s="17" t="s">
        <v>117</v>
      </c>
      <c r="D8" s="15">
        <v>2010</v>
      </c>
      <c r="E8" s="173">
        <v>72</v>
      </c>
      <c r="F8" s="174">
        <v>31.8</v>
      </c>
      <c r="G8" s="16"/>
    </row>
    <row r="9" spans="1:7" ht="15.95" customHeight="1" thickBot="1">
      <c r="A9" s="109">
        <v>4</v>
      </c>
      <c r="B9" s="172" t="s">
        <v>118</v>
      </c>
      <c r="C9" s="17" t="s">
        <v>113</v>
      </c>
      <c r="D9" s="15">
        <v>2010</v>
      </c>
      <c r="E9" s="173">
        <v>92</v>
      </c>
      <c r="F9" s="174">
        <v>33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2" sqref="W12:W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79" t="str">
        <f>CONCATENATE('Vážní listina'!A1)</f>
        <v>Vánoční turnaj Chomutov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>
      <c r="A2" s="36" t="str">
        <f>CONCATENATE([2]List1!$A$3)</f>
        <v>Místo:</v>
      </c>
      <c r="B2" s="180" t="str">
        <f>CONCATENATE('Vážní listina'!B2)</f>
        <v>Chomutov</v>
      </c>
      <c r="C2" s="180"/>
      <c r="D2" s="180"/>
      <c r="E2" s="180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B příp 33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6" t="str">
        <f>CONCATENATE([2]List1!$A$12)</f>
        <v>1. kolo</v>
      </c>
      <c r="F5" s="187"/>
      <c r="G5" s="188"/>
      <c r="H5" s="186" t="str">
        <f>CONCATENATE([2]List1!$A$13)</f>
        <v>2. kolo</v>
      </c>
      <c r="I5" s="187"/>
      <c r="J5" s="188"/>
      <c r="K5" s="186" t="str">
        <f>CONCATENATE([2]List1!$A$14)</f>
        <v>3. kolo</v>
      </c>
      <c r="L5" s="187"/>
      <c r="M5" s="188"/>
      <c r="N5" s="186" t="str">
        <f>CONCATENATE([2]List1!$A$14)</f>
        <v>3. kolo</v>
      </c>
      <c r="O5" s="187"/>
      <c r="P5" s="188"/>
      <c r="Q5" s="186" t="str">
        <f>CONCATENATE([2]List1!$A$16)</f>
        <v>5. kolo</v>
      </c>
      <c r="R5" s="187"/>
      <c r="S5" s="188"/>
      <c r="T5" s="212" t="str">
        <f>CONCATENATE([2]List1!$A$17)</f>
        <v>výsledky              B   T   O</v>
      </c>
      <c r="U5" s="213"/>
      <c r="V5" s="214"/>
      <c r="W5" s="5" t="str">
        <f>CONCATENATE([2]List1!$A$18)</f>
        <v>poř.</v>
      </c>
    </row>
    <row r="6" spans="1:23" ht="14.25" customHeight="1" thickTop="1" thickBot="1">
      <c r="A6" s="217" t="str">
        <f>IF('Vážní listina'!B6="","",'Vážní listina'!B6)</f>
        <v>Drs Lukáš</v>
      </c>
      <c r="B6" s="219" t="str">
        <f>IF('Vážní listina'!B6="","",'Vážní listina'!C6)</f>
        <v>CW</v>
      </c>
      <c r="C6" s="210"/>
      <c r="D6" s="221">
        <f>IF('Vážní listina'!B6="","",'Vážní listina'!A6)</f>
        <v>1</v>
      </c>
      <c r="E6" s="189">
        <v>2</v>
      </c>
      <c r="F6" s="37">
        <v>0</v>
      </c>
      <c r="G6" s="38"/>
      <c r="H6" s="189">
        <v>3</v>
      </c>
      <c r="I6" s="37">
        <v>0</v>
      </c>
      <c r="J6" s="38"/>
      <c r="K6" s="189"/>
      <c r="L6" s="37"/>
      <c r="M6" s="38"/>
      <c r="N6" s="189">
        <v>4</v>
      </c>
      <c r="O6" s="37">
        <v>5</v>
      </c>
      <c r="P6" s="38"/>
      <c r="Q6" s="189" t="s">
        <v>99</v>
      </c>
      <c r="R6" s="37"/>
      <c r="S6" s="38"/>
      <c r="T6" s="223">
        <f>F6+I6+L6+O6+R6</f>
        <v>5</v>
      </c>
      <c r="U6" s="224">
        <f>F7+I7+L7+O7+R7</f>
        <v>8</v>
      </c>
      <c r="V6" s="216">
        <f>G6+J6+M6+P6+S6</f>
        <v>0</v>
      </c>
      <c r="W6" s="196">
        <v>3</v>
      </c>
    </row>
    <row r="7" spans="1:23" ht="14.25" customHeight="1" thickBot="1">
      <c r="A7" s="218"/>
      <c r="B7" s="220"/>
      <c r="C7" s="211"/>
      <c r="D7" s="222"/>
      <c r="E7" s="190"/>
      <c r="F7" s="40">
        <v>4</v>
      </c>
      <c r="G7" s="41"/>
      <c r="H7" s="190"/>
      <c r="I7" s="40">
        <v>0</v>
      </c>
      <c r="J7" s="41"/>
      <c r="K7" s="190"/>
      <c r="L7" s="40"/>
      <c r="M7" s="41"/>
      <c r="N7" s="190"/>
      <c r="O7" s="40">
        <v>4</v>
      </c>
      <c r="P7" s="41"/>
      <c r="Q7" s="190"/>
      <c r="R7" s="40"/>
      <c r="S7" s="41"/>
      <c r="T7" s="183"/>
      <c r="U7" s="209"/>
      <c r="V7" s="206"/>
      <c r="W7" s="194"/>
    </row>
    <row r="8" spans="1:23" ht="14.25" customHeight="1" thickBot="1">
      <c r="A8" s="225" t="str">
        <f>IF('Vážní listina'!B7="","",'Vážní listina'!B7)</f>
        <v>Vinduška Vojtěch</v>
      </c>
      <c r="B8" s="226" t="str">
        <f>IF('Vážní listina'!B7="","",'Vážní listina'!C7)</f>
        <v>Spořice</v>
      </c>
      <c r="C8" s="215"/>
      <c r="D8" s="227">
        <f>IF('Vážní listina'!B7="","",'Vážní listina'!A7)</f>
        <v>2</v>
      </c>
      <c r="E8" s="191">
        <v>1</v>
      </c>
      <c r="F8" s="44">
        <v>5</v>
      </c>
      <c r="G8" s="45"/>
      <c r="H8" s="191">
        <v>4</v>
      </c>
      <c r="I8" s="44">
        <v>5</v>
      </c>
      <c r="J8" s="45"/>
      <c r="K8" s="191"/>
      <c r="L8" s="44"/>
      <c r="M8" s="45"/>
      <c r="N8" s="191">
        <v>3</v>
      </c>
      <c r="O8" s="44">
        <v>0</v>
      </c>
      <c r="P8" s="45"/>
      <c r="Q8" s="191">
        <v>4</v>
      </c>
      <c r="R8" s="44"/>
      <c r="S8" s="45"/>
      <c r="T8" s="183">
        <f>F8+I8+L8+O8+R8</f>
        <v>10</v>
      </c>
      <c r="U8" s="209">
        <f>F9+I9+L9+O9+R9</f>
        <v>14</v>
      </c>
      <c r="V8" s="206">
        <f>G8+J8+M8+P8+S8</f>
        <v>0</v>
      </c>
      <c r="W8" s="193">
        <v>2</v>
      </c>
    </row>
    <row r="9" spans="1:23" ht="14.25" customHeight="1" thickBot="1">
      <c r="A9" s="218"/>
      <c r="B9" s="220"/>
      <c r="C9" s="211"/>
      <c r="D9" s="222"/>
      <c r="E9" s="190"/>
      <c r="F9" s="42">
        <v>6</v>
      </c>
      <c r="G9" s="43"/>
      <c r="H9" s="190"/>
      <c r="I9" s="42">
        <v>8</v>
      </c>
      <c r="J9" s="43"/>
      <c r="K9" s="190"/>
      <c r="L9" s="42"/>
      <c r="M9" s="43"/>
      <c r="N9" s="190"/>
      <c r="O9" s="42">
        <v>0</v>
      </c>
      <c r="P9" s="43"/>
      <c r="Q9" s="190"/>
      <c r="R9" s="42"/>
      <c r="S9" s="43"/>
      <c r="T9" s="183"/>
      <c r="U9" s="209"/>
      <c r="V9" s="206"/>
      <c r="W9" s="194"/>
    </row>
    <row r="10" spans="1:23" ht="14.25" customHeight="1" thickBot="1">
      <c r="A10" s="225" t="str">
        <f>IF('Vážní listina'!B8="","",'Vážní listina'!B8)</f>
        <v>Kastl Michael</v>
      </c>
      <c r="B10" s="226" t="str">
        <f>IF('Vážní listina'!B8="","",'Vážní listina'!C8)</f>
        <v>Březová</v>
      </c>
      <c r="C10" s="215"/>
      <c r="D10" s="227">
        <f>IF('Vážní listina'!B8="","",'Vážní listina'!A8)</f>
        <v>3</v>
      </c>
      <c r="E10" s="191">
        <v>4</v>
      </c>
      <c r="F10" s="39">
        <v>5</v>
      </c>
      <c r="G10" s="46"/>
      <c r="H10" s="191">
        <v>1</v>
      </c>
      <c r="I10" s="39">
        <v>5</v>
      </c>
      <c r="J10" s="46"/>
      <c r="K10" s="191"/>
      <c r="L10" s="39"/>
      <c r="M10" s="46"/>
      <c r="N10" s="191">
        <v>2</v>
      </c>
      <c r="O10" s="39">
        <v>5</v>
      </c>
      <c r="P10" s="46"/>
      <c r="Q10" s="191">
        <v>5</v>
      </c>
      <c r="R10" s="39"/>
      <c r="S10" s="46"/>
      <c r="T10" s="183">
        <f>F10+I10+L10+O10+R10</f>
        <v>15</v>
      </c>
      <c r="U10" s="209">
        <f>F11+I11+L11+O11+R11</f>
        <v>23</v>
      </c>
      <c r="V10" s="206">
        <f>G10+J10+M10+P10+S10</f>
        <v>0</v>
      </c>
      <c r="W10" s="193">
        <v>1</v>
      </c>
    </row>
    <row r="11" spans="1:23" ht="14.25" customHeight="1" thickBot="1">
      <c r="A11" s="218"/>
      <c r="B11" s="220"/>
      <c r="C11" s="211"/>
      <c r="D11" s="222"/>
      <c r="E11" s="190"/>
      <c r="F11" s="42">
        <v>6</v>
      </c>
      <c r="G11" s="43"/>
      <c r="H11" s="190"/>
      <c r="I11" s="42">
        <v>4</v>
      </c>
      <c r="J11" s="43"/>
      <c r="K11" s="190"/>
      <c r="L11" s="42"/>
      <c r="M11" s="43"/>
      <c r="N11" s="190"/>
      <c r="O11" s="42">
        <v>13</v>
      </c>
      <c r="P11" s="43"/>
      <c r="Q11" s="190"/>
      <c r="R11" s="42"/>
      <c r="S11" s="43"/>
      <c r="T11" s="183"/>
      <c r="U11" s="209"/>
      <c r="V11" s="206"/>
      <c r="W11" s="194"/>
    </row>
    <row r="12" spans="1:23" ht="14.25" customHeight="1" thickBot="1">
      <c r="A12" s="225" t="str">
        <f>IF('Vážní listina'!B9="","",'Vážní listina'!B9)</f>
        <v>Slavíková Natálie</v>
      </c>
      <c r="B12" s="226" t="str">
        <f>IF('Vážní listina'!B9="","",'Vážní listina'!C9)</f>
        <v>CW</v>
      </c>
      <c r="C12" s="215"/>
      <c r="D12" s="227">
        <f>IF('Vážní listina'!B9="","",'Vážní listina'!A9)</f>
        <v>4</v>
      </c>
      <c r="E12" s="191">
        <v>3</v>
      </c>
      <c r="F12" s="44">
        <v>0</v>
      </c>
      <c r="G12" s="45"/>
      <c r="H12" s="191">
        <v>2</v>
      </c>
      <c r="I12" s="44">
        <v>0</v>
      </c>
      <c r="J12" s="45"/>
      <c r="K12" s="191"/>
      <c r="L12" s="44"/>
      <c r="M12" s="45"/>
      <c r="N12" s="191">
        <v>1</v>
      </c>
      <c r="O12" s="44">
        <v>0</v>
      </c>
      <c r="P12" s="45"/>
      <c r="Q12" s="191">
        <v>2</v>
      </c>
      <c r="R12" s="44"/>
      <c r="S12" s="45"/>
      <c r="T12" s="183">
        <f>F12+I12+L12+O12+R12</f>
        <v>0</v>
      </c>
      <c r="U12" s="209">
        <f>F13+I13+L13+O13+R13</f>
        <v>0</v>
      </c>
      <c r="V12" s="206">
        <f>G12+J12+M12+P12+S12</f>
        <v>0</v>
      </c>
      <c r="W12" s="193">
        <v>4</v>
      </c>
    </row>
    <row r="13" spans="1:23" ht="14.25" customHeight="1" thickBot="1">
      <c r="A13" s="228"/>
      <c r="B13" s="229"/>
      <c r="C13" s="231"/>
      <c r="D13" s="230"/>
      <c r="E13" s="192"/>
      <c r="F13" s="47">
        <v>0</v>
      </c>
      <c r="G13" s="48"/>
      <c r="H13" s="192"/>
      <c r="I13" s="47">
        <v>0</v>
      </c>
      <c r="J13" s="48"/>
      <c r="K13" s="192"/>
      <c r="L13" s="47"/>
      <c r="M13" s="48"/>
      <c r="N13" s="192"/>
      <c r="O13" s="47">
        <v>0</v>
      </c>
      <c r="P13" s="48"/>
      <c r="Q13" s="192"/>
      <c r="R13" s="47"/>
      <c r="S13" s="48"/>
      <c r="T13" s="234"/>
      <c r="U13" s="235"/>
      <c r="V13" s="207"/>
      <c r="W13" s="195"/>
    </row>
    <row r="14" spans="1:23" ht="14.25" hidden="1" customHeight="1" thickBot="1">
      <c r="A14" s="236" t="str">
        <f>IF('Vážní listina'!B10="","",'Vážní listina'!B10)</f>
        <v>Jméno 5</v>
      </c>
      <c r="B14" s="237" t="str">
        <f>IF('Vážní listina'!B10="","",'Vážní listina'!C10)</f>
        <v>odd 5</v>
      </c>
      <c r="C14" s="233"/>
      <c r="D14" s="238">
        <f>IF('Vážní listina'!B10="","",'Vážní listina'!A10)</f>
        <v>5</v>
      </c>
      <c r="E14" s="232" t="s">
        <v>99</v>
      </c>
      <c r="F14" s="39"/>
      <c r="G14" s="46"/>
      <c r="H14" s="232">
        <v>1</v>
      </c>
      <c r="I14" s="39"/>
      <c r="J14" s="46"/>
      <c r="K14" s="232">
        <v>2</v>
      </c>
      <c r="L14" s="39"/>
      <c r="M14" s="46"/>
      <c r="N14" s="232">
        <v>4</v>
      </c>
      <c r="O14" s="39"/>
      <c r="P14" s="46"/>
      <c r="Q14" s="232">
        <v>3</v>
      </c>
      <c r="R14" s="39"/>
      <c r="S14" s="46"/>
      <c r="T14" s="201">
        <f>F14+I14+L14+O14+R14</f>
        <v>0</v>
      </c>
      <c r="U14" s="203">
        <f>F15+I15+L15+O15+R15</f>
        <v>0</v>
      </c>
      <c r="V14" s="205">
        <f>G14+J14+M14+P14+S14</f>
        <v>0</v>
      </c>
      <c r="W14" s="208">
        <v>5</v>
      </c>
    </row>
    <row r="15" spans="1:23" ht="14.25" hidden="1" customHeight="1" thickBot="1">
      <c r="A15" s="228"/>
      <c r="B15" s="229"/>
      <c r="C15" s="231"/>
      <c r="D15" s="230"/>
      <c r="E15" s="192"/>
      <c r="F15" s="47"/>
      <c r="G15" s="48"/>
      <c r="H15" s="192"/>
      <c r="I15" s="47"/>
      <c r="J15" s="48"/>
      <c r="K15" s="192"/>
      <c r="L15" s="47"/>
      <c r="M15" s="48"/>
      <c r="N15" s="192"/>
      <c r="O15" s="47"/>
      <c r="P15" s="48"/>
      <c r="Q15" s="192"/>
      <c r="R15" s="47"/>
      <c r="S15" s="48"/>
      <c r="T15" s="234"/>
      <c r="U15" s="235"/>
      <c r="V15" s="207"/>
      <c r="W15" s="195"/>
    </row>
    <row r="16" spans="1:23" ht="14.25" hidden="1" customHeight="1" thickBot="1">
      <c r="A16" s="236" t="str">
        <f>IF('Vážní listina'!B11="","",'Vážní listina'!B11)</f>
        <v>Jméno 6</v>
      </c>
      <c r="B16" s="237" t="str">
        <f>IF('Vážní listina'!B11="","",'Vážní listina'!C11)</f>
        <v>odd 6</v>
      </c>
      <c r="C16" s="233"/>
      <c r="D16" s="238">
        <f>IF('Vážní listina'!B11="","",'Vážní listina'!A11)</f>
        <v>6</v>
      </c>
      <c r="E16" s="232"/>
      <c r="F16" s="39"/>
      <c r="G16" s="46"/>
      <c r="H16" s="232"/>
      <c r="I16" s="39"/>
      <c r="J16" s="46"/>
      <c r="K16" s="232"/>
      <c r="L16" s="39"/>
      <c r="M16" s="46"/>
      <c r="N16" s="232"/>
      <c r="O16" s="39"/>
      <c r="P16" s="46"/>
      <c r="Q16" s="67"/>
      <c r="R16" s="67"/>
      <c r="S16" s="67"/>
      <c r="T16" s="246">
        <f>F16+I16+L16+O16</f>
        <v>0</v>
      </c>
      <c r="U16" s="247">
        <f>F17+I17+L17+O17</f>
        <v>0</v>
      </c>
      <c r="V16" s="239">
        <f>G16+J16+M16+P16</f>
        <v>0</v>
      </c>
      <c r="W16" s="208"/>
    </row>
    <row r="17" spans="1:23" ht="14.25" hidden="1" customHeight="1" thickBot="1">
      <c r="A17" s="218"/>
      <c r="B17" s="220"/>
      <c r="C17" s="211"/>
      <c r="D17" s="222"/>
      <c r="E17" s="190"/>
      <c r="F17" s="42"/>
      <c r="G17" s="43"/>
      <c r="H17" s="190"/>
      <c r="I17" s="42"/>
      <c r="J17" s="43"/>
      <c r="K17" s="190"/>
      <c r="L17" s="42"/>
      <c r="M17" s="43"/>
      <c r="N17" s="190"/>
      <c r="O17" s="42"/>
      <c r="P17" s="43"/>
      <c r="Q17" s="67"/>
      <c r="R17" s="67"/>
      <c r="S17" s="67"/>
      <c r="T17" s="197"/>
      <c r="U17" s="198"/>
      <c r="V17" s="199"/>
      <c r="W17" s="194"/>
    </row>
    <row r="18" spans="1:23" ht="14.25" hidden="1" customHeight="1" thickBot="1">
      <c r="A18" s="225" t="str">
        <f>IF('Vážní listina'!B12="","",'Vážní listina'!B12)</f>
        <v>Jméno 7</v>
      </c>
      <c r="B18" s="226" t="str">
        <f>IF('Vážní listina'!B12="","",'Vážní listina'!C12)</f>
        <v>odd 7</v>
      </c>
      <c r="C18" s="215"/>
      <c r="D18" s="227">
        <f>IF('Vážní listina'!B12="","",'Vážní listina'!A12)</f>
        <v>7</v>
      </c>
      <c r="E18" s="191"/>
      <c r="F18" s="39"/>
      <c r="G18" s="46"/>
      <c r="H18" s="191"/>
      <c r="I18" s="39"/>
      <c r="J18" s="46"/>
      <c r="K18" s="191"/>
      <c r="L18" s="39"/>
      <c r="M18" s="46"/>
      <c r="N18" s="191"/>
      <c r="O18" s="39"/>
      <c r="P18" s="46"/>
      <c r="Q18" s="67"/>
      <c r="R18" s="67"/>
      <c r="S18" s="67"/>
      <c r="T18" s="197">
        <f>F18+I18+L18+O18</f>
        <v>0</v>
      </c>
      <c r="U18" s="198">
        <f>F19+I19+L19+O19</f>
        <v>0</v>
      </c>
      <c r="V18" s="199">
        <f>G18+J18+M18+P18</f>
        <v>0</v>
      </c>
      <c r="W18" s="193"/>
    </row>
    <row r="19" spans="1:23" ht="14.25" hidden="1" customHeight="1" thickBot="1">
      <c r="A19" s="218"/>
      <c r="B19" s="220"/>
      <c r="C19" s="211"/>
      <c r="D19" s="222"/>
      <c r="E19" s="190"/>
      <c r="F19" s="42"/>
      <c r="G19" s="43"/>
      <c r="H19" s="190"/>
      <c r="I19" s="42"/>
      <c r="J19" s="43"/>
      <c r="K19" s="190"/>
      <c r="L19" s="42"/>
      <c r="M19" s="43"/>
      <c r="N19" s="190"/>
      <c r="O19" s="42"/>
      <c r="P19" s="43"/>
      <c r="Q19" s="67"/>
      <c r="R19" s="67"/>
      <c r="S19" s="67"/>
      <c r="T19" s="197"/>
      <c r="U19" s="198"/>
      <c r="V19" s="199"/>
      <c r="W19" s="194"/>
    </row>
    <row r="20" spans="1:23" ht="14.25" hidden="1" customHeight="1">
      <c r="A20" s="225" t="str">
        <f>IF('Vážní listina'!B13="","",'Vážní listina'!B13)</f>
        <v>Jméno 8</v>
      </c>
      <c r="B20" s="226" t="str">
        <f>IF('Vážní listina'!B13="","",'Vážní listina'!C13)</f>
        <v>odd 8</v>
      </c>
      <c r="C20" s="215"/>
      <c r="D20" s="227">
        <f>IF('Vážní listina'!B13="","",'Vážní listina'!A13)</f>
        <v>8</v>
      </c>
      <c r="E20" s="191"/>
      <c r="F20" s="44"/>
      <c r="G20" s="45"/>
      <c r="H20" s="191"/>
      <c r="I20" s="44"/>
      <c r="J20" s="45"/>
      <c r="K20" s="191"/>
      <c r="L20" s="44"/>
      <c r="M20" s="45"/>
      <c r="N20" s="191"/>
      <c r="O20" s="44"/>
      <c r="P20" s="45"/>
      <c r="Q20" s="67"/>
      <c r="R20" s="67"/>
      <c r="S20" s="67"/>
      <c r="T20" s="200">
        <f>F20+I20+L20+O20</f>
        <v>0</v>
      </c>
      <c r="U20" s="202">
        <f>F21+I21+L21+O21</f>
        <v>0</v>
      </c>
      <c r="V20" s="204">
        <f>G20+J20+M20+P20</f>
        <v>0</v>
      </c>
      <c r="W20" s="193"/>
    </row>
    <row r="21" spans="1:23" ht="14.25" hidden="1" customHeight="1" thickBot="1">
      <c r="A21" s="228"/>
      <c r="B21" s="229"/>
      <c r="C21" s="231"/>
      <c r="D21" s="230"/>
      <c r="E21" s="192"/>
      <c r="F21" s="47"/>
      <c r="G21" s="48"/>
      <c r="H21" s="192"/>
      <c r="I21" s="47"/>
      <c r="J21" s="48"/>
      <c r="K21" s="192"/>
      <c r="L21" s="47"/>
      <c r="M21" s="48"/>
      <c r="N21" s="192"/>
      <c r="O21" s="47"/>
      <c r="P21" s="48"/>
      <c r="Q21" s="67"/>
      <c r="R21" s="67"/>
      <c r="S21" s="67"/>
      <c r="T21" s="201"/>
      <c r="U21" s="203"/>
      <c r="V21" s="205"/>
      <c r="W21" s="195"/>
    </row>
    <row r="22" spans="1:23" ht="14.25" hidden="1" customHeight="1" thickTop="1">
      <c r="A22" s="217" t="str">
        <f>IF('Vážní listina'!B14="","",'Vážní listina'!B14)</f>
        <v>Jméno 9</v>
      </c>
      <c r="B22" s="219" t="str">
        <f>IF('Vážní listina'!B14="","",'Vážní listina'!C14)</f>
        <v>odd 9</v>
      </c>
      <c r="C22" s="210"/>
      <c r="D22" s="221">
        <f>IF('Vážní listina'!B14="","",'Vážní listina'!A14)</f>
        <v>9</v>
      </c>
      <c r="E22" s="189"/>
      <c r="F22" s="37"/>
      <c r="G22" s="38"/>
      <c r="H22" s="189"/>
      <c r="I22" s="37"/>
      <c r="J22" s="38"/>
      <c r="K22" s="189"/>
      <c r="L22" s="37"/>
      <c r="M22" s="38"/>
      <c r="N22" s="189"/>
      <c r="O22" s="37"/>
      <c r="P22" s="38"/>
      <c r="Q22" s="66"/>
      <c r="R22" s="66"/>
      <c r="S22" s="66"/>
      <c r="T22" s="240">
        <f>F22+I22+L22+O22</f>
        <v>0</v>
      </c>
      <c r="U22" s="241">
        <f>F23+I23+L23+O23</f>
        <v>0</v>
      </c>
      <c r="V22" s="242">
        <f>G22+J22+M22+P22</f>
        <v>0</v>
      </c>
      <c r="W22" s="196"/>
    </row>
    <row r="23" spans="1:23" ht="14.25" hidden="1" customHeight="1" thickBot="1">
      <c r="A23" s="218"/>
      <c r="B23" s="220"/>
      <c r="C23" s="211"/>
      <c r="D23" s="222"/>
      <c r="E23" s="190"/>
      <c r="F23" s="40"/>
      <c r="G23" s="41"/>
      <c r="H23" s="190"/>
      <c r="I23" s="40"/>
      <c r="J23" s="41"/>
      <c r="K23" s="190"/>
      <c r="L23" s="40"/>
      <c r="M23" s="41"/>
      <c r="N23" s="190"/>
      <c r="O23" s="40"/>
      <c r="P23" s="41"/>
      <c r="Q23" s="67"/>
      <c r="R23" s="67"/>
      <c r="S23" s="67"/>
      <c r="T23" s="200"/>
      <c r="U23" s="202"/>
      <c r="V23" s="204"/>
      <c r="W23" s="194"/>
    </row>
    <row r="24" spans="1:23" ht="14.25" hidden="1" customHeight="1" thickBot="1">
      <c r="A24" s="225" t="str">
        <f>IF('Vážní listina'!B15="","",'Vážní listina'!B15)</f>
        <v>Jméno 10</v>
      </c>
      <c r="B24" s="226" t="str">
        <f>IF('Vážní listina'!B15="","",'Vážní listina'!C15)</f>
        <v>odd 10</v>
      </c>
      <c r="C24" s="215"/>
      <c r="D24" s="227">
        <f>IF('Vážní listina'!B15="","",'Vážní listina'!A15)</f>
        <v>10</v>
      </c>
      <c r="E24" s="191"/>
      <c r="F24" s="44"/>
      <c r="G24" s="45"/>
      <c r="H24" s="191"/>
      <c r="I24" s="44"/>
      <c r="J24" s="45"/>
      <c r="K24" s="191"/>
      <c r="L24" s="44"/>
      <c r="M24" s="45"/>
      <c r="N24" s="191"/>
      <c r="O24" s="44"/>
      <c r="P24" s="45"/>
      <c r="Q24" s="67"/>
      <c r="R24" s="67"/>
      <c r="S24" s="67"/>
      <c r="T24" s="197">
        <f>F24+I24+L24+O24</f>
        <v>0</v>
      </c>
      <c r="U24" s="198">
        <f>F25+I25+L25+O25</f>
        <v>0</v>
      </c>
      <c r="V24" s="199">
        <f>G24+J24+M24+P24</f>
        <v>0</v>
      </c>
      <c r="W24" s="193"/>
    </row>
    <row r="25" spans="1:23" ht="14.25" hidden="1" customHeight="1" thickBot="1">
      <c r="A25" s="218"/>
      <c r="B25" s="220"/>
      <c r="C25" s="211"/>
      <c r="D25" s="222"/>
      <c r="E25" s="190"/>
      <c r="F25" s="42"/>
      <c r="G25" s="43"/>
      <c r="H25" s="190"/>
      <c r="I25" s="42"/>
      <c r="J25" s="43"/>
      <c r="K25" s="190"/>
      <c r="L25" s="42"/>
      <c r="M25" s="43"/>
      <c r="N25" s="190"/>
      <c r="O25" s="42"/>
      <c r="P25" s="43"/>
      <c r="Q25" s="67"/>
      <c r="R25" s="67"/>
      <c r="S25" s="67"/>
      <c r="T25" s="197"/>
      <c r="U25" s="198"/>
      <c r="V25" s="199"/>
      <c r="W25" s="194"/>
    </row>
    <row r="26" spans="1:23" ht="14.25" hidden="1" customHeight="1" thickBot="1">
      <c r="A26" s="225" t="str">
        <f>IF('Vážní listina'!B16="","",'Vážní listina'!B16)</f>
        <v>Jméno 11</v>
      </c>
      <c r="B26" s="226" t="str">
        <f>IF('Vážní listina'!B16="","",'Vážní listina'!C16)</f>
        <v>odd 11</v>
      </c>
      <c r="C26" s="215"/>
      <c r="D26" s="227">
        <f>IF('Vážní listina'!B16="","",'Vážní listina'!A16)</f>
        <v>11</v>
      </c>
      <c r="E26" s="191"/>
      <c r="F26" s="39"/>
      <c r="G26" s="46"/>
      <c r="H26" s="191"/>
      <c r="I26" s="39"/>
      <c r="J26" s="46"/>
      <c r="K26" s="191"/>
      <c r="L26" s="39"/>
      <c r="M26" s="46"/>
      <c r="N26" s="191"/>
      <c r="O26" s="39"/>
      <c r="P26" s="46"/>
      <c r="Q26" s="67"/>
      <c r="R26" s="67"/>
      <c r="S26" s="67"/>
      <c r="T26" s="197">
        <f>F26+I26+L26+O26</f>
        <v>0</v>
      </c>
      <c r="U26" s="198">
        <f>F27+I27+L27+O27</f>
        <v>0</v>
      </c>
      <c r="V26" s="199">
        <f>G26+J26+M26+P26</f>
        <v>0</v>
      </c>
      <c r="W26" s="193"/>
    </row>
    <row r="27" spans="1:23" ht="14.25" hidden="1" customHeight="1" thickBot="1">
      <c r="A27" s="218"/>
      <c r="B27" s="220"/>
      <c r="C27" s="211"/>
      <c r="D27" s="222"/>
      <c r="E27" s="190"/>
      <c r="F27" s="42"/>
      <c r="G27" s="43"/>
      <c r="H27" s="190"/>
      <c r="I27" s="42"/>
      <c r="J27" s="43"/>
      <c r="K27" s="190"/>
      <c r="L27" s="42"/>
      <c r="M27" s="43"/>
      <c r="N27" s="190"/>
      <c r="O27" s="42"/>
      <c r="P27" s="43"/>
      <c r="Q27" s="67"/>
      <c r="R27" s="67"/>
      <c r="S27" s="67"/>
      <c r="T27" s="197"/>
      <c r="U27" s="198"/>
      <c r="V27" s="199"/>
      <c r="W27" s="194"/>
    </row>
    <row r="28" spans="1:23" ht="14.25" hidden="1" customHeight="1">
      <c r="A28" s="225" t="str">
        <f>IF('Vážní listina'!B17="","",'Vážní listina'!B17)</f>
        <v>Jméno 12</v>
      </c>
      <c r="B28" s="226" t="str">
        <f>IF('Vážní listina'!B17="","",'Vážní listina'!C17)</f>
        <v>odd 12</v>
      </c>
      <c r="C28" s="215"/>
      <c r="D28" s="227">
        <f>IF('Vážní listina'!B17="","",'Vážní listina'!A17)</f>
        <v>12</v>
      </c>
      <c r="E28" s="191"/>
      <c r="F28" s="44"/>
      <c r="G28" s="45"/>
      <c r="H28" s="191"/>
      <c r="I28" s="44"/>
      <c r="J28" s="45"/>
      <c r="K28" s="191"/>
      <c r="L28" s="44"/>
      <c r="M28" s="45"/>
      <c r="N28" s="191"/>
      <c r="O28" s="44"/>
      <c r="P28" s="45"/>
      <c r="Q28" s="67"/>
      <c r="R28" s="67"/>
      <c r="S28" s="67"/>
      <c r="T28" s="200">
        <f>F28+I28+L28+O28</f>
        <v>0</v>
      </c>
      <c r="U28" s="202">
        <f>F29+I29+L29+O29</f>
        <v>0</v>
      </c>
      <c r="V28" s="204">
        <f>G28+J28+M28+P28</f>
        <v>0</v>
      </c>
      <c r="W28" s="193"/>
    </row>
    <row r="29" spans="1:23" ht="14.25" hidden="1" customHeight="1" thickBot="1">
      <c r="A29" s="228"/>
      <c r="B29" s="229"/>
      <c r="C29" s="231"/>
      <c r="D29" s="230"/>
      <c r="E29" s="192"/>
      <c r="F29" s="47"/>
      <c r="G29" s="48"/>
      <c r="H29" s="192"/>
      <c r="I29" s="47"/>
      <c r="J29" s="48"/>
      <c r="K29" s="192"/>
      <c r="L29" s="47"/>
      <c r="M29" s="48"/>
      <c r="N29" s="192"/>
      <c r="O29" s="47"/>
      <c r="P29" s="48"/>
      <c r="Q29" s="67"/>
      <c r="R29" s="67"/>
      <c r="S29" s="67"/>
      <c r="T29" s="201"/>
      <c r="U29" s="203"/>
      <c r="V29" s="205"/>
      <c r="W29" s="195"/>
    </row>
    <row r="30" spans="1:23" ht="14.25" hidden="1" customHeight="1" thickTop="1">
      <c r="A30" s="217" t="str">
        <f>IF('Vážní listina'!B18="","",'Vážní listina'!B18)</f>
        <v>Jméno 13</v>
      </c>
      <c r="B30" s="219" t="str">
        <f>IF('Vážní listina'!B18="","",'Vážní listina'!C18)</f>
        <v>odd 13</v>
      </c>
      <c r="C30" s="210"/>
      <c r="D30" s="221">
        <f>IF('Vážní listina'!B18="","",'Vážní listina'!A18)</f>
        <v>13</v>
      </c>
      <c r="E30" s="189"/>
      <c r="F30" s="37"/>
      <c r="G30" s="38"/>
      <c r="H30" s="189"/>
      <c r="I30" s="37"/>
      <c r="J30" s="38"/>
      <c r="K30" s="189"/>
      <c r="L30" s="37"/>
      <c r="M30" s="38"/>
      <c r="N30" s="189"/>
      <c r="O30" s="37"/>
      <c r="P30" s="38"/>
      <c r="Q30" s="66"/>
      <c r="R30" s="66"/>
      <c r="S30" s="66"/>
      <c r="T30" s="240">
        <f>F30+I30+L30+O30</f>
        <v>0</v>
      </c>
      <c r="U30" s="241">
        <f>F31+I31+L31+O31</f>
        <v>0</v>
      </c>
      <c r="V30" s="242">
        <f>G30+J30+M30+P30</f>
        <v>0</v>
      </c>
      <c r="W30" s="196"/>
    </row>
    <row r="31" spans="1:23" ht="14.25" hidden="1" customHeight="1" thickBot="1">
      <c r="A31" s="218"/>
      <c r="B31" s="220"/>
      <c r="C31" s="211"/>
      <c r="D31" s="222"/>
      <c r="E31" s="190"/>
      <c r="F31" s="40"/>
      <c r="G31" s="41"/>
      <c r="H31" s="190"/>
      <c r="I31" s="40"/>
      <c r="J31" s="41"/>
      <c r="K31" s="190"/>
      <c r="L31" s="40"/>
      <c r="M31" s="41"/>
      <c r="N31" s="190"/>
      <c r="O31" s="40"/>
      <c r="P31" s="41"/>
      <c r="Q31" s="67"/>
      <c r="R31" s="67"/>
      <c r="S31" s="67"/>
      <c r="T31" s="200"/>
      <c r="U31" s="202"/>
      <c r="V31" s="204"/>
      <c r="W31" s="194"/>
    </row>
    <row r="32" spans="1:23" ht="14.25" hidden="1" customHeight="1" thickBot="1">
      <c r="A32" s="225" t="str">
        <f>IF('Vážní listina'!B19="","",'Vážní listina'!B19)</f>
        <v>Jméno 14</v>
      </c>
      <c r="B32" s="226" t="str">
        <f>IF('Vážní listina'!B19="","",'Vážní listina'!C19)</f>
        <v>odd 14</v>
      </c>
      <c r="C32" s="215"/>
      <c r="D32" s="227">
        <f>IF('Vážní listina'!B19="","",'Vážní listina'!A19)</f>
        <v>14</v>
      </c>
      <c r="E32" s="191"/>
      <c r="F32" s="44"/>
      <c r="G32" s="45"/>
      <c r="H32" s="191"/>
      <c r="I32" s="44"/>
      <c r="J32" s="45"/>
      <c r="K32" s="191"/>
      <c r="L32" s="44"/>
      <c r="M32" s="45"/>
      <c r="N32" s="191"/>
      <c r="O32" s="44"/>
      <c r="P32" s="45"/>
      <c r="Q32" s="67"/>
      <c r="R32" s="67"/>
      <c r="S32" s="67"/>
      <c r="T32" s="197">
        <f>F32+I32+L32+O32</f>
        <v>0</v>
      </c>
      <c r="U32" s="198">
        <f>F33+I33+L33+O33</f>
        <v>0</v>
      </c>
      <c r="V32" s="199">
        <f>G32+J32+M32+P32</f>
        <v>0</v>
      </c>
      <c r="W32" s="193"/>
    </row>
    <row r="33" spans="1:23" ht="14.25" hidden="1" customHeight="1" thickBot="1">
      <c r="A33" s="218"/>
      <c r="B33" s="220"/>
      <c r="C33" s="211"/>
      <c r="D33" s="222"/>
      <c r="E33" s="190"/>
      <c r="F33" s="42"/>
      <c r="G33" s="43"/>
      <c r="H33" s="190"/>
      <c r="I33" s="42"/>
      <c r="J33" s="43"/>
      <c r="K33" s="190"/>
      <c r="L33" s="42"/>
      <c r="M33" s="43"/>
      <c r="N33" s="190"/>
      <c r="O33" s="42"/>
      <c r="P33" s="43"/>
      <c r="Q33" s="67"/>
      <c r="R33" s="67"/>
      <c r="S33" s="67"/>
      <c r="T33" s="197"/>
      <c r="U33" s="198"/>
      <c r="V33" s="199"/>
      <c r="W33" s="194"/>
    </row>
    <row r="34" spans="1:23" ht="14.25" hidden="1" customHeight="1" thickBot="1">
      <c r="A34" s="225" t="str">
        <f>IF('Vážní listina'!B20="","",'Vážní listina'!B20)</f>
        <v>Jméno 15</v>
      </c>
      <c r="B34" s="226" t="str">
        <f>IF('Vážní listina'!B20="","",'Vážní listina'!C20)</f>
        <v>odd 15</v>
      </c>
      <c r="C34" s="215"/>
      <c r="D34" s="227">
        <f>IF('Vážní listina'!B20="","",'Vážní listina'!A20)</f>
        <v>15</v>
      </c>
      <c r="E34" s="191"/>
      <c r="F34" s="39"/>
      <c r="G34" s="46"/>
      <c r="H34" s="191"/>
      <c r="I34" s="39"/>
      <c r="J34" s="46"/>
      <c r="K34" s="191"/>
      <c r="L34" s="39"/>
      <c r="M34" s="46"/>
      <c r="N34" s="191"/>
      <c r="O34" s="39"/>
      <c r="P34" s="46"/>
      <c r="Q34" s="67"/>
      <c r="R34" s="67"/>
      <c r="S34" s="67"/>
      <c r="T34" s="197">
        <f>F34+I34+L34+O34</f>
        <v>0</v>
      </c>
      <c r="U34" s="198">
        <f>F35+I35+L35+O35</f>
        <v>0</v>
      </c>
      <c r="V34" s="199">
        <f>G34+J34+M34+P34</f>
        <v>0</v>
      </c>
      <c r="W34" s="193"/>
    </row>
    <row r="35" spans="1:23" ht="14.25" hidden="1" customHeight="1" thickBot="1">
      <c r="A35" s="218"/>
      <c r="B35" s="220"/>
      <c r="C35" s="211"/>
      <c r="D35" s="222"/>
      <c r="E35" s="190"/>
      <c r="F35" s="42"/>
      <c r="G35" s="43"/>
      <c r="H35" s="190"/>
      <c r="I35" s="42"/>
      <c r="J35" s="43"/>
      <c r="K35" s="190"/>
      <c r="L35" s="42"/>
      <c r="M35" s="43"/>
      <c r="N35" s="190"/>
      <c r="O35" s="42"/>
      <c r="P35" s="43"/>
      <c r="Q35" s="67"/>
      <c r="R35" s="67"/>
      <c r="S35" s="67"/>
      <c r="T35" s="197"/>
      <c r="U35" s="198"/>
      <c r="V35" s="199"/>
      <c r="W35" s="194"/>
    </row>
    <row r="36" spans="1:23" ht="14.25" hidden="1" customHeight="1">
      <c r="A36" s="225" t="str">
        <f>IF('Vážní listina'!B21="","",'Vážní listina'!B21)</f>
        <v>Jméno 16</v>
      </c>
      <c r="B36" s="226" t="str">
        <f>IF('Vážní listina'!B21="","",'Vážní listina'!C21)</f>
        <v>odd 16</v>
      </c>
      <c r="C36" s="215"/>
      <c r="D36" s="227">
        <f>IF('Vážní listina'!B21="","",'Vážní listina'!A21)</f>
        <v>16</v>
      </c>
      <c r="E36" s="191"/>
      <c r="F36" s="44"/>
      <c r="G36" s="45"/>
      <c r="H36" s="191"/>
      <c r="I36" s="44"/>
      <c r="J36" s="45"/>
      <c r="K36" s="191"/>
      <c r="L36" s="44"/>
      <c r="M36" s="45"/>
      <c r="N36" s="191"/>
      <c r="O36" s="44"/>
      <c r="P36" s="45"/>
      <c r="Q36" s="67"/>
      <c r="R36" s="67"/>
      <c r="S36" s="67"/>
      <c r="T36" s="200">
        <f>F36+I36+L36+O36</f>
        <v>0</v>
      </c>
      <c r="U36" s="202">
        <f>F37+I37+L37+O37</f>
        <v>0</v>
      </c>
      <c r="V36" s="204">
        <f>G36+J36+M36+P36</f>
        <v>0</v>
      </c>
      <c r="W36" s="193"/>
    </row>
    <row r="37" spans="1:23" ht="14.25" hidden="1" customHeight="1" thickBot="1">
      <c r="A37" s="228"/>
      <c r="B37" s="229"/>
      <c r="C37" s="231"/>
      <c r="D37" s="230"/>
      <c r="E37" s="192"/>
      <c r="F37" s="47"/>
      <c r="G37" s="48"/>
      <c r="H37" s="192"/>
      <c r="I37" s="47"/>
      <c r="J37" s="48"/>
      <c r="K37" s="192"/>
      <c r="L37" s="47"/>
      <c r="M37" s="48"/>
      <c r="N37" s="192"/>
      <c r="O37" s="47"/>
      <c r="P37" s="48"/>
      <c r="Q37" s="67"/>
      <c r="R37" s="67"/>
      <c r="S37" s="67"/>
      <c r="T37" s="201"/>
      <c r="U37" s="203"/>
      <c r="V37" s="205"/>
      <c r="W37" s="195"/>
    </row>
    <row r="38" spans="1:23" ht="14.25" hidden="1" customHeight="1" thickTop="1">
      <c r="A38" s="217" t="str">
        <f>IF('Vážní listina'!B22="","",'Vážní listina'!B22)</f>
        <v>Jméno 17</v>
      </c>
      <c r="B38" s="219" t="str">
        <f>IF('Vážní listina'!B22="","",'Vážní listina'!C22)</f>
        <v>odd 17</v>
      </c>
      <c r="C38" s="210"/>
      <c r="D38" s="221">
        <f>IF('Vážní listina'!B22="","",'Vážní listina'!A22)</f>
        <v>17</v>
      </c>
      <c r="E38" s="189"/>
      <c r="F38" s="37"/>
      <c r="G38" s="38"/>
      <c r="H38" s="189"/>
      <c r="I38" s="37"/>
      <c r="J38" s="38"/>
      <c r="K38" s="189"/>
      <c r="L38" s="37"/>
      <c r="M38" s="38"/>
      <c r="N38" s="189"/>
      <c r="O38" s="37"/>
      <c r="P38" s="38"/>
      <c r="Q38" s="66"/>
      <c r="R38" s="66"/>
      <c r="S38" s="66"/>
      <c r="T38" s="240">
        <f>F38+I38+L38+O38</f>
        <v>0</v>
      </c>
      <c r="U38" s="241">
        <f>F39+I39+L39+O39</f>
        <v>0</v>
      </c>
      <c r="V38" s="242">
        <f>G38+J38+M38+P38</f>
        <v>0</v>
      </c>
      <c r="W38" s="196"/>
    </row>
    <row r="39" spans="1:23" ht="14.25" hidden="1" customHeight="1" thickBot="1">
      <c r="A39" s="218"/>
      <c r="B39" s="220"/>
      <c r="C39" s="211"/>
      <c r="D39" s="222"/>
      <c r="E39" s="190"/>
      <c r="F39" s="40"/>
      <c r="G39" s="41"/>
      <c r="H39" s="190"/>
      <c r="I39" s="40"/>
      <c r="J39" s="41"/>
      <c r="K39" s="190"/>
      <c r="L39" s="40"/>
      <c r="M39" s="41"/>
      <c r="N39" s="190"/>
      <c r="O39" s="40"/>
      <c r="P39" s="41"/>
      <c r="Q39" s="67"/>
      <c r="R39" s="67"/>
      <c r="S39" s="67"/>
      <c r="T39" s="200"/>
      <c r="U39" s="202"/>
      <c r="V39" s="204"/>
      <c r="W39" s="194"/>
    </row>
    <row r="40" spans="1:23" ht="14.25" hidden="1" customHeight="1" thickBot="1">
      <c r="A40" s="225" t="str">
        <f>IF('Vážní listina'!B23="","",'Vážní listina'!B23)</f>
        <v>Jméno 18</v>
      </c>
      <c r="B40" s="226" t="str">
        <f>IF('Vážní listina'!B23="","",'Vážní listina'!C23)</f>
        <v>odd 18</v>
      </c>
      <c r="C40" s="215"/>
      <c r="D40" s="227">
        <f>IF('Vážní listina'!B23="","",'Vážní listina'!A23)</f>
        <v>18</v>
      </c>
      <c r="E40" s="191"/>
      <c r="F40" s="44"/>
      <c r="G40" s="45"/>
      <c r="H40" s="191"/>
      <c r="I40" s="44"/>
      <c r="J40" s="45"/>
      <c r="K40" s="191"/>
      <c r="L40" s="44"/>
      <c r="M40" s="45"/>
      <c r="N40" s="191"/>
      <c r="O40" s="44"/>
      <c r="P40" s="45"/>
      <c r="Q40" s="67"/>
      <c r="R40" s="67"/>
      <c r="S40" s="67"/>
      <c r="T40" s="197">
        <f>F40+I40+L40+O40</f>
        <v>0</v>
      </c>
      <c r="U40" s="198">
        <f>F41+I41+L41+O41</f>
        <v>0</v>
      </c>
      <c r="V40" s="199">
        <f>G40+J40+M40+P40</f>
        <v>0</v>
      </c>
      <c r="W40" s="193"/>
    </row>
    <row r="41" spans="1:23" ht="14.25" hidden="1" customHeight="1" thickBot="1">
      <c r="A41" s="218"/>
      <c r="B41" s="220"/>
      <c r="C41" s="211"/>
      <c r="D41" s="222"/>
      <c r="E41" s="190"/>
      <c r="F41" s="42"/>
      <c r="G41" s="43"/>
      <c r="H41" s="190"/>
      <c r="I41" s="42"/>
      <c r="J41" s="43"/>
      <c r="K41" s="190"/>
      <c r="L41" s="42"/>
      <c r="M41" s="43"/>
      <c r="N41" s="190"/>
      <c r="O41" s="42"/>
      <c r="P41" s="43"/>
      <c r="Q41" s="67"/>
      <c r="R41" s="67"/>
      <c r="S41" s="67"/>
      <c r="T41" s="197"/>
      <c r="U41" s="198"/>
      <c r="V41" s="199"/>
      <c r="W41" s="194"/>
    </row>
    <row r="42" spans="1:23" ht="14.25" hidden="1" customHeight="1" thickBot="1">
      <c r="A42" s="225" t="str">
        <f>IF('Vážní listina'!B24="","",'Vážní listina'!B24)</f>
        <v>Jméno 19</v>
      </c>
      <c r="B42" s="226" t="str">
        <f>IF('Vážní listina'!B24="","",'Vážní listina'!C24)</f>
        <v>odd 19</v>
      </c>
      <c r="C42" s="215"/>
      <c r="D42" s="227">
        <f>IF('Vážní listina'!B24="","",'Vážní listina'!A24)</f>
        <v>19</v>
      </c>
      <c r="E42" s="191"/>
      <c r="F42" s="39"/>
      <c r="G42" s="46"/>
      <c r="H42" s="191"/>
      <c r="I42" s="39"/>
      <c r="J42" s="46"/>
      <c r="K42" s="191"/>
      <c r="L42" s="39"/>
      <c r="M42" s="46"/>
      <c r="N42" s="191"/>
      <c r="O42" s="39"/>
      <c r="P42" s="46"/>
      <c r="Q42" s="67"/>
      <c r="R42" s="67"/>
      <c r="S42" s="67"/>
      <c r="T42" s="197">
        <f>F42+I42+L42+O42</f>
        <v>0</v>
      </c>
      <c r="U42" s="198">
        <f>F43+I43+L43+O43</f>
        <v>0</v>
      </c>
      <c r="V42" s="199">
        <f>G42+J42+M42+P42</f>
        <v>0</v>
      </c>
      <c r="W42" s="193"/>
    </row>
    <row r="43" spans="1:23" ht="14.25" hidden="1" customHeight="1" thickBot="1">
      <c r="A43" s="218"/>
      <c r="B43" s="220"/>
      <c r="C43" s="211"/>
      <c r="D43" s="222"/>
      <c r="E43" s="190"/>
      <c r="F43" s="42"/>
      <c r="G43" s="43"/>
      <c r="H43" s="190"/>
      <c r="I43" s="42"/>
      <c r="J43" s="43"/>
      <c r="K43" s="190"/>
      <c r="L43" s="42"/>
      <c r="M43" s="43"/>
      <c r="N43" s="190"/>
      <c r="O43" s="42"/>
      <c r="P43" s="43"/>
      <c r="Q43" s="67"/>
      <c r="R43" s="67"/>
      <c r="S43" s="67"/>
      <c r="T43" s="197"/>
      <c r="U43" s="198"/>
      <c r="V43" s="199"/>
      <c r="W43" s="194"/>
    </row>
    <row r="44" spans="1:23" ht="14.25" hidden="1" customHeight="1">
      <c r="A44" s="225" t="str">
        <f>IF('Vážní listina'!B25="","",'Vážní listina'!B25)</f>
        <v>Jméno 20</v>
      </c>
      <c r="B44" s="226" t="str">
        <f>IF('Vážní listina'!B25="","",'Vážní listina'!C25)</f>
        <v>odd 20</v>
      </c>
      <c r="C44" s="215"/>
      <c r="D44" s="227">
        <f>IF('Vážní listina'!B25="","",'Vážní listina'!A25)</f>
        <v>20</v>
      </c>
      <c r="E44" s="191"/>
      <c r="F44" s="44"/>
      <c r="G44" s="45"/>
      <c r="H44" s="191"/>
      <c r="I44" s="44"/>
      <c r="J44" s="45"/>
      <c r="K44" s="191"/>
      <c r="L44" s="44"/>
      <c r="M44" s="45"/>
      <c r="N44" s="191"/>
      <c r="O44" s="44"/>
      <c r="P44" s="45"/>
      <c r="Q44" s="67"/>
      <c r="R44" s="67"/>
      <c r="S44" s="67"/>
      <c r="T44" s="200">
        <f>F44+I44+L44+O44</f>
        <v>0</v>
      </c>
      <c r="U44" s="202">
        <f>F45+I45+L45+O45</f>
        <v>0</v>
      </c>
      <c r="V44" s="204">
        <f>G44+J44+M44+P44</f>
        <v>0</v>
      </c>
      <c r="W44" s="193"/>
    </row>
    <row r="45" spans="1:23" ht="14.25" hidden="1" customHeight="1" thickBot="1">
      <c r="A45" s="228"/>
      <c r="B45" s="229"/>
      <c r="C45" s="231"/>
      <c r="D45" s="230"/>
      <c r="E45" s="192"/>
      <c r="F45" s="47"/>
      <c r="G45" s="48"/>
      <c r="H45" s="192"/>
      <c r="I45" s="47"/>
      <c r="J45" s="48"/>
      <c r="K45" s="192"/>
      <c r="L45" s="47"/>
      <c r="M45" s="48"/>
      <c r="N45" s="192"/>
      <c r="O45" s="47"/>
      <c r="P45" s="48"/>
      <c r="Q45" s="67"/>
      <c r="R45" s="67"/>
      <c r="S45" s="67"/>
      <c r="T45" s="201"/>
      <c r="U45" s="203"/>
      <c r="V45" s="205"/>
      <c r="W45" s="195"/>
    </row>
    <row r="46" spans="1:23" ht="14.25" hidden="1" customHeight="1" thickTop="1">
      <c r="A46" s="217" t="str">
        <f>IF('Vážní listina'!B26="","",'Vážní listina'!B26)</f>
        <v>Jméno 21</v>
      </c>
      <c r="B46" s="219" t="str">
        <f>IF('Vážní listina'!B26="","",'Vážní listina'!C26)</f>
        <v>odd 21</v>
      </c>
      <c r="C46" s="210"/>
      <c r="D46" s="221">
        <f>IF('Vážní listina'!B26="","",'Vážní listina'!A26)</f>
        <v>21</v>
      </c>
      <c r="E46" s="189"/>
      <c r="F46" s="37"/>
      <c r="G46" s="38"/>
      <c r="H46" s="189"/>
      <c r="I46" s="37"/>
      <c r="J46" s="38"/>
      <c r="K46" s="189"/>
      <c r="L46" s="37"/>
      <c r="M46" s="38"/>
      <c r="N46" s="189"/>
      <c r="O46" s="37"/>
      <c r="P46" s="38"/>
      <c r="Q46" s="66"/>
      <c r="R46" s="66"/>
      <c r="S46" s="66"/>
      <c r="T46" s="240">
        <f>F46+I46+L46+O46</f>
        <v>0</v>
      </c>
      <c r="U46" s="241">
        <f>F47+I47+L47+O47</f>
        <v>0</v>
      </c>
      <c r="V46" s="242">
        <f>G46+J46+M46+P46</f>
        <v>0</v>
      </c>
      <c r="W46" s="196"/>
    </row>
    <row r="47" spans="1:23" ht="14.25" hidden="1" customHeight="1" thickBot="1">
      <c r="A47" s="218"/>
      <c r="B47" s="220"/>
      <c r="C47" s="211"/>
      <c r="D47" s="222"/>
      <c r="E47" s="190"/>
      <c r="F47" s="40"/>
      <c r="G47" s="41"/>
      <c r="H47" s="190"/>
      <c r="I47" s="40"/>
      <c r="J47" s="41"/>
      <c r="K47" s="190"/>
      <c r="L47" s="40"/>
      <c r="M47" s="41"/>
      <c r="N47" s="190"/>
      <c r="O47" s="40"/>
      <c r="P47" s="41"/>
      <c r="Q47" s="67"/>
      <c r="R47" s="67"/>
      <c r="S47" s="67"/>
      <c r="T47" s="200"/>
      <c r="U47" s="202"/>
      <c r="V47" s="204"/>
      <c r="W47" s="194"/>
    </row>
    <row r="48" spans="1:23" ht="14.25" hidden="1" customHeight="1" thickBot="1">
      <c r="A48" s="225" t="str">
        <f>IF('Vážní listina'!B27="","",'Vážní listina'!B27)</f>
        <v>Jméno 22</v>
      </c>
      <c r="B48" s="226" t="str">
        <f>IF('Vážní listina'!B27="","",'Vážní listina'!C27)</f>
        <v>odd 22</v>
      </c>
      <c r="C48" s="215"/>
      <c r="D48" s="227">
        <f>IF('Vážní listina'!B27="","",'Vážní listina'!A27)</f>
        <v>22</v>
      </c>
      <c r="E48" s="191"/>
      <c r="F48" s="44"/>
      <c r="G48" s="45"/>
      <c r="H48" s="191"/>
      <c r="I48" s="44"/>
      <c r="J48" s="45"/>
      <c r="K48" s="191"/>
      <c r="L48" s="44"/>
      <c r="M48" s="45"/>
      <c r="N48" s="191"/>
      <c r="O48" s="44"/>
      <c r="P48" s="45"/>
      <c r="Q48" s="67"/>
      <c r="R48" s="67"/>
      <c r="S48" s="67"/>
      <c r="T48" s="197">
        <f>F48+I48+L48+O48</f>
        <v>0</v>
      </c>
      <c r="U48" s="198">
        <f>F49+I49+L49+O49</f>
        <v>0</v>
      </c>
      <c r="V48" s="199">
        <f>G48+J48+M48+P48</f>
        <v>0</v>
      </c>
      <c r="W48" s="193"/>
    </row>
    <row r="49" spans="1:23" ht="14.25" hidden="1" customHeight="1" thickBot="1">
      <c r="A49" s="218"/>
      <c r="B49" s="220"/>
      <c r="C49" s="211"/>
      <c r="D49" s="222"/>
      <c r="E49" s="190"/>
      <c r="F49" s="42"/>
      <c r="G49" s="43"/>
      <c r="H49" s="190"/>
      <c r="I49" s="42"/>
      <c r="J49" s="43"/>
      <c r="K49" s="190"/>
      <c r="L49" s="42"/>
      <c r="M49" s="43"/>
      <c r="N49" s="190"/>
      <c r="O49" s="42"/>
      <c r="P49" s="43"/>
      <c r="Q49" s="67"/>
      <c r="R49" s="67"/>
      <c r="S49" s="67"/>
      <c r="T49" s="197"/>
      <c r="U49" s="198"/>
      <c r="V49" s="199"/>
      <c r="W49" s="194"/>
    </row>
    <row r="50" spans="1:23" ht="14.25" hidden="1" customHeight="1" thickBot="1">
      <c r="A50" s="225" t="str">
        <f>IF('Vážní listina'!B28="","",'Vážní listina'!B28)</f>
        <v>Jméno 23</v>
      </c>
      <c r="B50" s="226" t="str">
        <f>IF('Vážní listina'!B28="","",'Vážní listina'!C28)</f>
        <v>odd 23</v>
      </c>
      <c r="C50" s="215"/>
      <c r="D50" s="227">
        <f>IF('Vážní listina'!B28="","",'Vážní listina'!A28)</f>
        <v>23</v>
      </c>
      <c r="E50" s="191"/>
      <c r="F50" s="39"/>
      <c r="G50" s="46"/>
      <c r="H50" s="191"/>
      <c r="I50" s="39"/>
      <c r="J50" s="46"/>
      <c r="K50" s="191"/>
      <c r="L50" s="39"/>
      <c r="M50" s="46"/>
      <c r="N50" s="191"/>
      <c r="O50" s="39"/>
      <c r="P50" s="46"/>
      <c r="Q50" s="67"/>
      <c r="R50" s="67"/>
      <c r="S50" s="67"/>
      <c r="T50" s="197">
        <f>F50+I50+L50+O50</f>
        <v>0</v>
      </c>
      <c r="U50" s="198">
        <f>F51+I51+L51+O51</f>
        <v>0</v>
      </c>
      <c r="V50" s="199">
        <f>G50+J50+M50+P50</f>
        <v>0</v>
      </c>
      <c r="W50" s="193"/>
    </row>
    <row r="51" spans="1:23" ht="14.25" hidden="1" customHeight="1" thickBot="1">
      <c r="A51" s="218"/>
      <c r="B51" s="220"/>
      <c r="C51" s="211"/>
      <c r="D51" s="222"/>
      <c r="E51" s="190"/>
      <c r="F51" s="42"/>
      <c r="G51" s="43"/>
      <c r="H51" s="190"/>
      <c r="I51" s="42"/>
      <c r="J51" s="43"/>
      <c r="K51" s="190"/>
      <c r="L51" s="42"/>
      <c r="M51" s="43"/>
      <c r="N51" s="190"/>
      <c r="O51" s="42"/>
      <c r="P51" s="43"/>
      <c r="Q51" s="67"/>
      <c r="R51" s="67"/>
      <c r="S51" s="67"/>
      <c r="T51" s="197"/>
      <c r="U51" s="198"/>
      <c r="V51" s="199"/>
      <c r="W51" s="194"/>
    </row>
    <row r="52" spans="1:23" ht="14.25" hidden="1" customHeight="1">
      <c r="A52" s="225" t="str">
        <f>IF('Vážní listina'!B29="","",'Vážní listina'!B29)</f>
        <v>Jméno 24</v>
      </c>
      <c r="B52" s="226" t="str">
        <f>IF('Vážní listina'!B29="","",'Vážní listina'!C29)</f>
        <v>odd 24</v>
      </c>
      <c r="C52" s="215"/>
      <c r="D52" s="227">
        <f>IF('Vážní listina'!B29="","",'Vážní listina'!A29)</f>
        <v>24</v>
      </c>
      <c r="E52" s="191"/>
      <c r="F52" s="44"/>
      <c r="G52" s="45"/>
      <c r="H52" s="191"/>
      <c r="I52" s="44"/>
      <c r="J52" s="45"/>
      <c r="K52" s="191"/>
      <c r="L52" s="44"/>
      <c r="M52" s="45"/>
      <c r="N52" s="191"/>
      <c r="O52" s="44"/>
      <c r="P52" s="45"/>
      <c r="Q52" s="67"/>
      <c r="R52" s="67"/>
      <c r="S52" s="67"/>
      <c r="T52" s="200">
        <f>F52+I52+L52+O52</f>
        <v>0</v>
      </c>
      <c r="U52" s="202">
        <f>F53+I53+L53+O53</f>
        <v>0</v>
      </c>
      <c r="V52" s="204">
        <f>G52+J52+M52+P52</f>
        <v>0</v>
      </c>
      <c r="W52" s="193"/>
    </row>
    <row r="53" spans="1:23" ht="14.25" hidden="1" customHeight="1" thickBot="1">
      <c r="A53" s="228"/>
      <c r="B53" s="229"/>
      <c r="C53" s="231"/>
      <c r="D53" s="230"/>
      <c r="E53" s="192"/>
      <c r="F53" s="47"/>
      <c r="G53" s="48"/>
      <c r="H53" s="192"/>
      <c r="I53" s="47"/>
      <c r="J53" s="48"/>
      <c r="K53" s="192"/>
      <c r="L53" s="47"/>
      <c r="M53" s="48"/>
      <c r="N53" s="192"/>
      <c r="O53" s="47"/>
      <c r="P53" s="48"/>
      <c r="Q53" s="68"/>
      <c r="R53" s="68"/>
      <c r="S53" s="68"/>
      <c r="T53" s="243"/>
      <c r="U53" s="244"/>
      <c r="V53" s="245"/>
      <c r="W53" s="195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1">
        <v>11</v>
      </c>
      <c r="G56" s="167">
        <v>3</v>
      </c>
      <c r="H56" s="168">
        <v>1</v>
      </c>
      <c r="N56" s="183">
        <v>6</v>
      </c>
      <c r="O56" s="184">
        <v>24</v>
      </c>
      <c r="P56" s="185">
        <f>A56+D56+G56+J56+M56</f>
        <v>3</v>
      </c>
    </row>
    <row r="57" spans="1:23" ht="13.5" thickBot="1">
      <c r="F57" s="182"/>
      <c r="G57" s="169">
        <v>15</v>
      </c>
      <c r="H57" s="170">
        <v>2</v>
      </c>
      <c r="N57" s="183"/>
      <c r="O57" s="184"/>
      <c r="P57" s="185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104</v>
      </c>
      <c r="C2" s="248"/>
    </row>
    <row r="3" spans="2:3" ht="25.15" customHeight="1"/>
    <row r="4" spans="2:3" ht="25.15" customHeight="1">
      <c r="B4" s="50" t="s">
        <v>105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1006</v>
      </c>
    </row>
    <row r="7" spans="2:3" ht="25.15" customHeight="1">
      <c r="B7" s="50" t="s">
        <v>107</v>
      </c>
      <c r="C7" s="50">
        <v>1025</v>
      </c>
    </row>
    <row r="8" spans="2:3" ht="25.15" customHeight="1">
      <c r="B8" s="50" t="s">
        <v>108</v>
      </c>
      <c r="C8" s="50">
        <v>301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3" t="str">
        <f>CONCATENATE([2]List1!$A$39)</f>
        <v>Zápis hlasatele</v>
      </c>
      <c r="B1" s="263"/>
      <c r="C1" s="263"/>
      <c r="D1" s="263"/>
      <c r="E1" s="263"/>
      <c r="F1" s="263"/>
      <c r="G1" s="263"/>
      <c r="H1" s="263"/>
      <c r="I1" s="263"/>
    </row>
    <row r="2" spans="1:21">
      <c r="A2" s="263"/>
      <c r="B2" s="263"/>
      <c r="C2" s="263"/>
      <c r="D2" s="263"/>
      <c r="E2" s="263"/>
      <c r="F2" s="263"/>
      <c r="G2" s="263"/>
      <c r="H2" s="263"/>
      <c r="I2" s="263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6" t="str">
        <f>CONCATENATE([2]List1!$A$40)</f>
        <v>soutěž</v>
      </c>
      <c r="B11" s="267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68" t="str">
        <f>CONCATENATE('Vážní listina'!A1)</f>
        <v>Vánoční turnaj Chomutov</v>
      </c>
      <c r="B12" s="269"/>
      <c r="C12" s="272" t="str">
        <f>'Vážní listina'!B3</f>
        <v>14.12.2019</v>
      </c>
      <c r="D12" s="249">
        <f>'Čísla utkání'!C6</f>
        <v>1006</v>
      </c>
      <c r="E12" s="251" t="str">
        <f>CONCATENATE('Vážní listina'!D3)</f>
        <v>B příp 33 kg</v>
      </c>
      <c r="F12" s="259" t="str">
        <f>CONCATENATE('Vážní listina'!G3)</f>
        <v>ř.ř.</v>
      </c>
      <c r="G12" s="249">
        <v>1</v>
      </c>
      <c r="H12" s="261"/>
      <c r="I12" s="264">
        <f>'Čísla utkání'!C4</f>
        <v>1</v>
      </c>
    </row>
    <row r="13" spans="1:21" ht="13.5" thickBot="1">
      <c r="A13" s="270"/>
      <c r="B13" s="271"/>
      <c r="C13" s="273"/>
      <c r="D13" s="250"/>
      <c r="E13" s="252"/>
      <c r="F13" s="260"/>
      <c r="G13" s="250"/>
      <c r="H13" s="262"/>
      <c r="I13" s="265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3" t="str">
        <f>CONCATENATE(L17,M17,N17,O17)</f>
        <v>Drs Lukáš</v>
      </c>
      <c r="B17" s="254"/>
      <c r="C17" s="283" t="str">
        <f>CONCATENATE(L18,M18,N18,O18)</f>
        <v>CW</v>
      </c>
      <c r="D17" s="285">
        <v>1</v>
      </c>
      <c r="E17" s="279"/>
      <c r="F17" s="253" t="str">
        <f>CONCATENATE(P17,Q17,R17,S17)</f>
        <v>Vinduška Vojtěch</v>
      </c>
      <c r="G17" s="254"/>
      <c r="H17" s="257" t="str">
        <f>CONCATENATE(P18,Q18,R18,S18)</f>
        <v>Spořice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Drs Lukáš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Vinduška Vojtěch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5"/>
      <c r="B18" s="256"/>
      <c r="C18" s="284"/>
      <c r="D18" s="286"/>
      <c r="E18" s="279"/>
      <c r="F18" s="255"/>
      <c r="G18" s="256"/>
      <c r="H18" s="258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3" t="str">
        <f>CONCATENATE(A1)</f>
        <v>Zápis hlasatele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6" t="str">
        <f>CONCATENATE([2]List1!$A$40)</f>
        <v>soutěž</v>
      </c>
      <c r="B68" s="267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68" t="str">
        <f>CONCATENATE(A12)</f>
        <v>Vánoční turnaj Chomutov</v>
      </c>
      <c r="B69" s="269"/>
      <c r="C69" s="291" t="str">
        <f>CONCATENATE(C12)</f>
        <v>14.12.2019</v>
      </c>
      <c r="D69" s="249">
        <f>D12+1</f>
        <v>1007</v>
      </c>
      <c r="E69" s="287" t="str">
        <f>CONCATENATE(E12)</f>
        <v>B příp 33 kg</v>
      </c>
      <c r="F69" s="287" t="str">
        <f>CONCATENATE(F12)</f>
        <v>ř.ř.</v>
      </c>
      <c r="G69" s="289" t="str">
        <f>CONCATENATE(G12)</f>
        <v>1</v>
      </c>
      <c r="H69" s="261"/>
      <c r="I69" s="289" t="str">
        <f>CONCATENATE(I12)</f>
        <v>1</v>
      </c>
    </row>
    <row r="70" spans="1:21" ht="13.5" thickBot="1">
      <c r="A70" s="270"/>
      <c r="B70" s="271"/>
      <c r="C70" s="273"/>
      <c r="D70" s="250"/>
      <c r="E70" s="288"/>
      <c r="F70" s="288"/>
      <c r="G70" s="290"/>
      <c r="H70" s="262"/>
      <c r="I70" s="29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3" t="str">
        <f>CONCATENATE(L74,M74,N74,O74)</f>
        <v>Kastl Michael</v>
      </c>
      <c r="B74" s="254"/>
      <c r="C74" s="283" t="str">
        <f>CONCATENATE(L75,M75,N75,O75)</f>
        <v>Březová</v>
      </c>
      <c r="D74" s="285">
        <v>3</v>
      </c>
      <c r="E74" s="279"/>
      <c r="F74" s="253" t="str">
        <f>CONCATENATE(P74,Q74,R74,S74)</f>
        <v>Slavíková Natálie</v>
      </c>
      <c r="G74" s="254"/>
      <c r="H74" s="257" t="str">
        <f>CONCATENATE(P75,Q75,R75,S75)</f>
        <v>CW</v>
      </c>
      <c r="I74" s="274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Kastl Michael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Slavíková Natálie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5"/>
      <c r="B75" s="256"/>
      <c r="C75" s="284"/>
      <c r="D75" s="286"/>
      <c r="E75" s="279"/>
      <c r="F75" s="255"/>
      <c r="G75" s="256"/>
      <c r="H75" s="258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Březová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3" t="str">
        <f>CONCATENATE(A58)</f>
        <v>Zápis hlasatele</v>
      </c>
      <c r="B115" s="263"/>
      <c r="C115" s="263"/>
      <c r="D115" s="263"/>
      <c r="E115" s="263"/>
      <c r="F115" s="263"/>
      <c r="G115" s="263"/>
      <c r="H115" s="263"/>
      <c r="I115" s="263"/>
    </row>
    <row r="116" spans="1:9" ht="12.75" customHeight="1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CONCATENATE(A69)</f>
        <v>Vánoční turnaj Chomutov</v>
      </c>
      <c r="B126" s="269"/>
      <c r="C126" s="291" t="str">
        <f>CONCATENATE(C69)</f>
        <v>14.12.2019</v>
      </c>
      <c r="D126" s="249">
        <f>'Čísla utkání'!C7</f>
        <v>1025</v>
      </c>
      <c r="E126" s="287" t="str">
        <f>CONCATENATE(E69)</f>
        <v>B příp 33 kg</v>
      </c>
      <c r="F126" s="287" t="str">
        <f>CONCATENATE(F69)</f>
        <v>ř.ř.</v>
      </c>
      <c r="G126" s="289" t="s">
        <v>100</v>
      </c>
      <c r="H126" s="261"/>
      <c r="I126" s="289" t="str">
        <f>CONCATENATE(I69)</f>
        <v>1</v>
      </c>
    </row>
    <row r="127" spans="1:9" ht="13.5" thickBot="1">
      <c r="A127" s="270"/>
      <c r="B127" s="271"/>
      <c r="C127" s="273"/>
      <c r="D127" s="250"/>
      <c r="E127" s="288"/>
      <c r="F127" s="288"/>
      <c r="G127" s="290"/>
      <c r="H127" s="262"/>
      <c r="I127" s="29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3" t="str">
        <f>CONCATENATE(L131,M131,N131,O131)</f>
        <v>Drs Lukáš</v>
      </c>
      <c r="B131" s="254"/>
      <c r="C131" s="283" t="str">
        <f>CONCATENATE(L132,M132,N132,O132)</f>
        <v>CW</v>
      </c>
      <c r="D131" s="285">
        <v>1</v>
      </c>
      <c r="E131" s="279"/>
      <c r="F131" s="253" t="str">
        <f>CONCATENATE(P131,Q131,R131,S131)</f>
        <v>Kastl Michael</v>
      </c>
      <c r="G131" s="254"/>
      <c r="H131" s="257" t="str">
        <f>CONCATENATE(P132,Q132,R132,S132)</f>
        <v>Březová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Drs Lukáš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Kastl Michael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5"/>
      <c r="B132" s="256"/>
      <c r="C132" s="284"/>
      <c r="D132" s="286"/>
      <c r="E132" s="279"/>
      <c r="F132" s="255"/>
      <c r="G132" s="256"/>
      <c r="H132" s="258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Březová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3" t="str">
        <f>CONCATENATE(A115)</f>
        <v>Zápis hlasatele</v>
      </c>
      <c r="B172" s="263"/>
      <c r="C172" s="263"/>
      <c r="D172" s="263"/>
      <c r="E172" s="263"/>
      <c r="F172" s="263"/>
      <c r="G172" s="263"/>
      <c r="H172" s="263"/>
      <c r="I172" s="263"/>
    </row>
    <row r="173" spans="1:9" ht="12.75" customHeight="1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6" t="str">
        <f>CONCATENATE([2]List1!$A$40)</f>
        <v>soutěž</v>
      </c>
      <c r="B182" s="267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68" t="str">
        <f>CONCATENATE(A126)</f>
        <v>Vánoční turnaj Chomutov</v>
      </c>
      <c r="B183" s="269"/>
      <c r="C183" s="291" t="str">
        <f>CONCATENATE(C126)</f>
        <v>14.12.2019</v>
      </c>
      <c r="D183" s="249">
        <f>D126+1</f>
        <v>1026</v>
      </c>
      <c r="E183" s="287" t="str">
        <f>CONCATENATE(E126)</f>
        <v>B příp 33 kg</v>
      </c>
      <c r="F183" s="287" t="str">
        <f>CONCATENATE(F126)</f>
        <v>ř.ř.</v>
      </c>
      <c r="G183" s="289" t="str">
        <f>CONCATENATE(G126)</f>
        <v>2</v>
      </c>
      <c r="H183" s="261"/>
      <c r="I183" s="289" t="str">
        <f>CONCATENATE(I126)</f>
        <v>1</v>
      </c>
    </row>
    <row r="184" spans="1:21" ht="13.5" thickBot="1">
      <c r="A184" s="270"/>
      <c r="B184" s="271"/>
      <c r="C184" s="273"/>
      <c r="D184" s="250"/>
      <c r="E184" s="288"/>
      <c r="F184" s="288"/>
      <c r="G184" s="290"/>
      <c r="H184" s="262"/>
      <c r="I184" s="290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2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3" t="str">
        <f>CONCATENATE(L188,M188,N188,O188)</f>
        <v>Vinduška Vojtěch</v>
      </c>
      <c r="B188" s="254"/>
      <c r="C188" s="283" t="str">
        <f>CONCATENATE(L189,M189,N189,O189)</f>
        <v>Spořice</v>
      </c>
      <c r="D188" s="285">
        <v>2</v>
      </c>
      <c r="E188" s="279"/>
      <c r="F188" s="253" t="str">
        <f>CONCATENATE(P188,Q188,R188,S188)</f>
        <v>Slavíková Natálie</v>
      </c>
      <c r="G188" s="254"/>
      <c r="H188" s="257" t="str">
        <f>CONCATENATE(P189,Q189,R189,S189)</f>
        <v>CW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Vinduška Vojtěch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Slavíková Natálie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5"/>
      <c r="B189" s="256"/>
      <c r="C189" s="284"/>
      <c r="D189" s="286"/>
      <c r="E189" s="279"/>
      <c r="F189" s="255"/>
      <c r="G189" s="256"/>
      <c r="H189" s="258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CW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3" t="str">
        <f>CONCATENATE(A172)</f>
        <v>Zápis hlasatele</v>
      </c>
      <c r="B229" s="263"/>
      <c r="C229" s="263"/>
      <c r="D229" s="263"/>
      <c r="E229" s="263"/>
      <c r="F229" s="263"/>
      <c r="G229" s="263"/>
      <c r="H229" s="263"/>
      <c r="I229" s="263"/>
    </row>
    <row r="230" spans="1:9" ht="12.75" customHeight="1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CONCATENATE(A183)</f>
        <v>Vánoční turnaj Chomutov</v>
      </c>
      <c r="B240" s="269"/>
      <c r="C240" s="291" t="str">
        <f>CONCATENATE(C183)</f>
        <v>14.12.2019</v>
      </c>
      <c r="D240" s="249">
        <f>'Čísla utkání'!C8</f>
        <v>301</v>
      </c>
      <c r="E240" s="287" t="str">
        <f>CONCATENATE(E183)</f>
        <v>B příp 33 kg</v>
      </c>
      <c r="F240" s="287" t="str">
        <f>CONCATENATE(F183)</f>
        <v>ř.ř.</v>
      </c>
      <c r="G240" s="289" t="s">
        <v>101</v>
      </c>
      <c r="H240" s="261"/>
      <c r="I240" s="289" t="str">
        <f>CONCATENATE(I183)</f>
        <v>1</v>
      </c>
    </row>
    <row r="241" spans="1:21" ht="13.5" thickBot="1">
      <c r="A241" s="270"/>
      <c r="B241" s="271"/>
      <c r="C241" s="273"/>
      <c r="D241" s="250"/>
      <c r="E241" s="288"/>
      <c r="F241" s="288"/>
      <c r="G241" s="290"/>
      <c r="H241" s="262"/>
      <c r="I241" s="290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2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3" t="str">
        <f>CONCATENATE(L245,M245,N245,O245)</f>
        <v>Drs Lukáš</v>
      </c>
      <c r="B245" s="254"/>
      <c r="C245" s="283" t="str">
        <f>CONCATENATE(L246,M246,N246,O246)</f>
        <v>CW</v>
      </c>
      <c r="D245" s="285">
        <v>1</v>
      </c>
      <c r="E245" s="279"/>
      <c r="F245" s="253" t="str">
        <f>CONCATENATE(P245,Q245,R245,S245)</f>
        <v>Slavíková Natálie</v>
      </c>
      <c r="G245" s="254"/>
      <c r="H245" s="257" t="str">
        <f>CONCATENATE(P246,Q246,R246,S246)</f>
        <v>CW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Drs Lukáš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Slavíková Natálie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5"/>
      <c r="B246" s="256"/>
      <c r="C246" s="284"/>
      <c r="D246" s="286"/>
      <c r="E246" s="279"/>
      <c r="F246" s="255"/>
      <c r="G246" s="256"/>
      <c r="H246" s="258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CW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3" t="str">
        <f>CONCATENATE(A229)</f>
        <v>Zápis hlasatele</v>
      </c>
      <c r="B286" s="263"/>
      <c r="C286" s="263"/>
      <c r="D286" s="263"/>
      <c r="E286" s="263"/>
      <c r="F286" s="263"/>
      <c r="G286" s="263"/>
      <c r="H286" s="263"/>
      <c r="I286" s="263"/>
    </row>
    <row r="287" spans="1:9" ht="12.75" customHeight="1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6" t="str">
        <f>CONCATENATE([2]List1!$A$40)</f>
        <v>soutěž</v>
      </c>
      <c r="B296" s="267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68" t="str">
        <f>CONCATENATE(A240)</f>
        <v>Vánoční turnaj Chomutov</v>
      </c>
      <c r="B297" s="269"/>
      <c r="C297" s="291" t="str">
        <f>CONCATENATE(C240)</f>
        <v>14.12.2019</v>
      </c>
      <c r="D297" s="249">
        <f>D240+1</f>
        <v>302</v>
      </c>
      <c r="E297" s="287" t="str">
        <f>CONCATENATE(E240)</f>
        <v>B příp 33 kg</v>
      </c>
      <c r="F297" s="287" t="str">
        <f>CONCATENATE(F240)</f>
        <v>ř.ř.</v>
      </c>
      <c r="G297" s="289" t="str">
        <f>CONCATENATE(G240)</f>
        <v>3</v>
      </c>
      <c r="H297" s="261"/>
      <c r="I297" s="289" t="str">
        <f>CONCATENATE(I240)</f>
        <v>1</v>
      </c>
    </row>
    <row r="298" spans="1:21" ht="13.5" thickBot="1">
      <c r="A298" s="270"/>
      <c r="B298" s="271"/>
      <c r="C298" s="273"/>
      <c r="D298" s="250"/>
      <c r="E298" s="288"/>
      <c r="F298" s="288"/>
      <c r="G298" s="290"/>
      <c r="H298" s="262"/>
      <c r="I298" s="290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2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3" t="str">
        <f>CONCATENATE(L302,M302,N302,O302)</f>
        <v>Vinduška Vojtěch</v>
      </c>
      <c r="B302" s="254"/>
      <c r="C302" s="283" t="str">
        <f>CONCATENATE(L303,M303,N303,O303)</f>
        <v>Spořice</v>
      </c>
      <c r="D302" s="285">
        <v>2</v>
      </c>
      <c r="E302" s="279"/>
      <c r="F302" s="253" t="str">
        <f>CONCATENATE(P302,Q302,R302,S302)</f>
        <v>Kastl Michael</v>
      </c>
      <c r="G302" s="254"/>
      <c r="H302" s="257" t="str">
        <f>CONCATENATE(P303,Q303,R303,S303)</f>
        <v>Březová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Vinduška Vojtěch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Kastl Michael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5"/>
      <c r="B303" s="256"/>
      <c r="C303" s="284"/>
      <c r="D303" s="286"/>
      <c r="E303" s="279"/>
      <c r="F303" s="255"/>
      <c r="G303" s="256"/>
      <c r="H303" s="258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Březová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3" t="str">
        <f>CONCATENATE(A286)</f>
        <v>Zápis hlasatele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t="12.75" hidden="1" customHeight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6" t="str">
        <f>CONCATENATE([2]List1!$A$40)</f>
        <v>soutěž</v>
      </c>
      <c r="B353" s="267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49">
        <v>401</v>
      </c>
      <c r="E354" s="287" t="str">
        <f>CONCATENATE(E297)</f>
        <v>B příp 33 kg</v>
      </c>
      <c r="F354" s="289" t="str">
        <f>CONCATENATE(F297)</f>
        <v>ř.ř.</v>
      </c>
      <c r="G354" s="289" t="s">
        <v>102</v>
      </c>
      <c r="H354" s="261"/>
      <c r="I354" s="289" t="str">
        <f>CONCATENATE(I297)</f>
        <v>1</v>
      </c>
    </row>
    <row r="355" spans="1:21" ht="13.5" hidden="1" thickBot="1">
      <c r="A355" s="294"/>
      <c r="B355" s="295"/>
      <c r="C355" s="297"/>
      <c r="D355" s="250"/>
      <c r="E355" s="288"/>
      <c r="F355" s="290"/>
      <c r="G355" s="290"/>
      <c r="H355" s="262"/>
      <c r="I355" s="29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98" t="str">
        <f>CONCATENATE(L359,M359,N359,O359)</f>
        <v>Kastl Michael</v>
      </c>
      <c r="B359" s="299"/>
      <c r="C359" s="304" t="str">
        <f>CONCATENATE(L360,M360,N360,O360)</f>
        <v>Březová</v>
      </c>
      <c r="D359" s="285">
        <v>3</v>
      </c>
      <c r="E359" s="279"/>
      <c r="F359" s="298" t="str">
        <f>CONCATENATE(P359,Q359,R359,S359)</f>
        <v>Drs Lukáš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Kastl Michael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Drs Lukáš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Březová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3" t="str">
        <f>CONCATENATE(A343)</f>
        <v>Zápis hlasatele</v>
      </c>
      <c r="B400" s="263"/>
      <c r="C400" s="263"/>
      <c r="D400" s="263"/>
      <c r="E400" s="263"/>
      <c r="F400" s="263"/>
      <c r="G400" s="263"/>
      <c r="H400" s="263"/>
      <c r="I400" s="263"/>
    </row>
    <row r="401" spans="1:21" ht="12.75" hidden="1" customHeight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6" t="str">
        <f>CONCATENATE([2]List1!$A$40)</f>
        <v>soutěž</v>
      </c>
      <c r="B410" s="267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49">
        <f>D354+1</f>
        <v>402</v>
      </c>
      <c r="E411" s="287" t="str">
        <f>CONCATENATE(E354)</f>
        <v>B příp 33 kg</v>
      </c>
      <c r="F411" s="289" t="str">
        <f>CONCATENATE(F354)</f>
        <v>ř.ř.</v>
      </c>
      <c r="G411" s="289" t="str">
        <f>CONCATENATE(G354)</f>
        <v>4</v>
      </c>
      <c r="H411" s="261"/>
      <c r="I411" s="289" t="str">
        <f>CONCATENATE(I354)</f>
        <v>1</v>
      </c>
    </row>
    <row r="412" spans="1:21" ht="13.5" hidden="1" thickBot="1">
      <c r="A412" s="294"/>
      <c r="B412" s="295"/>
      <c r="C412" s="297"/>
      <c r="D412" s="250"/>
      <c r="E412" s="288"/>
      <c r="F412" s="290"/>
      <c r="G412" s="290"/>
      <c r="H412" s="262"/>
      <c r="I412" s="29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98" t="str">
        <f>CONCATENATE(L416,M416,N416,O416)</f>
        <v>Slavíková Natálie</v>
      </c>
      <c r="B416" s="299"/>
      <c r="C416" s="304" t="str">
        <f>CONCATENATE(L417,M417,N417,O417)</f>
        <v>CW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Slavíková Natálie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CW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3" t="str">
        <f>CONCATENATE(A400)</f>
        <v>Zápis hlasatele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t="12.75" hidden="1" customHeight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6" t="str">
        <f>CONCATENATE([2]List1!$A$40)</f>
        <v>soutěž</v>
      </c>
      <c r="B467" s="267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49">
        <v>501</v>
      </c>
      <c r="E468" s="287" t="str">
        <f>CONCATENATE(E411)</f>
        <v>B příp 33 kg</v>
      </c>
      <c r="F468" s="289" t="str">
        <f>CONCATENATE(F411)</f>
        <v>ř.ř.</v>
      </c>
      <c r="G468" s="289" t="s">
        <v>103</v>
      </c>
      <c r="H468" s="261"/>
      <c r="I468" s="289" t="str">
        <f>CONCATENATE(I411)</f>
        <v>1</v>
      </c>
    </row>
    <row r="469" spans="1:21" ht="13.5" hidden="1" thickBot="1">
      <c r="A469" s="294"/>
      <c r="B469" s="295"/>
      <c r="C469" s="297"/>
      <c r="D469" s="250"/>
      <c r="E469" s="288"/>
      <c r="F469" s="290"/>
      <c r="G469" s="290"/>
      <c r="H469" s="262"/>
      <c r="I469" s="29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98" t="str">
        <f>CONCATENATE(L473,M473,N473,O473)</f>
        <v>Vinduška Vojtěch</v>
      </c>
      <c r="B473" s="299"/>
      <c r="C473" s="304" t="str">
        <f>CONCATENATE(L474,M474,N474,O474)</f>
        <v>Spořice</v>
      </c>
      <c r="D473" s="285">
        <v>2</v>
      </c>
      <c r="E473" s="279"/>
      <c r="F473" s="298" t="str">
        <f>CONCATENATE(P473,Q473,R473,S473)</f>
        <v>Slavíková Natálie</v>
      </c>
      <c r="G473" s="299"/>
      <c r="H473" s="302" t="str">
        <f>CONCATENATE(P474,Q474,R474,S474)</f>
        <v>CW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Vinduška Vojtěch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Slavíková Natálie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CW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3" t="str">
        <f>CONCATENATE(A457)</f>
        <v>Zápis hlasatele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t="12.75" hidden="1" customHeight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49">
        <f>D468+1</f>
        <v>502</v>
      </c>
      <c r="E525" s="287" t="str">
        <f>CONCATENATE(E468)</f>
        <v>B příp 33 kg</v>
      </c>
      <c r="F525" s="289" t="str">
        <f>CONCATENATE(F468)</f>
        <v>ř.ř.</v>
      </c>
      <c r="G525" s="289" t="str">
        <f>CONCATENATE(G468)</f>
        <v>5</v>
      </c>
      <c r="H525" s="261"/>
      <c r="I525" s="289" t="str">
        <f>CONCATENATE(I468)</f>
        <v>1</v>
      </c>
    </row>
    <row r="526" spans="1:9" ht="13.5" hidden="1" thickBot="1">
      <c r="A526" s="294"/>
      <c r="B526" s="295"/>
      <c r="C526" s="297"/>
      <c r="D526" s="250"/>
      <c r="E526" s="288"/>
      <c r="F526" s="290"/>
      <c r="G526" s="290"/>
      <c r="H526" s="262"/>
      <c r="I526" s="29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98" t="str">
        <f>CONCATENATE(L530,M530,N530,O530)</f>
        <v>Kastl Michael</v>
      </c>
      <c r="B530" s="299"/>
      <c r="C530" s="304" t="str">
        <f>CONCATENATE(L531,M531,N531,O531)</f>
        <v>Březová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Kastl Michael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Březová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6" t="s">
        <v>57</v>
      </c>
      <c r="B581" s="267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49">
        <f>D525+1</f>
        <v>503</v>
      </c>
      <c r="E582" s="287" t="str">
        <f>CONCATENATE(E525)</f>
        <v>B příp 33 kg</v>
      </c>
      <c r="F582" s="289" t="str">
        <f>CONCATENATE(F525)</f>
        <v>ř.ř.</v>
      </c>
      <c r="G582" s="289" t="str">
        <f>CONCATENATE(G525)</f>
        <v>5</v>
      </c>
      <c r="H582" s="261"/>
      <c r="I582" s="289" t="str">
        <f>CONCATENATE(I525)</f>
        <v>1</v>
      </c>
    </row>
    <row r="583" spans="1:21" ht="13.5" hidden="1" thickBot="1">
      <c r="A583" s="294"/>
      <c r="B583" s="295"/>
      <c r="C583" s="297"/>
      <c r="D583" s="250"/>
      <c r="E583" s="288"/>
      <c r="F583" s="290"/>
      <c r="G583" s="290"/>
      <c r="H583" s="262"/>
      <c r="I583" s="29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21" hidden="1">
      <c r="A586" s="281" t="s">
        <v>7</v>
      </c>
      <c r="B586" s="282"/>
      <c r="C586" s="115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49">
        <f>D582+1</f>
        <v>504</v>
      </c>
      <c r="E639" s="287" t="str">
        <f>CONCATENATE(E582)</f>
        <v>B příp 33 kg</v>
      </c>
      <c r="F639" s="289" t="str">
        <f>CONCATENATE(F582)</f>
        <v>ř.ř.</v>
      </c>
      <c r="G639" s="289" t="str">
        <f>CONCATENATE(G582)</f>
        <v>5</v>
      </c>
      <c r="H639" s="261"/>
      <c r="I639" s="289" t="str">
        <f>CONCATENATE(I582)</f>
        <v>1</v>
      </c>
    </row>
    <row r="640" spans="1:9" ht="13.5" hidden="1" thickBot="1">
      <c r="A640" s="294"/>
      <c r="B640" s="295"/>
      <c r="C640" s="297"/>
      <c r="D640" s="250"/>
      <c r="E640" s="288"/>
      <c r="F640" s="290"/>
      <c r="G640" s="290"/>
      <c r="H640" s="262"/>
      <c r="I640" s="29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21" hidden="1">
      <c r="A643" s="281" t="s">
        <v>7</v>
      </c>
      <c r="B643" s="282"/>
      <c r="C643" s="115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6" t="s">
        <v>57</v>
      </c>
      <c r="B695" s="267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49">
        <f>D639+1</f>
        <v>505</v>
      </c>
      <c r="E696" s="287" t="str">
        <f>CONCATENATE(E639)</f>
        <v>B příp 33 kg</v>
      </c>
      <c r="F696" s="289" t="str">
        <f>CONCATENATE(F639)</f>
        <v>ř.ř.</v>
      </c>
      <c r="G696" s="289" t="str">
        <f>CONCATENATE(G639)</f>
        <v>5</v>
      </c>
      <c r="H696" s="261"/>
      <c r="I696" s="289" t="str">
        <f>CONCATENATE(I639)</f>
        <v>1</v>
      </c>
    </row>
    <row r="697" spans="1:21" ht="13.5" hidden="1" thickBot="1">
      <c r="A697" s="294"/>
      <c r="B697" s="295"/>
      <c r="C697" s="297"/>
      <c r="D697" s="250"/>
      <c r="E697" s="288"/>
      <c r="F697" s="290"/>
      <c r="G697" s="290"/>
      <c r="H697" s="262"/>
      <c r="I697" s="29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21" hidden="1">
      <c r="A700" s="281" t="s">
        <v>7</v>
      </c>
      <c r="B700" s="282"/>
      <c r="C700" s="115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49">
        <f>D696+1</f>
        <v>506</v>
      </c>
      <c r="E753" s="287" t="str">
        <f>CONCATENATE(E696)</f>
        <v>B příp 33 kg</v>
      </c>
      <c r="F753" s="289" t="str">
        <f>CONCATENATE(F696)</f>
        <v>ř.ř.</v>
      </c>
      <c r="G753" s="289" t="str">
        <f>CONCATENATE(G696)</f>
        <v>5</v>
      </c>
      <c r="H753" s="261"/>
      <c r="I753" s="289" t="str">
        <f>CONCATENATE(I696)</f>
        <v>1</v>
      </c>
    </row>
    <row r="754" spans="1:21" ht="13.5" hidden="1" thickBot="1">
      <c r="A754" s="294"/>
      <c r="B754" s="295"/>
      <c r="C754" s="297"/>
      <c r="D754" s="250"/>
      <c r="E754" s="288"/>
      <c r="F754" s="290"/>
      <c r="G754" s="290"/>
      <c r="H754" s="262"/>
      <c r="I754" s="29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21" hidden="1">
      <c r="A757" s="281" t="s">
        <v>7</v>
      </c>
      <c r="B757" s="282"/>
      <c r="C757" s="115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6" t="s">
        <v>57</v>
      </c>
      <c r="B809" s="267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49">
        <f>D753+1</f>
        <v>507</v>
      </c>
      <c r="E810" s="287" t="str">
        <f>CONCATENATE(E753)</f>
        <v>B příp 33 kg</v>
      </c>
      <c r="F810" s="289" t="str">
        <f>CONCATENATE(F753)</f>
        <v>ř.ř.</v>
      </c>
      <c r="G810" s="289" t="str">
        <f>CONCATENATE(G753)</f>
        <v>5</v>
      </c>
      <c r="H810" s="261"/>
      <c r="I810" s="289" t="str">
        <f>CONCATENATE(I753)</f>
        <v>1</v>
      </c>
    </row>
    <row r="811" spans="1:21" ht="13.5" hidden="1" thickBot="1">
      <c r="A811" s="294"/>
      <c r="B811" s="295"/>
      <c r="C811" s="297"/>
      <c r="D811" s="250"/>
      <c r="E811" s="288"/>
      <c r="F811" s="290"/>
      <c r="G811" s="290"/>
      <c r="H811" s="262"/>
      <c r="I811" s="29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21" hidden="1">
      <c r="A814" s="281" t="s">
        <v>7</v>
      </c>
      <c r="B814" s="282"/>
      <c r="C814" s="115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6" t="s">
        <v>57</v>
      </c>
      <c r="B866" s="267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49">
        <f>D810+1</f>
        <v>508</v>
      </c>
      <c r="E867" s="287" t="str">
        <f>CONCATENATE(E810)</f>
        <v>B příp 33 kg</v>
      </c>
      <c r="F867" s="289" t="str">
        <f>CONCATENATE(F810)</f>
        <v>ř.ř.</v>
      </c>
      <c r="G867" s="289" t="str">
        <f>CONCATENATE(G810)</f>
        <v>5</v>
      </c>
      <c r="H867" s="261"/>
      <c r="I867" s="289" t="str">
        <f>CONCATENATE(I810)</f>
        <v>1</v>
      </c>
    </row>
    <row r="868" spans="1:21" ht="13.5" hidden="1" thickBot="1">
      <c r="A868" s="294"/>
      <c r="B868" s="295"/>
      <c r="C868" s="297"/>
      <c r="D868" s="250"/>
      <c r="E868" s="288"/>
      <c r="F868" s="290"/>
      <c r="G868" s="290"/>
      <c r="H868" s="262"/>
      <c r="I868" s="29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21" hidden="1">
      <c r="A871" s="281" t="s">
        <v>7</v>
      </c>
      <c r="B871" s="282"/>
      <c r="C871" s="115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3" t="s">
        <v>110</v>
      </c>
      <c r="B1" s="263"/>
      <c r="C1" s="263"/>
      <c r="D1" s="263"/>
      <c r="E1" s="263"/>
      <c r="F1" s="263"/>
      <c r="G1" s="263"/>
      <c r="H1" s="263"/>
      <c r="I1" s="263"/>
    </row>
    <row r="2" spans="1:9">
      <c r="A2" s="263"/>
      <c r="B2" s="263"/>
      <c r="C2" s="263"/>
      <c r="D2" s="263"/>
      <c r="E2" s="263"/>
      <c r="F2" s="263"/>
      <c r="G2" s="263"/>
      <c r="H2" s="263"/>
      <c r="I2" s="263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6" t="str">
        <f>CONCATENATE([2]List1!$A$40)</f>
        <v>soutěž</v>
      </c>
      <c r="B11" s="267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68" t="str">
        <f>CONCATENATE(Hlasatel!A12)</f>
        <v>Vánoční turnaj Chomutov</v>
      </c>
      <c r="B12" s="269"/>
      <c r="C12" s="251" t="str">
        <f>CONCATENATE(Hlasatel!C12)</f>
        <v>14.12.2019</v>
      </c>
      <c r="D12" s="249">
        <f>ABS(Hlasatel!D12)</f>
        <v>1006</v>
      </c>
      <c r="E12" s="251" t="str">
        <f>CONCATENATE(Hlasatel!E12)</f>
        <v>B příp 33 kg</v>
      </c>
      <c r="F12" s="259" t="str">
        <f>CONCATENATE(Hlasatel!F12)</f>
        <v>ř.ř.</v>
      </c>
      <c r="G12" s="249" t="str">
        <f>CONCATENATE(Hlasatel!G12)</f>
        <v>1</v>
      </c>
      <c r="H12" s="261" t="str">
        <f>CONCATENATE(Hlasatel!H12)</f>
        <v/>
      </c>
      <c r="I12" s="264" t="str">
        <f>CONCATENATE(Hlasatel!I12)</f>
        <v>1</v>
      </c>
    </row>
    <row r="13" spans="1:9" ht="13.5" thickBot="1">
      <c r="A13" s="270"/>
      <c r="B13" s="271"/>
      <c r="C13" s="252"/>
      <c r="D13" s="250"/>
      <c r="E13" s="252"/>
      <c r="F13" s="260"/>
      <c r="G13" s="250"/>
      <c r="H13" s="262"/>
      <c r="I13" s="265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3" t="str">
        <f>CONCATENATE(Hlasatel!A17)</f>
        <v>Drs Lukáš</v>
      </c>
      <c r="B17" s="254"/>
      <c r="C17" s="257" t="str">
        <f>CONCATENATE(Hlasatel!C17)</f>
        <v>CW</v>
      </c>
      <c r="D17" s="274" t="str">
        <f>CONCATENATE(Hlasatel!D17)</f>
        <v>1</v>
      </c>
      <c r="E17" s="279"/>
      <c r="F17" s="253" t="str">
        <f>CONCATENATE(Hlasatel!F17)</f>
        <v>Vinduška Vojtěch</v>
      </c>
      <c r="G17" s="254"/>
      <c r="H17" s="257" t="str">
        <f>CONCATENATE(Hlasatel!H17)</f>
        <v>Spořice</v>
      </c>
      <c r="I17" s="274" t="str">
        <f>CONCATENATE(Hlasatel!I17)</f>
        <v>2</v>
      </c>
    </row>
    <row r="18" spans="1:9" ht="13.5" thickBot="1">
      <c r="A18" s="255"/>
      <c r="B18" s="256"/>
      <c r="C18" s="258"/>
      <c r="D18" s="275"/>
      <c r="E18" s="279"/>
      <c r="F18" s="255"/>
      <c r="G18" s="256"/>
      <c r="H18" s="258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7" t="str">
        <f>CONCATENATE([2]List1!$A$60)</f>
        <v>body</v>
      </c>
      <c r="C20" s="267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42"/>
      <c r="B31" s="343"/>
      <c r="C31" s="343"/>
      <c r="D31" s="344"/>
      <c r="E31" s="337"/>
      <c r="F31" s="345"/>
      <c r="G31" s="346"/>
      <c r="H31" s="346"/>
      <c r="I31" s="347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39"/>
      <c r="B33" s="352" t="str">
        <f>CONCATENATE([2]List1!$A$66)</f>
        <v>součet technických bodů červený ve všech kolech</v>
      </c>
      <c r="C33" s="353"/>
      <c r="D33" s="84"/>
      <c r="E33" s="90"/>
      <c r="F33" s="84"/>
      <c r="G33" s="354" t="str">
        <f>CONCATENATE([2]List1!$A$67)</f>
        <v>součet technických bodů modrý ve všech kolech</v>
      </c>
      <c r="H33" s="355"/>
      <c r="I33" s="339"/>
    </row>
    <row r="34" spans="1:9">
      <c r="A34" s="340"/>
      <c r="B34" s="352"/>
      <c r="C34" s="353"/>
      <c r="D34" s="84"/>
      <c r="E34" s="90"/>
      <c r="F34" s="84"/>
      <c r="G34" s="354"/>
      <c r="H34" s="355"/>
      <c r="I34" s="340"/>
    </row>
    <row r="35" spans="1:9" ht="13.5" thickBot="1">
      <c r="A35" s="341"/>
      <c r="B35" s="352"/>
      <c r="C35" s="353"/>
      <c r="D35" s="84"/>
      <c r="E35" s="90"/>
      <c r="F35" s="84"/>
      <c r="G35" s="354"/>
      <c r="H35" s="355"/>
      <c r="I35" s="341"/>
    </row>
    <row r="36" spans="1:9">
      <c r="A36" s="84"/>
      <c r="B36" s="348" t="str">
        <f>CONCATENATE([2]List1!$A$68)</f>
        <v>kvalifikační body červený</v>
      </c>
      <c r="C36" s="349"/>
      <c r="D36" s="350"/>
      <c r="E36" s="90"/>
      <c r="F36" s="350"/>
      <c r="G36" s="351" t="str">
        <f>CONCATENATE([2]List1!$A$69)</f>
        <v>kvalifikační body modrý</v>
      </c>
      <c r="H36" s="351"/>
      <c r="I36" s="84"/>
    </row>
    <row r="37" spans="1:9">
      <c r="A37" s="84"/>
      <c r="B37" s="348"/>
      <c r="C37" s="349"/>
      <c r="D37" s="350"/>
      <c r="E37" s="90"/>
      <c r="F37" s="350"/>
      <c r="G37" s="351"/>
      <c r="H37" s="351"/>
      <c r="I37" s="84"/>
    </row>
    <row r="38" spans="1:9">
      <c r="A38" s="84"/>
      <c r="B38" s="348"/>
      <c r="C38" s="349"/>
      <c r="D38" s="350"/>
      <c r="E38" s="90"/>
      <c r="F38" s="350"/>
      <c r="G38" s="351"/>
      <c r="H38" s="35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0" t="str">
        <f>CONCATENATE([2]List1!$A$71)</f>
        <v>Skutečný čas:</v>
      </c>
      <c r="I40" s="361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2" t="s">
        <v>71</v>
      </c>
      <c r="B44" s="362"/>
      <c r="C44" s="362"/>
      <c r="D44" s="362"/>
      <c r="E44" s="362"/>
      <c r="F44" s="362"/>
      <c r="G44" s="362"/>
      <c r="H44" s="362"/>
      <c r="I44" s="362"/>
    </row>
    <row r="45" spans="1:9">
      <c r="A45" s="362"/>
      <c r="B45" s="362"/>
      <c r="C45" s="362"/>
      <c r="D45" s="362"/>
      <c r="E45" s="362"/>
      <c r="F45" s="362"/>
      <c r="G45" s="362"/>
      <c r="H45" s="362"/>
      <c r="I45" s="362"/>
    </row>
    <row r="46" spans="1:9">
      <c r="A46" s="356" t="str">
        <f>CONCATENATE([2]List1!$A$84)</f>
        <v xml:space="preserve"> 5 : 0</v>
      </c>
      <c r="B46" s="363" t="str">
        <f>CONCATENATE([2]List1!$A$73)</f>
        <v>vítězství na lopatky</v>
      </c>
      <c r="C46" s="364"/>
      <c r="D46" s="365"/>
      <c r="E46" s="90"/>
      <c r="F46" s="356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56"/>
      <c r="B47" s="366"/>
      <c r="C47" s="367"/>
      <c r="D47" s="368"/>
      <c r="E47" s="90"/>
      <c r="F47" s="356"/>
      <c r="G47" s="372"/>
      <c r="H47" s="373"/>
      <c r="I47" s="374"/>
    </row>
    <row r="48" spans="1:9" ht="12.75" customHeight="1">
      <c r="A48" s="356" t="str">
        <f>CONCATENATE([2]List1!$A$85)</f>
        <v xml:space="preserve"> 4 : 0 </v>
      </c>
      <c r="B48" s="357" t="str">
        <f>CONCATENATE([2]List1!$A$74)</f>
        <v>technická převaha ve dvou kolech, poražený nemá technické body</v>
      </c>
      <c r="C48" s="357"/>
      <c r="D48" s="357"/>
      <c r="E48" s="90"/>
      <c r="F48" s="358" t="str">
        <f>[2]List1!$C$85</f>
        <v xml:space="preserve"> 5 : 0 </v>
      </c>
      <c r="G48" s="359" t="str">
        <f>CONCATENATE([2]List1!$A$80)</f>
        <v>diskvalifikace pro 3 "O"</v>
      </c>
      <c r="H48" s="359"/>
      <c r="I48" s="359"/>
    </row>
    <row r="49" spans="1:9" ht="12.75" customHeight="1">
      <c r="A49" s="356"/>
      <c r="B49" s="357"/>
      <c r="C49" s="357"/>
      <c r="D49" s="357"/>
      <c r="E49" s="90"/>
      <c r="F49" s="356"/>
      <c r="G49" s="359"/>
      <c r="H49" s="359"/>
      <c r="I49" s="359"/>
    </row>
    <row r="50" spans="1:9" ht="12.75" customHeight="1">
      <c r="A50" s="356" t="str">
        <f>CONCATENATE([2]List1!$A$86)</f>
        <v xml:space="preserve"> 4 : 1 </v>
      </c>
      <c r="B50" s="357" t="str">
        <f>CONCATENATE([2]List1!$A$75)</f>
        <v>technická převaha ve dvou kolech, poražený má technické body</v>
      </c>
      <c r="C50" s="357"/>
      <c r="D50" s="357"/>
      <c r="E50" s="90"/>
      <c r="F50" s="356" t="str">
        <f>CONCATENATE([2]List1!$A$84)</f>
        <v xml:space="preserve"> 5 : 0</v>
      </c>
      <c r="G50" s="359" t="str">
        <f>CONCATENATE([2]List1!$A$81)</f>
        <v>diskvalifikace z celé soutěže</v>
      </c>
      <c r="H50" s="359"/>
      <c r="I50" s="359"/>
    </row>
    <row r="51" spans="1:9" ht="12.75" customHeight="1">
      <c r="A51" s="356"/>
      <c r="B51" s="357"/>
      <c r="C51" s="357"/>
      <c r="D51" s="357"/>
      <c r="E51" s="90"/>
      <c r="F51" s="356"/>
      <c r="G51" s="359"/>
      <c r="H51" s="359"/>
      <c r="I51" s="359"/>
    </row>
    <row r="52" spans="1:9">
      <c r="A52" s="356" t="str">
        <f>CONCATENATE([2]List1!$A$87:$IV$87)</f>
        <v xml:space="preserve"> 3 : 0 </v>
      </c>
      <c r="B52" s="357" t="str">
        <f>CONCATENATE([2]List1!$A$76)</f>
        <v>vítězství na body, poražený nemá technické body</v>
      </c>
      <c r="C52" s="357"/>
      <c r="D52" s="357"/>
      <c r="E52" s="90"/>
      <c r="F52" s="356" t="str">
        <f>CONCATENATE([2]List1!$A$89)</f>
        <v xml:space="preserve"> 0 : 0 </v>
      </c>
      <c r="G52" s="359" t="str">
        <f>CONCATENATE([2]List1!$A$82)</f>
        <v>oba soupeři jsou diskvalifikováni v utkání</v>
      </c>
      <c r="H52" s="359"/>
      <c r="I52" s="359"/>
    </row>
    <row r="53" spans="1:9">
      <c r="A53" s="356"/>
      <c r="B53" s="357"/>
      <c r="C53" s="357"/>
      <c r="D53" s="357"/>
      <c r="E53" s="90"/>
      <c r="F53" s="356"/>
      <c r="G53" s="359"/>
      <c r="H53" s="359"/>
      <c r="I53" s="359"/>
    </row>
    <row r="54" spans="1:9" ht="12.75" customHeight="1">
      <c r="A54" s="356" t="str">
        <f>CONCATENATE([2]List1!$A$88)</f>
        <v xml:space="preserve"> 3 : 1 </v>
      </c>
      <c r="B54" s="357" t="str">
        <f>CONCATENATE([2]List1!$A$77)</f>
        <v>vítězství na body, poražený má technické body</v>
      </c>
      <c r="C54" s="357"/>
      <c r="D54" s="357"/>
      <c r="E54" s="90"/>
      <c r="F54" s="356" t="str">
        <f>CONCATENATE([2]List1!$A$89)</f>
        <v xml:space="preserve"> 0 : 0 </v>
      </c>
      <c r="G54" s="359" t="str">
        <f>CONCATENATE([2]List1!$A$83)</f>
        <v>oba soupeři jsou diskvalifikováni v celé soutěži</v>
      </c>
      <c r="H54" s="359"/>
      <c r="I54" s="359"/>
    </row>
    <row r="55" spans="1:9" ht="12.75" customHeight="1">
      <c r="A55" s="356"/>
      <c r="B55" s="357"/>
      <c r="C55" s="357"/>
      <c r="D55" s="357"/>
      <c r="E55" s="90"/>
      <c r="F55" s="356"/>
      <c r="G55" s="359"/>
      <c r="H55" s="359"/>
      <c r="I55" s="359"/>
    </row>
    <row r="56" spans="1:9">
      <c r="A56" s="356" t="str">
        <f>CONCATENATE([2]List1!$A$84)</f>
        <v xml:space="preserve"> 5 : 0</v>
      </c>
      <c r="B56" s="363" t="str">
        <f>CONCATENATE([2]List1!$A$78)</f>
        <v>vítězství pro zranění soupeře</v>
      </c>
      <c r="C56" s="364"/>
      <c r="D56" s="365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6"/>
      <c r="B57" s="366"/>
      <c r="C57" s="367"/>
      <c r="D57" s="368"/>
      <c r="E57" s="90"/>
      <c r="F57" s="378"/>
      <c r="G57" s="379"/>
      <c r="H57" s="379"/>
      <c r="I57" s="380"/>
    </row>
    <row r="58" spans="1:9">
      <c r="A58" s="263" t="s">
        <v>110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6" t="str">
        <f>CONCATENATE([2]List1!$A$40)</f>
        <v>soutěž</v>
      </c>
      <c r="B68" s="267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68" t="str">
        <f>CONCATENATE(Hlasatel!A69)</f>
        <v>Vánoční turnaj Chomutov</v>
      </c>
      <c r="B69" s="269"/>
      <c r="C69" s="251" t="str">
        <f>CONCATENATE(Hlasatel!C69)</f>
        <v>14.12.2019</v>
      </c>
      <c r="D69" s="249">
        <f>ABS(Hlasatel!D69)</f>
        <v>1007</v>
      </c>
      <c r="E69" s="251" t="str">
        <f>CONCATENATE(Hlasatel!E69)</f>
        <v>B příp 33 kg</v>
      </c>
      <c r="F69" s="259" t="str">
        <f>CONCATENATE(Hlasatel!F69)</f>
        <v>ř.ř.</v>
      </c>
      <c r="G69" s="249" t="str">
        <f>CONCATENATE(Hlasatel!G69)</f>
        <v>1</v>
      </c>
      <c r="H69" s="261" t="str">
        <f>CONCATENATE(Hlasatel!H69)</f>
        <v/>
      </c>
      <c r="I69" s="264" t="str">
        <f>CONCATENATE(Hlasatel!I69)</f>
        <v>1</v>
      </c>
    </row>
    <row r="70" spans="1:9" ht="13.5" thickBot="1">
      <c r="A70" s="270"/>
      <c r="B70" s="271"/>
      <c r="C70" s="252"/>
      <c r="D70" s="250"/>
      <c r="E70" s="252"/>
      <c r="F70" s="260"/>
      <c r="G70" s="250"/>
      <c r="H70" s="262"/>
      <c r="I70" s="265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3" t="str">
        <f>CONCATENATE(Hlasatel!A74)</f>
        <v>Kastl Michael</v>
      </c>
      <c r="B74" s="254"/>
      <c r="C74" s="257" t="str">
        <f>CONCATENATE(Hlasatel!C74)</f>
        <v>Březová</v>
      </c>
      <c r="D74" s="274" t="str">
        <f>CONCATENATE(Hlasatel!D74)</f>
        <v>3</v>
      </c>
      <c r="E74" s="279"/>
      <c r="F74" s="253" t="str">
        <f>CONCATENATE(Hlasatel!F74)</f>
        <v>Slavíková Natálie</v>
      </c>
      <c r="G74" s="254"/>
      <c r="H74" s="257" t="str">
        <f>CONCATENATE(Hlasatel!H74)</f>
        <v>CW</v>
      </c>
      <c r="I74" s="274" t="str">
        <f>CONCATENATE(Hlasatel!I74)</f>
        <v>4</v>
      </c>
    </row>
    <row r="75" spans="1:9" ht="13.5" thickBot="1">
      <c r="A75" s="255"/>
      <c r="B75" s="256"/>
      <c r="C75" s="258"/>
      <c r="D75" s="275"/>
      <c r="E75" s="279"/>
      <c r="F75" s="255"/>
      <c r="G75" s="256"/>
      <c r="H75" s="258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7" t="str">
        <f>CONCATENATE([2]List1!$A$60)</f>
        <v>body</v>
      </c>
      <c r="C77" s="267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42"/>
      <c r="B88" s="343"/>
      <c r="C88" s="343"/>
      <c r="D88" s="344"/>
      <c r="E88" s="337"/>
      <c r="F88" s="345"/>
      <c r="G88" s="346"/>
      <c r="H88" s="346"/>
      <c r="I88" s="347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39"/>
      <c r="B90" s="352" t="str">
        <f>CONCATENATE([2]List1!$A$66)</f>
        <v>součet technických bodů červený ve všech kolech</v>
      </c>
      <c r="C90" s="353"/>
      <c r="D90" s="84"/>
      <c r="E90" s="90"/>
      <c r="F90" s="84"/>
      <c r="G90" s="354" t="str">
        <f>CONCATENATE([2]List1!$A$67)</f>
        <v>součet technických bodů modrý ve všech kolech</v>
      </c>
      <c r="H90" s="355"/>
      <c r="I90" s="339"/>
    </row>
    <row r="91" spans="1:9">
      <c r="A91" s="340"/>
      <c r="B91" s="352"/>
      <c r="C91" s="353"/>
      <c r="D91" s="84"/>
      <c r="E91" s="90"/>
      <c r="F91" s="84"/>
      <c r="G91" s="354"/>
      <c r="H91" s="355"/>
      <c r="I91" s="340"/>
    </row>
    <row r="92" spans="1:9" ht="13.5" thickBot="1">
      <c r="A92" s="341"/>
      <c r="B92" s="352"/>
      <c r="C92" s="353"/>
      <c r="D92" s="84"/>
      <c r="E92" s="90"/>
      <c r="F92" s="84"/>
      <c r="G92" s="354"/>
      <c r="H92" s="355"/>
      <c r="I92" s="341"/>
    </row>
    <row r="93" spans="1:9">
      <c r="A93" s="84"/>
      <c r="B93" s="348" t="str">
        <f>CONCATENATE([2]List1!$A$68)</f>
        <v>kvalifikační body červený</v>
      </c>
      <c r="C93" s="349"/>
      <c r="D93" s="350"/>
      <c r="E93" s="90"/>
      <c r="F93" s="350"/>
      <c r="G93" s="351" t="str">
        <f>CONCATENATE([2]List1!$A$69)</f>
        <v>kvalifikační body modrý</v>
      </c>
      <c r="H93" s="351"/>
      <c r="I93" s="84"/>
    </row>
    <row r="94" spans="1:9">
      <c r="A94" s="84"/>
      <c r="B94" s="348"/>
      <c r="C94" s="349"/>
      <c r="D94" s="350"/>
      <c r="E94" s="90"/>
      <c r="F94" s="350"/>
      <c r="G94" s="351"/>
      <c r="H94" s="351"/>
      <c r="I94" s="84"/>
    </row>
    <row r="95" spans="1:9">
      <c r="A95" s="84"/>
      <c r="B95" s="348"/>
      <c r="C95" s="349"/>
      <c r="D95" s="350"/>
      <c r="E95" s="90"/>
      <c r="F95" s="350"/>
      <c r="G95" s="351"/>
      <c r="H95" s="35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0" t="str">
        <f>CONCATENATE([2]List1!$A$71)</f>
        <v>Skutečný čas:</v>
      </c>
      <c r="I97" s="361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2" t="s">
        <v>71</v>
      </c>
      <c r="B101" s="362"/>
      <c r="C101" s="362"/>
      <c r="D101" s="362"/>
      <c r="E101" s="362"/>
      <c r="F101" s="362"/>
      <c r="G101" s="362"/>
      <c r="H101" s="362"/>
      <c r="I101" s="362"/>
    </row>
    <row r="102" spans="1:9" ht="12.75" customHeight="1">
      <c r="A102" s="362"/>
      <c r="B102" s="362"/>
      <c r="C102" s="362"/>
      <c r="D102" s="362"/>
      <c r="E102" s="362"/>
      <c r="F102" s="362"/>
      <c r="G102" s="362"/>
      <c r="H102" s="362"/>
      <c r="I102" s="362"/>
    </row>
    <row r="103" spans="1:9">
      <c r="A103" s="356" t="str">
        <f>CONCATENATE([2]List1!$A$84)</f>
        <v xml:space="preserve"> 5 : 0</v>
      </c>
      <c r="B103" s="363" t="str">
        <f>CONCATENATE([2]List1!$A$73)</f>
        <v>vítězství na lopatky</v>
      </c>
      <c r="C103" s="364"/>
      <c r="D103" s="365"/>
      <c r="E103" s="90"/>
      <c r="F103" s="356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56"/>
      <c r="B104" s="366"/>
      <c r="C104" s="367"/>
      <c r="D104" s="368"/>
      <c r="E104" s="90"/>
      <c r="F104" s="356"/>
      <c r="G104" s="372"/>
      <c r="H104" s="373"/>
      <c r="I104" s="374"/>
    </row>
    <row r="105" spans="1:9" ht="12.75" customHeight="1">
      <c r="A105" s="356" t="str">
        <f>CONCATENATE([2]List1!$A$85)</f>
        <v xml:space="preserve"> 4 : 0 </v>
      </c>
      <c r="B105" s="357" t="str">
        <f>CONCATENATE([2]List1!$A$74)</f>
        <v>technická převaha ve dvou kolech, poražený nemá technické body</v>
      </c>
      <c r="C105" s="357"/>
      <c r="D105" s="357"/>
      <c r="E105" s="90"/>
      <c r="F105" s="358" t="str">
        <f>[2]List1!$C$85</f>
        <v xml:space="preserve"> 5 : 0 </v>
      </c>
      <c r="G105" s="359" t="str">
        <f>CONCATENATE([2]List1!$A$80)</f>
        <v>diskvalifikace pro 3 "O"</v>
      </c>
      <c r="H105" s="359"/>
      <c r="I105" s="359"/>
    </row>
    <row r="106" spans="1:9" ht="12.75" customHeight="1">
      <c r="A106" s="356"/>
      <c r="B106" s="357"/>
      <c r="C106" s="357"/>
      <c r="D106" s="357"/>
      <c r="E106" s="90"/>
      <c r="F106" s="356"/>
      <c r="G106" s="359"/>
      <c r="H106" s="359"/>
      <c r="I106" s="359"/>
    </row>
    <row r="107" spans="1:9" ht="12.75" customHeight="1">
      <c r="A107" s="356" t="str">
        <f>CONCATENATE([2]List1!$A$86)</f>
        <v xml:space="preserve"> 4 : 1 </v>
      </c>
      <c r="B107" s="357" t="str">
        <f>CONCATENATE([2]List1!$A$75)</f>
        <v>technická převaha ve dvou kolech, poražený má technické body</v>
      </c>
      <c r="C107" s="357"/>
      <c r="D107" s="357"/>
      <c r="E107" s="90"/>
      <c r="F107" s="356" t="str">
        <f>CONCATENATE([2]List1!$A$84)</f>
        <v xml:space="preserve"> 5 : 0</v>
      </c>
      <c r="G107" s="359" t="str">
        <f>CONCATENATE([2]List1!$A$81)</f>
        <v>diskvalifikace z celé soutěže</v>
      </c>
      <c r="H107" s="359"/>
      <c r="I107" s="359"/>
    </row>
    <row r="108" spans="1:9" ht="12.75" customHeight="1">
      <c r="A108" s="356"/>
      <c r="B108" s="357"/>
      <c r="C108" s="357"/>
      <c r="D108" s="357"/>
      <c r="E108" s="90"/>
      <c r="F108" s="356"/>
      <c r="G108" s="359"/>
      <c r="H108" s="359"/>
      <c r="I108" s="359"/>
    </row>
    <row r="109" spans="1:9">
      <c r="A109" s="356" t="str">
        <f>CONCATENATE([2]List1!$A$87:$IV$87)</f>
        <v xml:space="preserve"> 3 : 0 </v>
      </c>
      <c r="B109" s="357" t="str">
        <f>CONCATENATE([2]List1!$A$76)</f>
        <v>vítězství na body, poražený nemá technické body</v>
      </c>
      <c r="C109" s="357"/>
      <c r="D109" s="357"/>
      <c r="E109" s="90"/>
      <c r="F109" s="356" t="str">
        <f>CONCATENATE([2]List1!$A$89)</f>
        <v xml:space="preserve"> 0 : 0 </v>
      </c>
      <c r="G109" s="359" t="str">
        <f>CONCATENATE([2]List1!$A$82)</f>
        <v>oba soupeři jsou diskvalifikováni v utkání</v>
      </c>
      <c r="H109" s="359"/>
      <c r="I109" s="359"/>
    </row>
    <row r="110" spans="1:9">
      <c r="A110" s="356"/>
      <c r="B110" s="357"/>
      <c r="C110" s="357"/>
      <c r="D110" s="357"/>
      <c r="E110" s="90"/>
      <c r="F110" s="356"/>
      <c r="G110" s="359"/>
      <c r="H110" s="359"/>
      <c r="I110" s="359"/>
    </row>
    <row r="111" spans="1:9" ht="12.75" customHeight="1">
      <c r="A111" s="356" t="str">
        <f>CONCATENATE([2]List1!$A$88)</f>
        <v xml:space="preserve"> 3 : 1 </v>
      </c>
      <c r="B111" s="357" t="str">
        <f>CONCATENATE([2]List1!$A$77)</f>
        <v>vítězství na body, poražený má technické body</v>
      </c>
      <c r="C111" s="357"/>
      <c r="D111" s="357"/>
      <c r="E111" s="90"/>
      <c r="F111" s="356" t="str">
        <f>CONCATENATE([2]List1!$A$89)</f>
        <v xml:space="preserve"> 0 : 0 </v>
      </c>
      <c r="G111" s="359" t="str">
        <f>CONCATENATE([2]List1!$A$83)</f>
        <v>oba soupeři jsou diskvalifikováni v celé soutěži</v>
      </c>
      <c r="H111" s="359"/>
      <c r="I111" s="359"/>
    </row>
    <row r="112" spans="1:9" ht="12.75" customHeight="1">
      <c r="A112" s="356"/>
      <c r="B112" s="357"/>
      <c r="C112" s="357"/>
      <c r="D112" s="357"/>
      <c r="E112" s="90"/>
      <c r="F112" s="356"/>
      <c r="G112" s="359"/>
      <c r="H112" s="359"/>
      <c r="I112" s="359"/>
    </row>
    <row r="113" spans="1:9">
      <c r="A113" s="356" t="str">
        <f>CONCATENATE([2]List1!$A$84)</f>
        <v xml:space="preserve"> 5 : 0</v>
      </c>
      <c r="B113" s="363" t="str">
        <f>CONCATENATE([2]List1!$A$78)</f>
        <v>vítězství pro zranění soupeře</v>
      </c>
      <c r="C113" s="364"/>
      <c r="D113" s="365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6"/>
      <c r="B114" s="366"/>
      <c r="C114" s="367"/>
      <c r="D114" s="368"/>
      <c r="E114" s="90"/>
      <c r="F114" s="378"/>
      <c r="G114" s="379"/>
      <c r="H114" s="379"/>
      <c r="I114" s="380"/>
    </row>
    <row r="115" spans="1:9">
      <c r="A115" s="263" t="s">
        <v>110</v>
      </c>
      <c r="B115" s="263"/>
      <c r="C115" s="263"/>
      <c r="D115" s="263"/>
      <c r="E115" s="263"/>
      <c r="F115" s="263"/>
      <c r="G115" s="263"/>
      <c r="H115" s="263"/>
      <c r="I115" s="263"/>
    </row>
    <row r="116" spans="1:9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CONCATENATE(Hlasatel!A126)</f>
        <v>Vánoční turnaj Chomutov</v>
      </c>
      <c r="B126" s="269"/>
      <c r="C126" s="251" t="str">
        <f>CONCATENATE(Hlasatel!C126)</f>
        <v>14.12.2019</v>
      </c>
      <c r="D126" s="249">
        <f>ABS(Hlasatel!D126)</f>
        <v>1025</v>
      </c>
      <c r="E126" s="251" t="str">
        <f>CONCATENATE(Hlasatel!E126)</f>
        <v>B příp 33 kg</v>
      </c>
      <c r="F126" s="259" t="str">
        <f>CONCATENATE(Hlasatel!F126)</f>
        <v>ř.ř.</v>
      </c>
      <c r="G126" s="249" t="str">
        <f>CONCATENATE(Hlasatel!G126)</f>
        <v>2</v>
      </c>
      <c r="H126" s="261" t="str">
        <f>CONCATENATE(Hlasatel!H126)</f>
        <v/>
      </c>
      <c r="I126" s="264" t="str">
        <f>CONCATENATE(Hlasatel!I126)</f>
        <v>1</v>
      </c>
    </row>
    <row r="127" spans="1:9" ht="13.5" thickBot="1">
      <c r="A127" s="270"/>
      <c r="B127" s="271"/>
      <c r="C127" s="252"/>
      <c r="D127" s="250"/>
      <c r="E127" s="252"/>
      <c r="F127" s="260"/>
      <c r="G127" s="250"/>
      <c r="H127" s="262"/>
      <c r="I127" s="265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3" t="str">
        <f>CONCATENATE(Hlasatel!A131)</f>
        <v>Drs Lukáš</v>
      </c>
      <c r="B131" s="254"/>
      <c r="C131" s="257" t="str">
        <f>CONCATENATE(Hlasatel!C131)</f>
        <v>CW</v>
      </c>
      <c r="D131" s="274" t="str">
        <f>CONCATENATE(Hlasatel!D131)</f>
        <v>1</v>
      </c>
      <c r="E131" s="279"/>
      <c r="F131" s="253" t="str">
        <f>CONCATENATE(Hlasatel!F131)</f>
        <v>Kastl Michael</v>
      </c>
      <c r="G131" s="254"/>
      <c r="H131" s="257" t="str">
        <f>CONCATENATE(Hlasatel!H131)</f>
        <v>Březová</v>
      </c>
      <c r="I131" s="274" t="str">
        <f>CONCATENATE(Hlasatel!I131)</f>
        <v>3</v>
      </c>
    </row>
    <row r="132" spans="1:9" ht="13.5" thickBot="1">
      <c r="A132" s="255"/>
      <c r="B132" s="256"/>
      <c r="C132" s="258"/>
      <c r="D132" s="275"/>
      <c r="E132" s="279"/>
      <c r="F132" s="255"/>
      <c r="G132" s="256"/>
      <c r="H132" s="258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7" t="str">
        <f>CONCATENATE([2]List1!$A$60)</f>
        <v>body</v>
      </c>
      <c r="C134" s="267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42"/>
      <c r="B145" s="343"/>
      <c r="C145" s="343"/>
      <c r="D145" s="344"/>
      <c r="E145" s="337"/>
      <c r="F145" s="345"/>
      <c r="G145" s="346"/>
      <c r="H145" s="346"/>
      <c r="I145" s="347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39"/>
      <c r="B147" s="352" t="str">
        <f>CONCATENATE([2]List1!$A$66)</f>
        <v>součet technických bodů červený ve všech kolech</v>
      </c>
      <c r="C147" s="353"/>
      <c r="D147" s="84"/>
      <c r="E147" s="90"/>
      <c r="F147" s="84"/>
      <c r="G147" s="354" t="str">
        <f>CONCATENATE([2]List1!$A$67)</f>
        <v>součet technických bodů modrý ve všech kolech</v>
      </c>
      <c r="H147" s="355"/>
      <c r="I147" s="339"/>
    </row>
    <row r="148" spans="1:9">
      <c r="A148" s="340"/>
      <c r="B148" s="352"/>
      <c r="C148" s="353"/>
      <c r="D148" s="84"/>
      <c r="E148" s="90"/>
      <c r="F148" s="84"/>
      <c r="G148" s="354"/>
      <c r="H148" s="355"/>
      <c r="I148" s="340"/>
    </row>
    <row r="149" spans="1:9" ht="13.5" thickBot="1">
      <c r="A149" s="341"/>
      <c r="B149" s="352"/>
      <c r="C149" s="353"/>
      <c r="D149" s="84"/>
      <c r="E149" s="90"/>
      <c r="F149" s="84"/>
      <c r="G149" s="354"/>
      <c r="H149" s="355"/>
      <c r="I149" s="341"/>
    </row>
    <row r="150" spans="1:9">
      <c r="A150" s="84"/>
      <c r="B150" s="348" t="str">
        <f>CONCATENATE([2]List1!$A$68)</f>
        <v>kvalifikační body červený</v>
      </c>
      <c r="C150" s="349"/>
      <c r="D150" s="350"/>
      <c r="E150" s="90"/>
      <c r="F150" s="350"/>
      <c r="G150" s="351" t="str">
        <f>CONCATENATE([2]List1!$A$69)</f>
        <v>kvalifikační body modrý</v>
      </c>
      <c r="H150" s="351"/>
      <c r="I150" s="84"/>
    </row>
    <row r="151" spans="1:9">
      <c r="A151" s="84"/>
      <c r="B151" s="348"/>
      <c r="C151" s="349"/>
      <c r="D151" s="350"/>
      <c r="E151" s="90"/>
      <c r="F151" s="350"/>
      <c r="G151" s="351"/>
      <c r="H151" s="351"/>
      <c r="I151" s="84"/>
    </row>
    <row r="152" spans="1:9">
      <c r="A152" s="84"/>
      <c r="B152" s="348"/>
      <c r="C152" s="349"/>
      <c r="D152" s="350"/>
      <c r="E152" s="90"/>
      <c r="F152" s="350"/>
      <c r="G152" s="351"/>
      <c r="H152" s="35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0" t="str">
        <f>CONCATENATE([2]List1!$A$71)</f>
        <v>Skutečný čas:</v>
      </c>
      <c r="I154" s="361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2" t="s">
        <v>71</v>
      </c>
      <c r="B158" s="362"/>
      <c r="C158" s="362"/>
      <c r="D158" s="362"/>
      <c r="E158" s="362"/>
      <c r="F158" s="362"/>
      <c r="G158" s="362"/>
      <c r="H158" s="362"/>
      <c r="I158" s="362"/>
    </row>
    <row r="159" spans="1:9" ht="12.75" customHeight="1">
      <c r="A159" s="362"/>
      <c r="B159" s="362"/>
      <c r="C159" s="362"/>
      <c r="D159" s="362"/>
      <c r="E159" s="362"/>
      <c r="F159" s="362"/>
      <c r="G159" s="362"/>
      <c r="H159" s="362"/>
      <c r="I159" s="362"/>
    </row>
    <row r="160" spans="1:9">
      <c r="A160" s="356" t="str">
        <f>CONCATENATE([2]List1!$A$84)</f>
        <v xml:space="preserve"> 5 : 0</v>
      </c>
      <c r="B160" s="363" t="str">
        <f>CONCATENATE([2]List1!$A$73)</f>
        <v>vítězství na lopatky</v>
      </c>
      <c r="C160" s="364"/>
      <c r="D160" s="365"/>
      <c r="E160" s="90"/>
      <c r="F160" s="356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56"/>
      <c r="B161" s="366"/>
      <c r="C161" s="367"/>
      <c r="D161" s="368"/>
      <c r="E161" s="90"/>
      <c r="F161" s="356"/>
      <c r="G161" s="372"/>
      <c r="H161" s="373"/>
      <c r="I161" s="374"/>
    </row>
    <row r="162" spans="1:9" ht="12.75" customHeight="1">
      <c r="A162" s="356" t="str">
        <f>CONCATENATE([2]List1!$A$85)</f>
        <v xml:space="preserve"> 4 : 0 </v>
      </c>
      <c r="B162" s="357" t="str">
        <f>CONCATENATE([2]List1!$A$74)</f>
        <v>technická převaha ve dvou kolech, poražený nemá technické body</v>
      </c>
      <c r="C162" s="357"/>
      <c r="D162" s="357"/>
      <c r="E162" s="90"/>
      <c r="F162" s="358" t="str">
        <f>[2]List1!$C$85</f>
        <v xml:space="preserve"> 5 : 0 </v>
      </c>
      <c r="G162" s="359" t="str">
        <f>CONCATENATE([2]List1!$A$80)</f>
        <v>diskvalifikace pro 3 "O"</v>
      </c>
      <c r="H162" s="359"/>
      <c r="I162" s="359"/>
    </row>
    <row r="163" spans="1:9" ht="12.75" customHeight="1">
      <c r="A163" s="356"/>
      <c r="B163" s="357"/>
      <c r="C163" s="357"/>
      <c r="D163" s="357"/>
      <c r="E163" s="90"/>
      <c r="F163" s="356"/>
      <c r="G163" s="359"/>
      <c r="H163" s="359"/>
      <c r="I163" s="359"/>
    </row>
    <row r="164" spans="1:9" ht="12.75" customHeight="1">
      <c r="A164" s="356" t="str">
        <f>CONCATENATE([2]List1!$A$86)</f>
        <v xml:space="preserve"> 4 : 1 </v>
      </c>
      <c r="B164" s="357" t="str">
        <f>CONCATENATE([2]List1!$A$75)</f>
        <v>technická převaha ve dvou kolech, poražený má technické body</v>
      </c>
      <c r="C164" s="357"/>
      <c r="D164" s="357"/>
      <c r="E164" s="90"/>
      <c r="F164" s="356" t="str">
        <f>CONCATENATE([2]List1!$A$84)</f>
        <v xml:space="preserve"> 5 : 0</v>
      </c>
      <c r="G164" s="359" t="str">
        <f>CONCATENATE([2]List1!$A$81)</f>
        <v>diskvalifikace z celé soutěže</v>
      </c>
      <c r="H164" s="359"/>
      <c r="I164" s="359"/>
    </row>
    <row r="165" spans="1:9" ht="12.75" customHeight="1">
      <c r="A165" s="356"/>
      <c r="B165" s="357"/>
      <c r="C165" s="357"/>
      <c r="D165" s="357"/>
      <c r="E165" s="90"/>
      <c r="F165" s="356"/>
      <c r="G165" s="359"/>
      <c r="H165" s="359"/>
      <c r="I165" s="359"/>
    </row>
    <row r="166" spans="1:9">
      <c r="A166" s="356" t="str">
        <f>CONCATENATE([2]List1!$A$87:$IV$87)</f>
        <v xml:space="preserve"> 3 : 0 </v>
      </c>
      <c r="B166" s="357" t="str">
        <f>CONCATENATE([2]List1!$A$76)</f>
        <v>vítězství na body, poražený nemá technické body</v>
      </c>
      <c r="C166" s="357"/>
      <c r="D166" s="357"/>
      <c r="E166" s="90"/>
      <c r="F166" s="356" t="str">
        <f>CONCATENATE([2]List1!$A$89)</f>
        <v xml:space="preserve"> 0 : 0 </v>
      </c>
      <c r="G166" s="359" t="str">
        <f>CONCATENATE([2]List1!$A$82)</f>
        <v>oba soupeři jsou diskvalifikováni v utkání</v>
      </c>
      <c r="H166" s="359"/>
      <c r="I166" s="359"/>
    </row>
    <row r="167" spans="1:9">
      <c r="A167" s="356"/>
      <c r="B167" s="357"/>
      <c r="C167" s="357"/>
      <c r="D167" s="357"/>
      <c r="E167" s="90"/>
      <c r="F167" s="356"/>
      <c r="G167" s="359"/>
      <c r="H167" s="359"/>
      <c r="I167" s="359"/>
    </row>
    <row r="168" spans="1:9" ht="12.75" customHeight="1">
      <c r="A168" s="356" t="str">
        <f>CONCATENATE([2]List1!$A$88)</f>
        <v xml:space="preserve"> 3 : 1 </v>
      </c>
      <c r="B168" s="357" t="str">
        <f>CONCATENATE([2]List1!$A$77)</f>
        <v>vítězství na body, poražený má technické body</v>
      </c>
      <c r="C168" s="357"/>
      <c r="D168" s="357"/>
      <c r="E168" s="90"/>
      <c r="F168" s="356" t="str">
        <f>CONCATENATE([2]List1!$A$89)</f>
        <v xml:space="preserve"> 0 : 0 </v>
      </c>
      <c r="G168" s="359" t="str">
        <f>CONCATENATE([2]List1!$A$83)</f>
        <v>oba soupeři jsou diskvalifikováni v celé soutěži</v>
      </c>
      <c r="H168" s="359"/>
      <c r="I168" s="359"/>
    </row>
    <row r="169" spans="1:9" ht="12.75" customHeight="1">
      <c r="A169" s="356"/>
      <c r="B169" s="357"/>
      <c r="C169" s="357"/>
      <c r="D169" s="357"/>
      <c r="E169" s="90"/>
      <c r="F169" s="356"/>
      <c r="G169" s="359"/>
      <c r="H169" s="359"/>
      <c r="I169" s="359"/>
    </row>
    <row r="170" spans="1:9">
      <c r="A170" s="356" t="str">
        <f>CONCATENATE([2]List1!$A$84)</f>
        <v xml:space="preserve"> 5 : 0</v>
      </c>
      <c r="B170" s="363" t="str">
        <f>CONCATENATE([2]List1!$A$78)</f>
        <v>vítězství pro zranění soupeře</v>
      </c>
      <c r="C170" s="364"/>
      <c r="D170" s="365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6"/>
      <c r="B171" s="366"/>
      <c r="C171" s="367"/>
      <c r="D171" s="368"/>
      <c r="E171" s="90"/>
      <c r="F171" s="378"/>
      <c r="G171" s="379"/>
      <c r="H171" s="379"/>
      <c r="I171" s="380"/>
    </row>
    <row r="172" spans="1:9">
      <c r="A172" s="263" t="s">
        <v>110</v>
      </c>
      <c r="B172" s="263"/>
      <c r="C172" s="263"/>
      <c r="D172" s="263"/>
      <c r="E172" s="263"/>
      <c r="F172" s="263"/>
      <c r="G172" s="263"/>
      <c r="H172" s="263"/>
      <c r="I172" s="263"/>
    </row>
    <row r="173" spans="1:9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6" t="str">
        <f>CONCATENATE([2]List1!$A$40)</f>
        <v>soutěž</v>
      </c>
      <c r="B182" s="267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68" t="str">
        <f>CONCATENATE(Hlasatel!A183)</f>
        <v>Vánoční turnaj Chomutov</v>
      </c>
      <c r="B183" s="269"/>
      <c r="C183" s="251" t="str">
        <f>CONCATENATE(Hlasatel!C183)</f>
        <v>14.12.2019</v>
      </c>
      <c r="D183" s="249">
        <f>ABS(Hlasatel!D183)</f>
        <v>1026</v>
      </c>
      <c r="E183" s="251" t="str">
        <f>CONCATENATE(Hlasatel!E183)</f>
        <v>B příp 33 kg</v>
      </c>
      <c r="F183" s="259" t="str">
        <f>CONCATENATE(Hlasatel!F183)</f>
        <v>ř.ř.</v>
      </c>
      <c r="G183" s="249" t="str">
        <f>CONCATENATE(Hlasatel!G183)</f>
        <v>2</v>
      </c>
      <c r="H183" s="261" t="str">
        <f>CONCATENATE(Hlasatel!H183)</f>
        <v/>
      </c>
      <c r="I183" s="264" t="str">
        <f>CONCATENATE(Hlasatel!I183)</f>
        <v>1</v>
      </c>
    </row>
    <row r="184" spans="1:9" ht="13.5" thickBot="1">
      <c r="A184" s="270"/>
      <c r="B184" s="271"/>
      <c r="C184" s="252"/>
      <c r="D184" s="250"/>
      <c r="E184" s="252"/>
      <c r="F184" s="260"/>
      <c r="G184" s="250"/>
      <c r="H184" s="262"/>
      <c r="I184" s="265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9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3" t="str">
        <f>CONCATENATE(Hlasatel!A188)</f>
        <v>Vinduška Vojtěch</v>
      </c>
      <c r="B188" s="254"/>
      <c r="C188" s="257" t="str">
        <f>CONCATENATE(Hlasatel!C188)</f>
        <v>Spořice</v>
      </c>
      <c r="D188" s="274" t="str">
        <f>CONCATENATE(Hlasatel!D188)</f>
        <v>2</v>
      </c>
      <c r="E188" s="279"/>
      <c r="F188" s="253" t="str">
        <f>CONCATENATE(Hlasatel!F188)</f>
        <v>Slavíková Natálie</v>
      </c>
      <c r="G188" s="254"/>
      <c r="H188" s="257" t="str">
        <f>CONCATENATE(Hlasatel!H188)</f>
        <v>CW</v>
      </c>
      <c r="I188" s="274" t="str">
        <f>CONCATENATE(Hlasatel!I188)</f>
        <v>4</v>
      </c>
    </row>
    <row r="189" spans="1:9" ht="13.5" thickBot="1">
      <c r="A189" s="255"/>
      <c r="B189" s="256"/>
      <c r="C189" s="258"/>
      <c r="D189" s="275"/>
      <c r="E189" s="279"/>
      <c r="F189" s="255"/>
      <c r="G189" s="256"/>
      <c r="H189" s="258"/>
      <c r="I189" s="275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7" t="str">
        <f>CONCATENATE([2]List1!$A$60)</f>
        <v>body</v>
      </c>
      <c r="C191" s="267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t="39.75" customHeight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t="39.75" customHeight="1">
      <c r="A200" s="328"/>
      <c r="B200" s="331"/>
      <c r="C200" s="331"/>
      <c r="D200" s="332"/>
      <c r="E200" s="337">
        <v>2</v>
      </c>
      <c r="F200" s="281"/>
      <c r="G200" s="282"/>
      <c r="H200" s="282"/>
      <c r="I200" s="338"/>
    </row>
    <row r="201" spans="1:9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thickBot="1">
      <c r="A202" s="342"/>
      <c r="B202" s="343"/>
      <c r="C202" s="343"/>
      <c r="D202" s="344"/>
      <c r="E202" s="337"/>
      <c r="F202" s="345"/>
      <c r="G202" s="346"/>
      <c r="H202" s="346"/>
      <c r="I202" s="347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39"/>
      <c r="B204" s="352" t="str">
        <f>CONCATENATE([2]List1!$A$66)</f>
        <v>součet technických bodů červený ve všech kolech</v>
      </c>
      <c r="C204" s="353"/>
      <c r="D204" s="84"/>
      <c r="E204" s="90"/>
      <c r="F204" s="84"/>
      <c r="G204" s="354" t="str">
        <f>CONCATENATE([2]List1!$A$67)</f>
        <v>součet technických bodů modrý ve všech kolech</v>
      </c>
      <c r="H204" s="355"/>
      <c r="I204" s="339"/>
    </row>
    <row r="205" spans="1:9">
      <c r="A205" s="340"/>
      <c r="B205" s="352"/>
      <c r="C205" s="353"/>
      <c r="D205" s="84"/>
      <c r="E205" s="90"/>
      <c r="F205" s="84"/>
      <c r="G205" s="354"/>
      <c r="H205" s="355"/>
      <c r="I205" s="340"/>
    </row>
    <row r="206" spans="1:9" ht="13.5" thickBot="1">
      <c r="A206" s="341"/>
      <c r="B206" s="352"/>
      <c r="C206" s="353"/>
      <c r="D206" s="84"/>
      <c r="E206" s="90"/>
      <c r="F206" s="84"/>
      <c r="G206" s="354"/>
      <c r="H206" s="355"/>
      <c r="I206" s="341"/>
    </row>
    <row r="207" spans="1:9">
      <c r="A207" s="84"/>
      <c r="B207" s="348" t="str">
        <f>CONCATENATE([2]List1!$A$68)</f>
        <v>kvalifikační body červený</v>
      </c>
      <c r="C207" s="349"/>
      <c r="D207" s="350"/>
      <c r="E207" s="90"/>
      <c r="F207" s="350"/>
      <c r="G207" s="351" t="str">
        <f>CONCATENATE([2]List1!$A$69)</f>
        <v>kvalifikační body modrý</v>
      </c>
      <c r="H207" s="351"/>
      <c r="I207" s="84"/>
    </row>
    <row r="208" spans="1:9">
      <c r="A208" s="84"/>
      <c r="B208" s="348"/>
      <c r="C208" s="349"/>
      <c r="D208" s="350"/>
      <c r="E208" s="90"/>
      <c r="F208" s="350"/>
      <c r="G208" s="351"/>
      <c r="H208" s="351"/>
      <c r="I208" s="84"/>
    </row>
    <row r="209" spans="1:9">
      <c r="A209" s="84"/>
      <c r="B209" s="348"/>
      <c r="C209" s="349"/>
      <c r="D209" s="350"/>
      <c r="E209" s="90"/>
      <c r="F209" s="350"/>
      <c r="G209" s="351"/>
      <c r="H209" s="351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0" t="str">
        <f>CONCATENATE([2]List1!$A$71)</f>
        <v>Skutečný čas:</v>
      </c>
      <c r="I211" s="361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2" t="s">
        <v>71</v>
      </c>
      <c r="B215" s="362"/>
      <c r="C215" s="362"/>
      <c r="D215" s="362"/>
      <c r="E215" s="362"/>
      <c r="F215" s="362"/>
      <c r="G215" s="362"/>
      <c r="H215" s="362"/>
      <c r="I215" s="362"/>
    </row>
    <row r="216" spans="1:9" ht="12.75" customHeight="1">
      <c r="A216" s="362"/>
      <c r="B216" s="362"/>
      <c r="C216" s="362"/>
      <c r="D216" s="362"/>
      <c r="E216" s="362"/>
      <c r="F216" s="362"/>
      <c r="G216" s="362"/>
      <c r="H216" s="362"/>
      <c r="I216" s="362"/>
    </row>
    <row r="217" spans="1:9">
      <c r="A217" s="356" t="str">
        <f>CONCATENATE([2]List1!$A$84)</f>
        <v xml:space="preserve"> 5 : 0</v>
      </c>
      <c r="B217" s="363" t="str">
        <f>CONCATENATE([2]List1!$A$73)</f>
        <v>vítězství na lopatky</v>
      </c>
      <c r="C217" s="364"/>
      <c r="D217" s="365"/>
      <c r="E217" s="90"/>
      <c r="F217" s="356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>
      <c r="A218" s="356"/>
      <c r="B218" s="366"/>
      <c r="C218" s="367"/>
      <c r="D218" s="368"/>
      <c r="E218" s="90"/>
      <c r="F218" s="356"/>
      <c r="G218" s="372"/>
      <c r="H218" s="373"/>
      <c r="I218" s="374"/>
    </row>
    <row r="219" spans="1:9" ht="12.75" customHeight="1">
      <c r="A219" s="356" t="str">
        <f>CONCATENATE([2]List1!$A$85)</f>
        <v xml:space="preserve"> 4 : 0 </v>
      </c>
      <c r="B219" s="357" t="str">
        <f>CONCATENATE([2]List1!$A$74)</f>
        <v>technická převaha ve dvou kolech, poražený nemá technické body</v>
      </c>
      <c r="C219" s="357"/>
      <c r="D219" s="357"/>
      <c r="E219" s="90"/>
      <c r="F219" s="358" t="str">
        <f>[2]List1!$C$85</f>
        <v xml:space="preserve"> 5 : 0 </v>
      </c>
      <c r="G219" s="359" t="str">
        <f>CONCATENATE([2]List1!$A$80)</f>
        <v>diskvalifikace pro 3 "O"</v>
      </c>
      <c r="H219" s="359"/>
      <c r="I219" s="359"/>
    </row>
    <row r="220" spans="1:9" ht="12.75" customHeight="1">
      <c r="A220" s="356"/>
      <c r="B220" s="357"/>
      <c r="C220" s="357"/>
      <c r="D220" s="357"/>
      <c r="E220" s="90"/>
      <c r="F220" s="356"/>
      <c r="G220" s="359"/>
      <c r="H220" s="359"/>
      <c r="I220" s="359"/>
    </row>
    <row r="221" spans="1:9" ht="12.75" customHeight="1">
      <c r="A221" s="356" t="str">
        <f>CONCATENATE([2]List1!$A$86)</f>
        <v xml:space="preserve"> 4 : 1 </v>
      </c>
      <c r="B221" s="357" t="str">
        <f>CONCATENATE([2]List1!$A$75)</f>
        <v>technická převaha ve dvou kolech, poražený má technické body</v>
      </c>
      <c r="C221" s="357"/>
      <c r="D221" s="357"/>
      <c r="E221" s="90"/>
      <c r="F221" s="356" t="str">
        <f>CONCATENATE([2]List1!$A$84)</f>
        <v xml:space="preserve"> 5 : 0</v>
      </c>
      <c r="G221" s="359" t="str">
        <f>CONCATENATE([2]List1!$A$81)</f>
        <v>diskvalifikace z celé soutěže</v>
      </c>
      <c r="H221" s="359"/>
      <c r="I221" s="359"/>
    </row>
    <row r="222" spans="1:9" ht="12.75" customHeight="1">
      <c r="A222" s="356"/>
      <c r="B222" s="357"/>
      <c r="C222" s="357"/>
      <c r="D222" s="357"/>
      <c r="E222" s="90"/>
      <c r="F222" s="356"/>
      <c r="G222" s="359"/>
      <c r="H222" s="359"/>
      <c r="I222" s="359"/>
    </row>
    <row r="223" spans="1:9">
      <c r="A223" s="356" t="str">
        <f>CONCATENATE([2]List1!$A$87:$IV$87)</f>
        <v xml:space="preserve"> 3 : 0 </v>
      </c>
      <c r="B223" s="357" t="str">
        <f>CONCATENATE([2]List1!$A$76)</f>
        <v>vítězství na body, poražený nemá technické body</v>
      </c>
      <c r="C223" s="357"/>
      <c r="D223" s="357"/>
      <c r="E223" s="90"/>
      <c r="F223" s="356" t="str">
        <f>CONCATENATE([2]List1!$A$89)</f>
        <v xml:space="preserve"> 0 : 0 </v>
      </c>
      <c r="G223" s="359" t="str">
        <f>CONCATENATE([2]List1!$A$82)</f>
        <v>oba soupeři jsou diskvalifikováni v utkání</v>
      </c>
      <c r="H223" s="359"/>
      <c r="I223" s="359"/>
    </row>
    <row r="224" spans="1:9">
      <c r="A224" s="356"/>
      <c r="B224" s="357"/>
      <c r="C224" s="357"/>
      <c r="D224" s="357"/>
      <c r="E224" s="90"/>
      <c r="F224" s="356"/>
      <c r="G224" s="359"/>
      <c r="H224" s="359"/>
      <c r="I224" s="359"/>
    </row>
    <row r="225" spans="1:9" ht="12.75" customHeight="1">
      <c r="A225" s="356" t="str">
        <f>CONCATENATE([2]List1!$A$88)</f>
        <v xml:space="preserve"> 3 : 1 </v>
      </c>
      <c r="B225" s="357" t="str">
        <f>CONCATENATE([2]List1!$A$77)</f>
        <v>vítězství na body, poražený má technické body</v>
      </c>
      <c r="C225" s="357"/>
      <c r="D225" s="357"/>
      <c r="E225" s="90"/>
      <c r="F225" s="356" t="str">
        <f>CONCATENATE([2]List1!$A$89)</f>
        <v xml:space="preserve"> 0 : 0 </v>
      </c>
      <c r="G225" s="359" t="str">
        <f>CONCATENATE([2]List1!$A$83)</f>
        <v>oba soupeři jsou diskvalifikováni v celé soutěži</v>
      </c>
      <c r="H225" s="359"/>
      <c r="I225" s="359"/>
    </row>
    <row r="226" spans="1:9" ht="12.75" customHeight="1">
      <c r="A226" s="356"/>
      <c r="B226" s="357"/>
      <c r="C226" s="357"/>
      <c r="D226" s="357"/>
      <c r="E226" s="90"/>
      <c r="F226" s="356"/>
      <c r="G226" s="359"/>
      <c r="H226" s="359"/>
      <c r="I226" s="359"/>
    </row>
    <row r="227" spans="1:9">
      <c r="A227" s="356" t="str">
        <f>CONCATENATE([2]List1!$A$84)</f>
        <v xml:space="preserve"> 5 : 0</v>
      </c>
      <c r="B227" s="363" t="str">
        <f>CONCATENATE([2]List1!$A$78)</f>
        <v>vítězství pro zranění soupeře</v>
      </c>
      <c r="C227" s="364"/>
      <c r="D227" s="365"/>
      <c r="E227" s="90"/>
      <c r="F227" s="375" t="str">
        <f>CONCATENATE([2]List1!$A$90)</f>
        <v>Podpis:</v>
      </c>
      <c r="G227" s="376"/>
      <c r="H227" s="376"/>
      <c r="I227" s="377"/>
    </row>
    <row r="228" spans="1:9">
      <c r="A228" s="356"/>
      <c r="B228" s="366"/>
      <c r="C228" s="367"/>
      <c r="D228" s="368"/>
      <c r="E228" s="90"/>
      <c r="F228" s="378"/>
      <c r="G228" s="379"/>
      <c r="H228" s="379"/>
      <c r="I228" s="380"/>
    </row>
    <row r="229" spans="1:9">
      <c r="A229" s="263" t="s">
        <v>110</v>
      </c>
      <c r="B229" s="263"/>
      <c r="C229" s="263"/>
      <c r="D229" s="263"/>
      <c r="E229" s="263"/>
      <c r="F229" s="263"/>
      <c r="G229" s="263"/>
      <c r="H229" s="263"/>
      <c r="I229" s="263"/>
    </row>
    <row r="230" spans="1:9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CONCATENATE(Hlasatel!A240)</f>
        <v>Vánoční turnaj Chomutov</v>
      </c>
      <c r="B240" s="269"/>
      <c r="C240" s="251" t="str">
        <f>CONCATENATE(Hlasatel!C240)</f>
        <v>14.12.2019</v>
      </c>
      <c r="D240" s="249">
        <f>ABS(Hlasatel!D240)</f>
        <v>301</v>
      </c>
      <c r="E240" s="251" t="str">
        <f>CONCATENATE(Hlasatel!E240)</f>
        <v>B příp 33 kg</v>
      </c>
      <c r="F240" s="259" t="str">
        <f>CONCATENATE(Hlasatel!F240)</f>
        <v>ř.ř.</v>
      </c>
      <c r="G240" s="249" t="str">
        <f>CONCATENATE(Hlasatel!G240)</f>
        <v>3</v>
      </c>
      <c r="H240" s="261" t="str">
        <f>CONCATENATE(Hlasatel!H240)</f>
        <v/>
      </c>
      <c r="I240" s="264" t="str">
        <f>CONCATENATE(Hlasatel!I240)</f>
        <v>1</v>
      </c>
    </row>
    <row r="241" spans="1:9" ht="13.5" thickBot="1">
      <c r="A241" s="270"/>
      <c r="B241" s="271"/>
      <c r="C241" s="252"/>
      <c r="D241" s="250"/>
      <c r="E241" s="252"/>
      <c r="F241" s="260"/>
      <c r="G241" s="250"/>
      <c r="H241" s="262"/>
      <c r="I241" s="265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9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3" t="str">
        <f>CONCATENATE(Hlasatel!A245)</f>
        <v>Drs Lukáš</v>
      </c>
      <c r="B245" s="254"/>
      <c r="C245" s="257" t="str">
        <f>CONCATENATE(Hlasatel!C245)</f>
        <v>CW</v>
      </c>
      <c r="D245" s="274" t="str">
        <f>CONCATENATE(Hlasatel!D245)</f>
        <v>1</v>
      </c>
      <c r="E245" s="279"/>
      <c r="F245" s="253" t="str">
        <f>CONCATENATE(Hlasatel!F245)</f>
        <v>Slavíková Natálie</v>
      </c>
      <c r="G245" s="254"/>
      <c r="H245" s="257" t="str">
        <f>CONCATENATE(Hlasatel!H245)</f>
        <v>CW</v>
      </c>
      <c r="I245" s="274" t="str">
        <f>CONCATENATE(Hlasatel!I245)</f>
        <v>4</v>
      </c>
    </row>
    <row r="246" spans="1:9" ht="13.5" thickBot="1">
      <c r="A246" s="255"/>
      <c r="B246" s="256"/>
      <c r="C246" s="258"/>
      <c r="D246" s="275"/>
      <c r="E246" s="279"/>
      <c r="F246" s="255"/>
      <c r="G246" s="256"/>
      <c r="H246" s="258"/>
      <c r="I246" s="275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7" t="str">
        <f>CONCATENATE([2]List1!$A$60)</f>
        <v>body</v>
      </c>
      <c r="C248" s="267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t="39.75" customHeight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t="39.75" customHeight="1">
      <c r="A257" s="328"/>
      <c r="B257" s="331"/>
      <c r="C257" s="331"/>
      <c r="D257" s="332"/>
      <c r="E257" s="337">
        <v>2</v>
      </c>
      <c r="F257" s="281"/>
      <c r="G257" s="282"/>
      <c r="H257" s="282"/>
      <c r="I257" s="338"/>
    </row>
    <row r="258" spans="1:9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thickBot="1">
      <c r="A259" s="342"/>
      <c r="B259" s="343"/>
      <c r="C259" s="343"/>
      <c r="D259" s="344"/>
      <c r="E259" s="337"/>
      <c r="F259" s="345"/>
      <c r="G259" s="346"/>
      <c r="H259" s="346"/>
      <c r="I259" s="347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39"/>
      <c r="B261" s="352" t="str">
        <f>CONCATENATE([2]List1!$A$66)</f>
        <v>součet technických bodů červený ve všech kolech</v>
      </c>
      <c r="C261" s="353"/>
      <c r="D261" s="84"/>
      <c r="E261" s="90"/>
      <c r="F261" s="84"/>
      <c r="G261" s="354" t="str">
        <f>CONCATENATE([2]List1!$A$67)</f>
        <v>součet technických bodů modrý ve všech kolech</v>
      </c>
      <c r="H261" s="355"/>
      <c r="I261" s="339"/>
    </row>
    <row r="262" spans="1:9">
      <c r="A262" s="340"/>
      <c r="B262" s="352"/>
      <c r="C262" s="353"/>
      <c r="D262" s="84"/>
      <c r="E262" s="90"/>
      <c r="F262" s="84"/>
      <c r="G262" s="354"/>
      <c r="H262" s="355"/>
      <c r="I262" s="340"/>
    </row>
    <row r="263" spans="1:9" ht="13.5" thickBot="1">
      <c r="A263" s="341"/>
      <c r="B263" s="352"/>
      <c r="C263" s="353"/>
      <c r="D263" s="84"/>
      <c r="E263" s="90"/>
      <c r="F263" s="84"/>
      <c r="G263" s="354"/>
      <c r="H263" s="355"/>
      <c r="I263" s="341"/>
    </row>
    <row r="264" spans="1:9">
      <c r="A264" s="84"/>
      <c r="B264" s="348" t="str">
        <f>CONCATENATE([2]List1!$A$68)</f>
        <v>kvalifikační body červený</v>
      </c>
      <c r="C264" s="349"/>
      <c r="D264" s="350"/>
      <c r="E264" s="90"/>
      <c r="F264" s="350"/>
      <c r="G264" s="351" t="str">
        <f>CONCATENATE([2]List1!$A$69)</f>
        <v>kvalifikační body modrý</v>
      </c>
      <c r="H264" s="351"/>
      <c r="I264" s="84"/>
    </row>
    <row r="265" spans="1:9">
      <c r="A265" s="84"/>
      <c r="B265" s="348"/>
      <c r="C265" s="349"/>
      <c r="D265" s="350"/>
      <c r="E265" s="90"/>
      <c r="F265" s="350"/>
      <c r="G265" s="351"/>
      <c r="H265" s="351"/>
      <c r="I265" s="84"/>
    </row>
    <row r="266" spans="1:9">
      <c r="A266" s="84"/>
      <c r="B266" s="348"/>
      <c r="C266" s="349"/>
      <c r="D266" s="350"/>
      <c r="E266" s="90"/>
      <c r="F266" s="350"/>
      <c r="G266" s="351"/>
      <c r="H266" s="351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0" t="str">
        <f>CONCATENATE([2]List1!$A$71)</f>
        <v>Skutečný čas:</v>
      </c>
      <c r="I268" s="361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2" t="s">
        <v>71</v>
      </c>
      <c r="B272" s="362"/>
      <c r="C272" s="362"/>
      <c r="D272" s="362"/>
      <c r="E272" s="362"/>
      <c r="F272" s="362"/>
      <c r="G272" s="362"/>
      <c r="H272" s="362"/>
      <c r="I272" s="362"/>
    </row>
    <row r="273" spans="1:9" ht="12.75" customHeight="1">
      <c r="A273" s="362"/>
      <c r="B273" s="362"/>
      <c r="C273" s="362"/>
      <c r="D273" s="362"/>
      <c r="E273" s="362"/>
      <c r="F273" s="362"/>
      <c r="G273" s="362"/>
      <c r="H273" s="362"/>
      <c r="I273" s="362"/>
    </row>
    <row r="274" spans="1:9">
      <c r="A274" s="356" t="str">
        <f>CONCATENATE([2]List1!$A$84)</f>
        <v xml:space="preserve"> 5 : 0</v>
      </c>
      <c r="B274" s="363" t="str">
        <f>CONCATENATE([2]List1!$A$73)</f>
        <v>vítězství na lopatky</v>
      </c>
      <c r="C274" s="364"/>
      <c r="D274" s="365"/>
      <c r="E274" s="90"/>
      <c r="F274" s="356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>
      <c r="A275" s="356"/>
      <c r="B275" s="366"/>
      <c r="C275" s="367"/>
      <c r="D275" s="368"/>
      <c r="E275" s="90"/>
      <c r="F275" s="356"/>
      <c r="G275" s="372"/>
      <c r="H275" s="373"/>
      <c r="I275" s="374"/>
    </row>
    <row r="276" spans="1:9" ht="12.75" customHeight="1">
      <c r="A276" s="356" t="str">
        <f>CONCATENATE([2]List1!$A$85)</f>
        <v xml:space="preserve"> 4 : 0 </v>
      </c>
      <c r="B276" s="357" t="str">
        <f>CONCATENATE([2]List1!$A$74)</f>
        <v>technická převaha ve dvou kolech, poražený nemá technické body</v>
      </c>
      <c r="C276" s="357"/>
      <c r="D276" s="357"/>
      <c r="E276" s="90"/>
      <c r="F276" s="358" t="str">
        <f>[2]List1!$C$85</f>
        <v xml:space="preserve"> 5 : 0 </v>
      </c>
      <c r="G276" s="359" t="str">
        <f>CONCATENATE([2]List1!$A$80)</f>
        <v>diskvalifikace pro 3 "O"</v>
      </c>
      <c r="H276" s="359"/>
      <c r="I276" s="359"/>
    </row>
    <row r="277" spans="1:9" ht="12.75" customHeight="1">
      <c r="A277" s="356"/>
      <c r="B277" s="357"/>
      <c r="C277" s="357"/>
      <c r="D277" s="357"/>
      <c r="E277" s="90"/>
      <c r="F277" s="356"/>
      <c r="G277" s="359"/>
      <c r="H277" s="359"/>
      <c r="I277" s="359"/>
    </row>
    <row r="278" spans="1:9" ht="12.75" customHeight="1">
      <c r="A278" s="356" t="str">
        <f>CONCATENATE([2]List1!$A$86)</f>
        <v xml:space="preserve"> 4 : 1 </v>
      </c>
      <c r="B278" s="357" t="str">
        <f>CONCATENATE([2]List1!$A$75)</f>
        <v>technická převaha ve dvou kolech, poražený má technické body</v>
      </c>
      <c r="C278" s="357"/>
      <c r="D278" s="357"/>
      <c r="E278" s="90"/>
      <c r="F278" s="356" t="str">
        <f>CONCATENATE([2]List1!$A$84)</f>
        <v xml:space="preserve"> 5 : 0</v>
      </c>
      <c r="G278" s="359" t="str">
        <f>CONCATENATE([2]List1!$A$81)</f>
        <v>diskvalifikace z celé soutěže</v>
      </c>
      <c r="H278" s="359"/>
      <c r="I278" s="359"/>
    </row>
    <row r="279" spans="1:9" ht="12.75" customHeight="1">
      <c r="A279" s="356"/>
      <c r="B279" s="357"/>
      <c r="C279" s="357"/>
      <c r="D279" s="357"/>
      <c r="E279" s="90"/>
      <c r="F279" s="356"/>
      <c r="G279" s="359"/>
      <c r="H279" s="359"/>
      <c r="I279" s="359"/>
    </row>
    <row r="280" spans="1:9">
      <c r="A280" s="356" t="str">
        <f>CONCATENATE([2]List1!$A$87:$IV$87)</f>
        <v xml:space="preserve"> 3 : 0 </v>
      </c>
      <c r="B280" s="357" t="str">
        <f>CONCATENATE([2]List1!$A$76)</f>
        <v>vítězství na body, poražený nemá technické body</v>
      </c>
      <c r="C280" s="357"/>
      <c r="D280" s="357"/>
      <c r="E280" s="90"/>
      <c r="F280" s="356" t="str">
        <f>CONCATENATE([2]List1!$A$89)</f>
        <v xml:space="preserve"> 0 : 0 </v>
      </c>
      <c r="G280" s="359" t="str">
        <f>CONCATENATE([2]List1!$A$82)</f>
        <v>oba soupeři jsou diskvalifikováni v utkání</v>
      </c>
      <c r="H280" s="359"/>
      <c r="I280" s="359"/>
    </row>
    <row r="281" spans="1:9">
      <c r="A281" s="356"/>
      <c r="B281" s="357"/>
      <c r="C281" s="357"/>
      <c r="D281" s="357"/>
      <c r="E281" s="90"/>
      <c r="F281" s="356"/>
      <c r="G281" s="359"/>
      <c r="H281" s="359"/>
      <c r="I281" s="359"/>
    </row>
    <row r="282" spans="1:9" ht="12.75" customHeight="1">
      <c r="A282" s="356" t="str">
        <f>CONCATENATE([2]List1!$A$88)</f>
        <v xml:space="preserve"> 3 : 1 </v>
      </c>
      <c r="B282" s="357" t="str">
        <f>CONCATENATE([2]List1!$A$77)</f>
        <v>vítězství na body, poražený má technické body</v>
      </c>
      <c r="C282" s="357"/>
      <c r="D282" s="357"/>
      <c r="E282" s="90"/>
      <c r="F282" s="356" t="str">
        <f>CONCATENATE([2]List1!$A$89)</f>
        <v xml:space="preserve"> 0 : 0 </v>
      </c>
      <c r="G282" s="359" t="str">
        <f>CONCATENATE([2]List1!$A$83)</f>
        <v>oba soupeři jsou diskvalifikováni v celé soutěži</v>
      </c>
      <c r="H282" s="359"/>
      <c r="I282" s="359"/>
    </row>
    <row r="283" spans="1:9" ht="12.75" customHeight="1">
      <c r="A283" s="356"/>
      <c r="B283" s="357"/>
      <c r="C283" s="357"/>
      <c r="D283" s="357"/>
      <c r="E283" s="90"/>
      <c r="F283" s="356"/>
      <c r="G283" s="359"/>
      <c r="H283" s="359"/>
      <c r="I283" s="359"/>
    </row>
    <row r="284" spans="1:9">
      <c r="A284" s="356" t="str">
        <f>CONCATENATE([2]List1!$A$84)</f>
        <v xml:space="preserve"> 5 : 0</v>
      </c>
      <c r="B284" s="363" t="str">
        <f>CONCATENATE([2]List1!$A$78)</f>
        <v>vítězství pro zranění soupeře</v>
      </c>
      <c r="C284" s="364"/>
      <c r="D284" s="365"/>
      <c r="E284" s="90"/>
      <c r="F284" s="375" t="str">
        <f>CONCATENATE([2]List1!$A$90)</f>
        <v>Podpis:</v>
      </c>
      <c r="G284" s="376"/>
      <c r="H284" s="376"/>
      <c r="I284" s="377"/>
    </row>
    <row r="285" spans="1:9">
      <c r="A285" s="356"/>
      <c r="B285" s="366"/>
      <c r="C285" s="367"/>
      <c r="D285" s="368"/>
      <c r="E285" s="90"/>
      <c r="F285" s="378"/>
      <c r="G285" s="379"/>
      <c r="H285" s="379"/>
      <c r="I285" s="380"/>
    </row>
    <row r="286" spans="1:9">
      <c r="A286" s="263" t="s">
        <v>110</v>
      </c>
      <c r="B286" s="263"/>
      <c r="C286" s="263"/>
      <c r="D286" s="263"/>
      <c r="E286" s="263"/>
      <c r="F286" s="263"/>
      <c r="G286" s="263"/>
      <c r="H286" s="263"/>
      <c r="I286" s="263"/>
    </row>
    <row r="287" spans="1:9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6" t="str">
        <f>CONCATENATE([2]List1!$A$40)</f>
        <v>soutěž</v>
      </c>
      <c r="B296" s="267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68" t="str">
        <f>CONCATENATE(Hlasatel!A297)</f>
        <v>Vánoční turnaj Chomutov</v>
      </c>
      <c r="B297" s="269"/>
      <c r="C297" s="251" t="str">
        <f>CONCATENATE(Hlasatel!C297)</f>
        <v>14.12.2019</v>
      </c>
      <c r="D297" s="249">
        <f>ABS(Hlasatel!D297)</f>
        <v>302</v>
      </c>
      <c r="E297" s="251" t="str">
        <f>CONCATENATE(Hlasatel!E297)</f>
        <v>B příp 33 kg</v>
      </c>
      <c r="F297" s="259" t="str">
        <f>CONCATENATE(Hlasatel!F297)</f>
        <v>ř.ř.</v>
      </c>
      <c r="G297" s="249" t="str">
        <f>CONCATENATE(Hlasatel!G297)</f>
        <v>3</v>
      </c>
      <c r="H297" s="261" t="str">
        <f>CONCATENATE(Hlasatel!H297)</f>
        <v/>
      </c>
      <c r="I297" s="264" t="str">
        <f>CONCATENATE(Hlasatel!I297)</f>
        <v>1</v>
      </c>
    </row>
    <row r="298" spans="1:9" ht="13.5" thickBot="1">
      <c r="A298" s="270"/>
      <c r="B298" s="271"/>
      <c r="C298" s="252"/>
      <c r="D298" s="250"/>
      <c r="E298" s="252"/>
      <c r="F298" s="260"/>
      <c r="G298" s="250"/>
      <c r="H298" s="262"/>
      <c r="I298" s="265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9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3" t="str">
        <f>CONCATENATE(Hlasatel!A302)</f>
        <v>Vinduška Vojtěch</v>
      </c>
      <c r="B302" s="254"/>
      <c r="C302" s="257" t="str">
        <f>CONCATENATE(Hlasatel!C302)</f>
        <v>Spořice</v>
      </c>
      <c r="D302" s="274" t="str">
        <f>CONCATENATE(Hlasatel!D302)</f>
        <v>2</v>
      </c>
      <c r="E302" s="279"/>
      <c r="F302" s="253" t="str">
        <f>CONCATENATE(Hlasatel!F302)</f>
        <v>Kastl Michael</v>
      </c>
      <c r="G302" s="254"/>
      <c r="H302" s="257" t="str">
        <f>CONCATENATE(Hlasatel!H302)</f>
        <v>Březová</v>
      </c>
      <c r="I302" s="274" t="str">
        <f>CONCATENATE(Hlasatel!I302)</f>
        <v>3</v>
      </c>
    </row>
    <row r="303" spans="1:9" ht="13.5" thickBot="1">
      <c r="A303" s="255"/>
      <c r="B303" s="256"/>
      <c r="C303" s="258"/>
      <c r="D303" s="275"/>
      <c r="E303" s="279"/>
      <c r="F303" s="255"/>
      <c r="G303" s="256"/>
      <c r="H303" s="258"/>
      <c r="I303" s="275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7" t="str">
        <f>CONCATENATE([2]List1!$A$60)</f>
        <v>body</v>
      </c>
      <c r="C305" s="267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t="39.75" customHeight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t="39.75" customHeight="1">
      <c r="A314" s="328"/>
      <c r="B314" s="331"/>
      <c r="C314" s="331"/>
      <c r="D314" s="332"/>
      <c r="E314" s="337">
        <v>2</v>
      </c>
      <c r="F314" s="281"/>
      <c r="G314" s="282"/>
      <c r="H314" s="282"/>
      <c r="I314" s="338"/>
    </row>
    <row r="315" spans="1:9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thickBot="1">
      <c r="A316" s="342"/>
      <c r="B316" s="343"/>
      <c r="C316" s="343"/>
      <c r="D316" s="344"/>
      <c r="E316" s="337"/>
      <c r="F316" s="345"/>
      <c r="G316" s="346"/>
      <c r="H316" s="346"/>
      <c r="I316" s="347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39"/>
      <c r="B318" s="352" t="str">
        <f>CONCATENATE([2]List1!$A$66)</f>
        <v>součet technických bodů červený ve všech kolech</v>
      </c>
      <c r="C318" s="353"/>
      <c r="D318" s="84"/>
      <c r="E318" s="90"/>
      <c r="F318" s="84"/>
      <c r="G318" s="354" t="str">
        <f>CONCATENATE([2]List1!$A$67)</f>
        <v>součet technických bodů modrý ve všech kolech</v>
      </c>
      <c r="H318" s="355"/>
      <c r="I318" s="339"/>
    </row>
    <row r="319" spans="1:9">
      <c r="A319" s="340"/>
      <c r="B319" s="352"/>
      <c r="C319" s="353"/>
      <c r="D319" s="84"/>
      <c r="E319" s="90"/>
      <c r="F319" s="84"/>
      <c r="G319" s="354"/>
      <c r="H319" s="355"/>
      <c r="I319" s="340"/>
    </row>
    <row r="320" spans="1:9" ht="13.5" thickBot="1">
      <c r="A320" s="341"/>
      <c r="B320" s="352"/>
      <c r="C320" s="353"/>
      <c r="D320" s="84"/>
      <c r="E320" s="90"/>
      <c r="F320" s="84"/>
      <c r="G320" s="354"/>
      <c r="H320" s="355"/>
      <c r="I320" s="341"/>
    </row>
    <row r="321" spans="1:9">
      <c r="A321" s="84"/>
      <c r="B321" s="348" t="str">
        <f>CONCATENATE([2]List1!$A$68)</f>
        <v>kvalifikační body červený</v>
      </c>
      <c r="C321" s="349"/>
      <c r="D321" s="350"/>
      <c r="E321" s="90"/>
      <c r="F321" s="350"/>
      <c r="G321" s="351" t="str">
        <f>CONCATENATE([2]List1!$A$69)</f>
        <v>kvalifikační body modrý</v>
      </c>
      <c r="H321" s="351"/>
      <c r="I321" s="84"/>
    </row>
    <row r="322" spans="1:9">
      <c r="A322" s="84"/>
      <c r="B322" s="348"/>
      <c r="C322" s="349"/>
      <c r="D322" s="350"/>
      <c r="E322" s="90"/>
      <c r="F322" s="350"/>
      <c r="G322" s="351"/>
      <c r="H322" s="351"/>
      <c r="I322" s="84"/>
    </row>
    <row r="323" spans="1:9">
      <c r="A323" s="84"/>
      <c r="B323" s="348"/>
      <c r="C323" s="349"/>
      <c r="D323" s="350"/>
      <c r="E323" s="90"/>
      <c r="F323" s="350"/>
      <c r="G323" s="351"/>
      <c r="H323" s="351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0" t="str">
        <f>CONCATENATE([2]List1!$A$71)</f>
        <v>Skutečný čas:</v>
      </c>
      <c r="I325" s="361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2" t="s">
        <v>71</v>
      </c>
      <c r="B329" s="362"/>
      <c r="C329" s="362"/>
      <c r="D329" s="362"/>
      <c r="E329" s="362"/>
      <c r="F329" s="362"/>
      <c r="G329" s="362"/>
      <c r="H329" s="362"/>
      <c r="I329" s="362"/>
    </row>
    <row r="330" spans="1:9" ht="12.75" customHeight="1">
      <c r="A330" s="362"/>
      <c r="B330" s="362"/>
      <c r="C330" s="362"/>
      <c r="D330" s="362"/>
      <c r="E330" s="362"/>
      <c r="F330" s="362"/>
      <c r="G330" s="362"/>
      <c r="H330" s="362"/>
      <c r="I330" s="362"/>
    </row>
    <row r="331" spans="1:9">
      <c r="A331" s="356" t="str">
        <f>CONCATENATE([2]List1!$A$84)</f>
        <v xml:space="preserve"> 5 : 0</v>
      </c>
      <c r="B331" s="363" t="str">
        <f>CONCATENATE([2]List1!$A$73)</f>
        <v>vítězství na lopatky</v>
      </c>
      <c r="C331" s="364"/>
      <c r="D331" s="365"/>
      <c r="E331" s="90"/>
      <c r="F331" s="356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>
      <c r="A332" s="356"/>
      <c r="B332" s="366"/>
      <c r="C332" s="367"/>
      <c r="D332" s="368"/>
      <c r="E332" s="90"/>
      <c r="F332" s="356"/>
      <c r="G332" s="372"/>
      <c r="H332" s="373"/>
      <c r="I332" s="374"/>
    </row>
    <row r="333" spans="1:9" ht="12.75" customHeight="1">
      <c r="A333" s="356" t="str">
        <f>CONCATENATE([2]List1!$A$85)</f>
        <v xml:space="preserve"> 4 : 0 </v>
      </c>
      <c r="B333" s="357" t="str">
        <f>CONCATENATE([2]List1!$A$74)</f>
        <v>technická převaha ve dvou kolech, poražený nemá technické body</v>
      </c>
      <c r="C333" s="357"/>
      <c r="D333" s="357"/>
      <c r="E333" s="90"/>
      <c r="F333" s="358" t="str">
        <f>[2]List1!$C$85</f>
        <v xml:space="preserve"> 5 : 0 </v>
      </c>
      <c r="G333" s="359" t="str">
        <f>CONCATENATE([2]List1!$A$80)</f>
        <v>diskvalifikace pro 3 "O"</v>
      </c>
      <c r="H333" s="359"/>
      <c r="I333" s="359"/>
    </row>
    <row r="334" spans="1:9" ht="12.75" customHeight="1">
      <c r="A334" s="356"/>
      <c r="B334" s="357"/>
      <c r="C334" s="357"/>
      <c r="D334" s="357"/>
      <c r="E334" s="90"/>
      <c r="F334" s="356"/>
      <c r="G334" s="359"/>
      <c r="H334" s="359"/>
      <c r="I334" s="359"/>
    </row>
    <row r="335" spans="1:9" ht="12.75" customHeight="1">
      <c r="A335" s="356" t="str">
        <f>CONCATENATE([2]List1!$A$86)</f>
        <v xml:space="preserve"> 4 : 1 </v>
      </c>
      <c r="B335" s="357" t="str">
        <f>CONCATENATE([2]List1!$A$75)</f>
        <v>technická převaha ve dvou kolech, poražený má technické body</v>
      </c>
      <c r="C335" s="357"/>
      <c r="D335" s="357"/>
      <c r="E335" s="90"/>
      <c r="F335" s="356" t="str">
        <f>CONCATENATE([2]List1!$A$84)</f>
        <v xml:space="preserve"> 5 : 0</v>
      </c>
      <c r="G335" s="359" t="str">
        <f>CONCATENATE([2]List1!$A$81)</f>
        <v>diskvalifikace z celé soutěže</v>
      </c>
      <c r="H335" s="359"/>
      <c r="I335" s="359"/>
    </row>
    <row r="336" spans="1:9" ht="12.75" customHeight="1">
      <c r="A336" s="356"/>
      <c r="B336" s="357"/>
      <c r="C336" s="357"/>
      <c r="D336" s="357"/>
      <c r="E336" s="90"/>
      <c r="F336" s="356"/>
      <c r="G336" s="359"/>
      <c r="H336" s="359"/>
      <c r="I336" s="359"/>
    </row>
    <row r="337" spans="1:9">
      <c r="A337" s="356" t="str">
        <f>CONCATENATE([2]List1!$A$87:$IV$87)</f>
        <v xml:space="preserve"> 3 : 0 </v>
      </c>
      <c r="B337" s="357" t="str">
        <f>CONCATENATE([2]List1!$A$76)</f>
        <v>vítězství na body, poražený nemá technické body</v>
      </c>
      <c r="C337" s="357"/>
      <c r="D337" s="357"/>
      <c r="E337" s="90"/>
      <c r="F337" s="356" t="str">
        <f>CONCATENATE([2]List1!$A$89)</f>
        <v xml:space="preserve"> 0 : 0 </v>
      </c>
      <c r="G337" s="359" t="str">
        <f>CONCATENATE([2]List1!$A$82)</f>
        <v>oba soupeři jsou diskvalifikováni v utkání</v>
      </c>
      <c r="H337" s="359"/>
      <c r="I337" s="359"/>
    </row>
    <row r="338" spans="1:9">
      <c r="A338" s="356"/>
      <c r="B338" s="357"/>
      <c r="C338" s="357"/>
      <c r="D338" s="357"/>
      <c r="E338" s="90"/>
      <c r="F338" s="356"/>
      <c r="G338" s="359"/>
      <c r="H338" s="359"/>
      <c r="I338" s="359"/>
    </row>
    <row r="339" spans="1:9" ht="12.75" customHeight="1">
      <c r="A339" s="356" t="str">
        <f>CONCATENATE([2]List1!$A$88)</f>
        <v xml:space="preserve"> 3 : 1 </v>
      </c>
      <c r="B339" s="357" t="str">
        <f>CONCATENATE([2]List1!$A$77)</f>
        <v>vítězství na body, poražený má technické body</v>
      </c>
      <c r="C339" s="357"/>
      <c r="D339" s="357"/>
      <c r="E339" s="90"/>
      <c r="F339" s="356" t="str">
        <f>CONCATENATE([2]List1!$A$89)</f>
        <v xml:space="preserve"> 0 : 0 </v>
      </c>
      <c r="G339" s="359" t="str">
        <f>CONCATENATE([2]List1!$A$83)</f>
        <v>oba soupeři jsou diskvalifikováni v celé soutěži</v>
      </c>
      <c r="H339" s="359"/>
      <c r="I339" s="359"/>
    </row>
    <row r="340" spans="1:9" ht="12.75" customHeight="1">
      <c r="A340" s="356"/>
      <c r="B340" s="357"/>
      <c r="C340" s="357"/>
      <c r="D340" s="357"/>
      <c r="E340" s="90"/>
      <c r="F340" s="356"/>
      <c r="G340" s="359"/>
      <c r="H340" s="359"/>
      <c r="I340" s="359"/>
    </row>
    <row r="341" spans="1:9">
      <c r="A341" s="356" t="str">
        <f>CONCATENATE([2]List1!$A$84)</f>
        <v xml:space="preserve"> 5 : 0</v>
      </c>
      <c r="B341" s="363" t="str">
        <f>CONCATENATE([2]List1!$A$78)</f>
        <v>vítězství pro zranění soupeře</v>
      </c>
      <c r="C341" s="364"/>
      <c r="D341" s="365"/>
      <c r="E341" s="90"/>
      <c r="F341" s="375" t="str">
        <f>CONCATENATE([2]List1!$A$90)</f>
        <v>Podpis:</v>
      </c>
      <c r="G341" s="376"/>
      <c r="H341" s="376"/>
      <c r="I341" s="377"/>
    </row>
    <row r="342" spans="1:9">
      <c r="A342" s="356"/>
      <c r="B342" s="366"/>
      <c r="C342" s="367"/>
      <c r="D342" s="368"/>
      <c r="E342" s="90"/>
      <c r="F342" s="378"/>
      <c r="G342" s="379"/>
      <c r="H342" s="379"/>
      <c r="I342" s="380"/>
    </row>
    <row r="343" spans="1:9" hidden="1">
      <c r="A343" s="263" t="str">
        <f>CONCATENATE([2]List1!$A$55)</f>
        <v>Bodovací lístek SZČR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idden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6" t="str">
        <f>CONCATENATE([2]List1!$A$40)</f>
        <v>soutěž</v>
      </c>
      <c r="B353" s="267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49" t="str">
        <f>CONCATENATE(Hlasatel!C354)</f>
        <v>14.12.2019</v>
      </c>
      <c r="D354" s="249">
        <f>ABS(Hlasatel!D354)</f>
        <v>401</v>
      </c>
      <c r="E354" s="251" t="str">
        <f>CONCATENATE(Hlasatel!E354)</f>
        <v>B příp 33 kg</v>
      </c>
      <c r="F354" s="249" t="str">
        <f>CONCATENATE(Hlasatel!F354)</f>
        <v>ř.ř.</v>
      </c>
      <c r="G354" s="249" t="str">
        <f>CONCATENATE(Hlasatel!G354)</f>
        <v>4</v>
      </c>
      <c r="H354" s="261" t="str">
        <f>CONCATENATE(Hlasatel!H354)</f>
        <v/>
      </c>
      <c r="I354" s="264" t="str">
        <f>CONCATENATE(Hlasatel!I354)</f>
        <v>1</v>
      </c>
    </row>
    <row r="355" spans="1:9" ht="13.5" hidden="1" thickBot="1">
      <c r="A355" s="294"/>
      <c r="B355" s="295"/>
      <c r="C355" s="250"/>
      <c r="D355" s="250"/>
      <c r="E355" s="252"/>
      <c r="F355" s="250"/>
      <c r="G355" s="250"/>
      <c r="H355" s="262"/>
      <c r="I355" s="265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3" t="str">
        <f>CONCATENATE(Hlasatel!A359)</f>
        <v>Kastl Michael</v>
      </c>
      <c r="B359" s="254"/>
      <c r="C359" s="257" t="str">
        <f>CONCATENATE(Hlasatel!C359)</f>
        <v>Březová</v>
      </c>
      <c r="D359" s="274" t="str">
        <f>CONCATENATE(Hlasatel!D359)</f>
        <v>3</v>
      </c>
      <c r="E359" s="279"/>
      <c r="F359" s="253" t="str">
        <f>CONCATENATE(Hlasatel!F359)</f>
        <v>Drs Lukáš</v>
      </c>
      <c r="G359" s="254"/>
      <c r="H359" s="257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55"/>
      <c r="B360" s="256"/>
      <c r="C360" s="258"/>
      <c r="D360" s="275"/>
      <c r="E360" s="279"/>
      <c r="F360" s="255"/>
      <c r="G360" s="256"/>
      <c r="H360" s="258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7" t="str">
        <f>CONCATENATE([2]List1!$A$60)</f>
        <v>body</v>
      </c>
      <c r="C362" s="267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42"/>
      <c r="B373" s="343"/>
      <c r="C373" s="343"/>
      <c r="D373" s="344"/>
      <c r="E373" s="337"/>
      <c r="F373" s="345"/>
      <c r="G373" s="346"/>
      <c r="H373" s="346"/>
      <c r="I373" s="347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39"/>
      <c r="B375" s="352" t="str">
        <f>CONCATENATE([2]List1!$A$66)</f>
        <v>součet technických bodů červený ve všech kolech</v>
      </c>
      <c r="C375" s="353"/>
      <c r="D375" s="84"/>
      <c r="E375" s="90"/>
      <c r="F375" s="84"/>
      <c r="G375" s="354" t="str">
        <f>CONCATENATE([2]List1!$A$67)</f>
        <v>součet technických bodů modrý ve všech kolech</v>
      </c>
      <c r="H375" s="355"/>
      <c r="I375" s="339"/>
    </row>
    <row r="376" spans="1:9" hidden="1">
      <c r="A376" s="340"/>
      <c r="B376" s="352"/>
      <c r="C376" s="353"/>
      <c r="D376" s="84"/>
      <c r="E376" s="90"/>
      <c r="F376" s="84"/>
      <c r="G376" s="354"/>
      <c r="H376" s="355"/>
      <c r="I376" s="340"/>
    </row>
    <row r="377" spans="1:9" ht="13.5" hidden="1" thickBot="1">
      <c r="A377" s="341"/>
      <c r="B377" s="352"/>
      <c r="C377" s="353"/>
      <c r="D377" s="84"/>
      <c r="E377" s="90"/>
      <c r="F377" s="84"/>
      <c r="G377" s="354"/>
      <c r="H377" s="355"/>
      <c r="I377" s="341"/>
    </row>
    <row r="378" spans="1:9" hidden="1">
      <c r="A378" s="84"/>
      <c r="B378" s="348" t="str">
        <f>CONCATENATE([2]List1!$A$68)</f>
        <v>kvalifikační body červený</v>
      </c>
      <c r="C378" s="349"/>
      <c r="D378" s="350"/>
      <c r="E378" s="90"/>
      <c r="F378" s="350"/>
      <c r="G378" s="351" t="str">
        <f>CONCATENATE([2]List1!$A$69)</f>
        <v>kvalifikační body modrý</v>
      </c>
      <c r="H378" s="351"/>
      <c r="I378" s="84"/>
    </row>
    <row r="379" spans="1:9" hidden="1">
      <c r="A379" s="84"/>
      <c r="B379" s="348"/>
      <c r="C379" s="349"/>
      <c r="D379" s="350"/>
      <c r="E379" s="90"/>
      <c r="F379" s="350"/>
      <c r="G379" s="351"/>
      <c r="H379" s="351"/>
      <c r="I379" s="84"/>
    </row>
    <row r="380" spans="1:9" hidden="1">
      <c r="A380" s="84"/>
      <c r="B380" s="348"/>
      <c r="C380" s="349"/>
      <c r="D380" s="350"/>
      <c r="E380" s="90"/>
      <c r="F380" s="350"/>
      <c r="G380" s="351"/>
      <c r="H380" s="35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0" t="str">
        <f>CONCATENATE([2]List1!$A$71)</f>
        <v>Skutečný čas:</v>
      </c>
      <c r="I382" s="361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2" t="str">
        <f>CONCATENATE([2]List1!$A$72)</f>
        <v>Kvalifikace do tabulky:</v>
      </c>
      <c r="B386" s="362"/>
      <c r="C386" s="362"/>
      <c r="D386" s="362"/>
      <c r="E386" s="362"/>
      <c r="F386" s="362"/>
      <c r="G386" s="362"/>
      <c r="H386" s="362"/>
      <c r="I386" s="362"/>
    </row>
    <row r="387" spans="1:9" hidden="1">
      <c r="A387" s="362"/>
      <c r="B387" s="362"/>
      <c r="C387" s="362"/>
      <c r="D387" s="362"/>
      <c r="E387" s="362"/>
      <c r="F387" s="362"/>
      <c r="G387" s="362"/>
      <c r="H387" s="362"/>
      <c r="I387" s="362"/>
    </row>
    <row r="388" spans="1:9" hidden="1">
      <c r="A388" s="356" t="str">
        <f>CONCATENATE([2]List1!$A$84)</f>
        <v xml:space="preserve"> 5 : 0</v>
      </c>
      <c r="B388" s="363" t="str">
        <f>CONCATENATE([2]List1!$A$73)</f>
        <v>vítězství na lopatky</v>
      </c>
      <c r="C388" s="364"/>
      <c r="D388" s="365"/>
      <c r="E388" s="90"/>
      <c r="F388" s="356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 hidden="1">
      <c r="A389" s="356"/>
      <c r="B389" s="366"/>
      <c r="C389" s="367"/>
      <c r="D389" s="368"/>
      <c r="E389" s="90"/>
      <c r="F389" s="356"/>
      <c r="G389" s="372"/>
      <c r="H389" s="373"/>
      <c r="I389" s="374"/>
    </row>
    <row r="390" spans="1:9" ht="12.75" hidden="1" customHeight="1">
      <c r="A390" s="356" t="str">
        <f>CONCATENATE([2]List1!$A$85)</f>
        <v xml:space="preserve"> 4 : 0 </v>
      </c>
      <c r="B390" s="357" t="str">
        <f>CONCATENATE([2]List1!$A$74)</f>
        <v>technická převaha ve dvou kolech, poražený nemá technické body</v>
      </c>
      <c r="C390" s="357"/>
      <c r="D390" s="357"/>
      <c r="E390" s="90"/>
      <c r="F390" s="356" t="str">
        <f>CONCATENATE([2]List1!$A$84)</f>
        <v xml:space="preserve"> 5 : 0</v>
      </c>
      <c r="G390" s="359" t="str">
        <f>CONCATENATE([2]List1!$A$80)</f>
        <v>diskvalifikace pro 3 "O"</v>
      </c>
      <c r="H390" s="359"/>
      <c r="I390" s="359"/>
    </row>
    <row r="391" spans="1:9" ht="12.75" hidden="1" customHeight="1">
      <c r="A391" s="356"/>
      <c r="B391" s="357"/>
      <c r="C391" s="357"/>
      <c r="D391" s="357"/>
      <c r="E391" s="90"/>
      <c r="F391" s="356"/>
      <c r="G391" s="359"/>
      <c r="H391" s="359"/>
      <c r="I391" s="359"/>
    </row>
    <row r="392" spans="1:9" ht="12.75" hidden="1" customHeight="1">
      <c r="A392" s="356" t="str">
        <f>CONCATENATE([2]List1!$A$86)</f>
        <v xml:space="preserve"> 4 : 1 </v>
      </c>
      <c r="B392" s="357" t="str">
        <f>CONCATENATE([2]List1!$A$75)</f>
        <v>technická převaha ve dvou kolech, poražený má technické body</v>
      </c>
      <c r="C392" s="357"/>
      <c r="D392" s="357"/>
      <c r="E392" s="90"/>
      <c r="F392" s="356" t="str">
        <f>CONCATENATE([2]List1!$A$84)</f>
        <v xml:space="preserve"> 5 : 0</v>
      </c>
      <c r="G392" s="359" t="str">
        <f>CONCATENATE([2]List1!$A$81)</f>
        <v>diskvalifikace z celé soutěže</v>
      </c>
      <c r="H392" s="359"/>
      <c r="I392" s="359"/>
    </row>
    <row r="393" spans="1:9" ht="12.75" hidden="1" customHeight="1">
      <c r="A393" s="356"/>
      <c r="B393" s="357"/>
      <c r="C393" s="357"/>
      <c r="D393" s="357"/>
      <c r="E393" s="90"/>
      <c r="F393" s="356"/>
      <c r="G393" s="359"/>
      <c r="H393" s="359"/>
      <c r="I393" s="359"/>
    </row>
    <row r="394" spans="1:9" hidden="1">
      <c r="A394" s="356" t="str">
        <f>CONCATENATE([2]List1!$A$87:$IV$87)</f>
        <v xml:space="preserve"> 3 : 0 </v>
      </c>
      <c r="B394" s="357" t="str">
        <f>CONCATENATE([2]List1!$A$76)</f>
        <v>vítězství na body, poražený nemá technické body</v>
      </c>
      <c r="C394" s="357"/>
      <c r="D394" s="357"/>
      <c r="E394" s="90"/>
      <c r="F394" s="356" t="str">
        <f>CONCATENATE([2]List1!$A$89)</f>
        <v xml:space="preserve"> 0 : 0 </v>
      </c>
      <c r="G394" s="359" t="str">
        <f>CONCATENATE([2]List1!$A$82)</f>
        <v>oba soupeři jsou diskvalifikováni v utkání</v>
      </c>
      <c r="H394" s="359"/>
      <c r="I394" s="359"/>
    </row>
    <row r="395" spans="1:9" hidden="1">
      <c r="A395" s="356"/>
      <c r="B395" s="357"/>
      <c r="C395" s="357"/>
      <c r="D395" s="357"/>
      <c r="E395" s="90"/>
      <c r="F395" s="356"/>
      <c r="G395" s="359"/>
      <c r="H395" s="359"/>
      <c r="I395" s="359"/>
    </row>
    <row r="396" spans="1:9" ht="12.75" hidden="1" customHeight="1">
      <c r="A396" s="356" t="str">
        <f>CONCATENATE([2]List1!$A$88)</f>
        <v xml:space="preserve"> 3 : 1 </v>
      </c>
      <c r="B396" s="357" t="str">
        <f>CONCATENATE([2]List1!$A$77)</f>
        <v>vítězství na body, poražený má technické body</v>
      </c>
      <c r="C396" s="357"/>
      <c r="D396" s="357"/>
      <c r="E396" s="90"/>
      <c r="F396" s="356" t="str">
        <f>CONCATENATE([2]List1!$A$89)</f>
        <v xml:space="preserve"> 0 : 0 </v>
      </c>
      <c r="G396" s="359" t="str">
        <f>CONCATENATE([2]List1!$A$83)</f>
        <v>oba soupeři jsou diskvalifikováni v celé soutěži</v>
      </c>
      <c r="H396" s="359"/>
      <c r="I396" s="359"/>
    </row>
    <row r="397" spans="1:9" ht="12.75" hidden="1" customHeight="1">
      <c r="A397" s="356"/>
      <c r="B397" s="357"/>
      <c r="C397" s="357"/>
      <c r="D397" s="357"/>
      <c r="E397" s="90"/>
      <c r="F397" s="356"/>
      <c r="G397" s="359"/>
      <c r="H397" s="359"/>
      <c r="I397" s="359"/>
    </row>
    <row r="398" spans="1:9" hidden="1">
      <c r="A398" s="356" t="str">
        <f>CONCATENATE([2]List1!$A$84)</f>
        <v xml:space="preserve"> 5 : 0</v>
      </c>
      <c r="B398" s="363" t="str">
        <f>CONCATENATE([2]List1!$A$78)</f>
        <v>vítězství pro zranění soupeře</v>
      </c>
      <c r="C398" s="364"/>
      <c r="D398" s="365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6"/>
      <c r="B399" s="366"/>
      <c r="C399" s="367"/>
      <c r="D399" s="368"/>
      <c r="E399" s="90"/>
      <c r="F399" s="378"/>
      <c r="G399" s="379"/>
      <c r="H399" s="379"/>
      <c r="I399" s="380"/>
    </row>
    <row r="400" spans="1:9" hidden="1">
      <c r="A400" s="263" t="str">
        <f>CONCATENATE([2]List1!$A$55)</f>
        <v>Bodovací lístek SZČR</v>
      </c>
      <c r="B400" s="263"/>
      <c r="C400" s="263"/>
      <c r="D400" s="263"/>
      <c r="E400" s="263"/>
      <c r="F400" s="263"/>
      <c r="G400" s="263"/>
      <c r="H400" s="263"/>
      <c r="I400" s="263"/>
    </row>
    <row r="401" spans="1:9" hidden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6" t="str">
        <f>CONCATENATE([2]List1!$A$40)</f>
        <v>soutěž</v>
      </c>
      <c r="B410" s="267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49" t="str">
        <f>CONCATENATE(Hlasatel!C411)</f>
        <v>14.12.2019</v>
      </c>
      <c r="D411" s="249">
        <f>ABS(Hlasatel!D411)</f>
        <v>402</v>
      </c>
      <c r="E411" s="251" t="str">
        <f>CONCATENATE(Hlasatel!E411)</f>
        <v>B příp 33 kg</v>
      </c>
      <c r="F411" s="249" t="str">
        <f>CONCATENATE(Hlasatel!F411)</f>
        <v>ř.ř.</v>
      </c>
      <c r="G411" s="249" t="str">
        <f>CONCATENATE(Hlasatel!G411)</f>
        <v>4</v>
      </c>
      <c r="H411" s="261" t="str">
        <f>CONCATENATE(Hlasatel!H411)</f>
        <v/>
      </c>
      <c r="I411" s="264" t="str">
        <f>CONCATENATE(Hlasatel!I411)</f>
        <v>1</v>
      </c>
    </row>
    <row r="412" spans="1:9" ht="13.5" hidden="1" thickBot="1">
      <c r="A412" s="294"/>
      <c r="B412" s="295"/>
      <c r="C412" s="250"/>
      <c r="D412" s="250"/>
      <c r="E412" s="252"/>
      <c r="F412" s="250"/>
      <c r="G412" s="250"/>
      <c r="H412" s="262"/>
      <c r="I412" s="265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3" t="str">
        <f>CONCATENATE(Hlasatel!A416)</f>
        <v>Slavíková Natálie</v>
      </c>
      <c r="B416" s="254"/>
      <c r="C416" s="257" t="str">
        <f>CONCATENATE(Hlasatel!C416)</f>
        <v>CW</v>
      </c>
      <c r="D416" s="274" t="str">
        <f>CONCATENATE(Hlasatel!D416)</f>
        <v>4</v>
      </c>
      <c r="E416" s="279"/>
      <c r="F416" s="253" t="str">
        <f>CONCATENATE(Hlasatel!F416)</f>
        <v>Jméno 5</v>
      </c>
      <c r="G416" s="254"/>
      <c r="H416" s="257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55"/>
      <c r="B417" s="256"/>
      <c r="C417" s="258"/>
      <c r="D417" s="275"/>
      <c r="E417" s="279"/>
      <c r="F417" s="255"/>
      <c r="G417" s="256"/>
      <c r="H417" s="258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7" t="str">
        <f>CONCATENATE([2]List1!$A$60)</f>
        <v>body</v>
      </c>
      <c r="C419" s="267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42"/>
      <c r="B430" s="343"/>
      <c r="C430" s="343"/>
      <c r="D430" s="344"/>
      <c r="E430" s="337"/>
      <c r="F430" s="345"/>
      <c r="G430" s="346"/>
      <c r="H430" s="346"/>
      <c r="I430" s="347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39"/>
      <c r="B432" s="352" t="str">
        <f>CONCATENATE([2]List1!$A$66)</f>
        <v>součet technických bodů červený ve všech kolech</v>
      </c>
      <c r="C432" s="353"/>
      <c r="D432" s="84"/>
      <c r="E432" s="90"/>
      <c r="F432" s="84"/>
      <c r="G432" s="354" t="str">
        <f>CONCATENATE([2]List1!$A$67)</f>
        <v>součet technických bodů modrý ve všech kolech</v>
      </c>
      <c r="H432" s="355"/>
      <c r="I432" s="339"/>
    </row>
    <row r="433" spans="1:9" hidden="1">
      <c r="A433" s="340"/>
      <c r="B433" s="352"/>
      <c r="C433" s="353"/>
      <c r="D433" s="84"/>
      <c r="E433" s="90"/>
      <c r="F433" s="84"/>
      <c r="G433" s="354"/>
      <c r="H433" s="355"/>
      <c r="I433" s="340"/>
    </row>
    <row r="434" spans="1:9" ht="13.5" hidden="1" thickBot="1">
      <c r="A434" s="341"/>
      <c r="B434" s="352"/>
      <c r="C434" s="353"/>
      <c r="D434" s="84"/>
      <c r="E434" s="90"/>
      <c r="F434" s="84"/>
      <c r="G434" s="354"/>
      <c r="H434" s="355"/>
      <c r="I434" s="341"/>
    </row>
    <row r="435" spans="1:9" hidden="1">
      <c r="A435" s="84"/>
      <c r="B435" s="348" t="str">
        <f>CONCATENATE([2]List1!$A$68)</f>
        <v>kvalifikační body červený</v>
      </c>
      <c r="C435" s="349"/>
      <c r="D435" s="350"/>
      <c r="E435" s="90"/>
      <c r="F435" s="350"/>
      <c r="G435" s="351" t="str">
        <f>CONCATENATE([2]List1!$A$69)</f>
        <v>kvalifikační body modrý</v>
      </c>
      <c r="H435" s="351"/>
      <c r="I435" s="84"/>
    </row>
    <row r="436" spans="1:9" hidden="1">
      <c r="A436" s="84"/>
      <c r="B436" s="348"/>
      <c r="C436" s="349"/>
      <c r="D436" s="350"/>
      <c r="E436" s="90"/>
      <c r="F436" s="350"/>
      <c r="G436" s="351"/>
      <c r="H436" s="351"/>
      <c r="I436" s="84"/>
    </row>
    <row r="437" spans="1:9" hidden="1">
      <c r="A437" s="84"/>
      <c r="B437" s="348"/>
      <c r="C437" s="349"/>
      <c r="D437" s="350"/>
      <c r="E437" s="90"/>
      <c r="F437" s="350"/>
      <c r="G437" s="351"/>
      <c r="H437" s="35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0" t="str">
        <f>CONCATENATE([2]List1!$A$71)</f>
        <v>Skutečný čas:</v>
      </c>
      <c r="I439" s="361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2" t="str">
        <f>CONCATENATE([2]List1!$A$72)</f>
        <v>Kvalifikace do tabulky:</v>
      </c>
      <c r="B443" s="362"/>
      <c r="C443" s="362"/>
      <c r="D443" s="362"/>
      <c r="E443" s="362"/>
      <c r="F443" s="362"/>
      <c r="G443" s="362"/>
      <c r="H443" s="362"/>
      <c r="I443" s="362"/>
    </row>
    <row r="444" spans="1:9" hidden="1">
      <c r="A444" s="362"/>
      <c r="B444" s="362"/>
      <c r="C444" s="362"/>
      <c r="D444" s="362"/>
      <c r="E444" s="362"/>
      <c r="F444" s="362"/>
      <c r="G444" s="362"/>
      <c r="H444" s="362"/>
      <c r="I444" s="362"/>
    </row>
    <row r="445" spans="1:9" hidden="1">
      <c r="A445" s="356" t="str">
        <f>CONCATENATE([2]List1!$A$84)</f>
        <v xml:space="preserve"> 5 : 0</v>
      </c>
      <c r="B445" s="363" t="str">
        <f>CONCATENATE([2]List1!$A$73)</f>
        <v>vítězství na lopatky</v>
      </c>
      <c r="C445" s="364"/>
      <c r="D445" s="365"/>
      <c r="E445" s="90"/>
      <c r="F445" s="356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 hidden="1">
      <c r="A446" s="356"/>
      <c r="B446" s="366"/>
      <c r="C446" s="367"/>
      <c r="D446" s="368"/>
      <c r="E446" s="90"/>
      <c r="F446" s="356"/>
      <c r="G446" s="372"/>
      <c r="H446" s="373"/>
      <c r="I446" s="374"/>
    </row>
    <row r="447" spans="1:9" ht="12.75" hidden="1" customHeight="1">
      <c r="A447" s="356" t="str">
        <f>CONCATENATE([2]List1!$A$85)</f>
        <v xml:space="preserve"> 4 : 0 </v>
      </c>
      <c r="B447" s="357" t="str">
        <f>CONCATENATE([2]List1!$A$74)</f>
        <v>technická převaha ve dvou kolech, poražený nemá technické body</v>
      </c>
      <c r="C447" s="357"/>
      <c r="D447" s="357"/>
      <c r="E447" s="90"/>
      <c r="F447" s="356" t="str">
        <f>CONCATENATE([2]List1!$A$84)</f>
        <v xml:space="preserve"> 5 : 0</v>
      </c>
      <c r="G447" s="359" t="str">
        <f>CONCATENATE([2]List1!$A$80)</f>
        <v>diskvalifikace pro 3 "O"</v>
      </c>
      <c r="H447" s="359"/>
      <c r="I447" s="359"/>
    </row>
    <row r="448" spans="1:9" ht="12.75" hidden="1" customHeight="1">
      <c r="A448" s="356"/>
      <c r="B448" s="357"/>
      <c r="C448" s="357"/>
      <c r="D448" s="357"/>
      <c r="E448" s="90"/>
      <c r="F448" s="356"/>
      <c r="G448" s="359"/>
      <c r="H448" s="359"/>
      <c r="I448" s="359"/>
    </row>
    <row r="449" spans="1:9" ht="12.75" hidden="1" customHeight="1">
      <c r="A449" s="356" t="str">
        <f>CONCATENATE([2]List1!$A$86)</f>
        <v xml:space="preserve"> 4 : 1 </v>
      </c>
      <c r="B449" s="357" t="str">
        <f>CONCATENATE([2]List1!$A$75)</f>
        <v>technická převaha ve dvou kolech, poražený má technické body</v>
      </c>
      <c r="C449" s="357"/>
      <c r="D449" s="357"/>
      <c r="E449" s="90"/>
      <c r="F449" s="356" t="str">
        <f>CONCATENATE([2]List1!$A$84)</f>
        <v xml:space="preserve"> 5 : 0</v>
      </c>
      <c r="G449" s="359" t="str">
        <f>CONCATENATE([2]List1!$A$81)</f>
        <v>diskvalifikace z celé soutěže</v>
      </c>
      <c r="H449" s="359"/>
      <c r="I449" s="359"/>
    </row>
    <row r="450" spans="1:9" ht="12.75" hidden="1" customHeight="1">
      <c r="A450" s="356"/>
      <c r="B450" s="357"/>
      <c r="C450" s="357"/>
      <c r="D450" s="357"/>
      <c r="E450" s="90"/>
      <c r="F450" s="356"/>
      <c r="G450" s="359"/>
      <c r="H450" s="359"/>
      <c r="I450" s="359"/>
    </row>
    <row r="451" spans="1:9" hidden="1">
      <c r="A451" s="356" t="str">
        <f>CONCATENATE([2]List1!$A$87:$IV$87)</f>
        <v xml:space="preserve"> 3 : 0 </v>
      </c>
      <c r="B451" s="357" t="str">
        <f>CONCATENATE([2]List1!$A$76)</f>
        <v>vítězství na body, poražený nemá technické body</v>
      </c>
      <c r="C451" s="357"/>
      <c r="D451" s="357"/>
      <c r="E451" s="90"/>
      <c r="F451" s="356" t="str">
        <f>CONCATENATE([2]List1!$A$89)</f>
        <v xml:space="preserve"> 0 : 0 </v>
      </c>
      <c r="G451" s="359" t="str">
        <f>CONCATENATE([2]List1!$A$82)</f>
        <v>oba soupeři jsou diskvalifikováni v utkání</v>
      </c>
      <c r="H451" s="359"/>
      <c r="I451" s="359"/>
    </row>
    <row r="452" spans="1:9" hidden="1">
      <c r="A452" s="356"/>
      <c r="B452" s="357"/>
      <c r="C452" s="357"/>
      <c r="D452" s="357"/>
      <c r="E452" s="90"/>
      <c r="F452" s="356"/>
      <c r="G452" s="359"/>
      <c r="H452" s="359"/>
      <c r="I452" s="359"/>
    </row>
    <row r="453" spans="1:9" ht="12.75" hidden="1" customHeight="1">
      <c r="A453" s="356" t="str">
        <f>CONCATENATE([2]List1!$A$88)</f>
        <v xml:space="preserve"> 3 : 1 </v>
      </c>
      <c r="B453" s="357" t="str">
        <f>CONCATENATE([2]List1!$A$77)</f>
        <v>vítězství na body, poražený má technické body</v>
      </c>
      <c r="C453" s="357"/>
      <c r="D453" s="357"/>
      <c r="E453" s="90"/>
      <c r="F453" s="356" t="str">
        <f>CONCATENATE([2]List1!$A$89)</f>
        <v xml:space="preserve"> 0 : 0 </v>
      </c>
      <c r="G453" s="359" t="str">
        <f>CONCATENATE([2]List1!$A$83)</f>
        <v>oba soupeři jsou diskvalifikováni v celé soutěži</v>
      </c>
      <c r="H453" s="359"/>
      <c r="I453" s="359"/>
    </row>
    <row r="454" spans="1:9" ht="12.75" hidden="1" customHeight="1">
      <c r="A454" s="356"/>
      <c r="B454" s="357"/>
      <c r="C454" s="357"/>
      <c r="D454" s="357"/>
      <c r="E454" s="90"/>
      <c r="F454" s="356"/>
      <c r="G454" s="359"/>
      <c r="H454" s="359"/>
      <c r="I454" s="359"/>
    </row>
    <row r="455" spans="1:9" hidden="1">
      <c r="A455" s="356" t="str">
        <f>CONCATENATE([2]List1!$A$84)</f>
        <v xml:space="preserve"> 5 : 0</v>
      </c>
      <c r="B455" s="363" t="str">
        <f>CONCATENATE([2]List1!$A$78)</f>
        <v>vítězství pro zranění soupeře</v>
      </c>
      <c r="C455" s="364"/>
      <c r="D455" s="365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6"/>
      <c r="B456" s="366"/>
      <c r="C456" s="367"/>
      <c r="D456" s="368"/>
      <c r="E456" s="90"/>
      <c r="F456" s="378"/>
      <c r="G456" s="379"/>
      <c r="H456" s="379"/>
      <c r="I456" s="380"/>
    </row>
    <row r="457" spans="1:9" hidden="1">
      <c r="A457" s="263" t="str">
        <f>CONCATENATE([2]List1!$A$55)</f>
        <v>Bodovací lístek SZČR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idden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6" t="str">
        <f>CONCATENATE([2]List1!$A$40)</f>
        <v>soutěž</v>
      </c>
      <c r="B467" s="267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49" t="str">
        <f>CONCATENATE(Hlasatel!C468)</f>
        <v>14.12.2019</v>
      </c>
      <c r="D468" s="249">
        <f>ABS(Hlasatel!D468)</f>
        <v>501</v>
      </c>
      <c r="E468" s="251" t="str">
        <f>CONCATENATE(Hlasatel!E468)</f>
        <v>B příp 33 kg</v>
      </c>
      <c r="F468" s="249" t="str">
        <f>CONCATENATE(Hlasatel!F468)</f>
        <v>ř.ř.</v>
      </c>
      <c r="G468" s="249" t="str">
        <f>CONCATENATE(Hlasatel!G468)</f>
        <v>5</v>
      </c>
      <c r="H468" s="261" t="str">
        <f>CONCATENATE(Hlasatel!H468)</f>
        <v/>
      </c>
      <c r="I468" s="264" t="str">
        <f>CONCATENATE(Hlasatel!I468)</f>
        <v>1</v>
      </c>
    </row>
    <row r="469" spans="1:9" ht="13.5" hidden="1" thickBot="1">
      <c r="A469" s="294"/>
      <c r="B469" s="295"/>
      <c r="C469" s="250"/>
      <c r="D469" s="250"/>
      <c r="E469" s="252"/>
      <c r="F469" s="250"/>
      <c r="G469" s="250"/>
      <c r="H469" s="262"/>
      <c r="I469" s="265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3" t="str">
        <f>CONCATENATE(Hlasatel!A473)</f>
        <v>Vinduška Vojtěch</v>
      </c>
      <c r="B473" s="254"/>
      <c r="C473" s="257" t="str">
        <f>CONCATENATE(Hlasatel!C473)</f>
        <v>Spořice</v>
      </c>
      <c r="D473" s="274" t="str">
        <f>CONCATENATE(Hlasatel!D473)</f>
        <v>2</v>
      </c>
      <c r="E473" s="279"/>
      <c r="F473" s="253" t="str">
        <f>CONCATENATE(Hlasatel!F473)</f>
        <v>Slavíková Natálie</v>
      </c>
      <c r="G473" s="254"/>
      <c r="H473" s="257" t="str">
        <f>CONCATENATE(Hlasatel!H473)</f>
        <v>CW</v>
      </c>
      <c r="I473" s="274" t="str">
        <f>CONCATENATE(Hlasatel!I473)</f>
        <v>4</v>
      </c>
    </row>
    <row r="474" spans="1:9" ht="13.5" hidden="1" thickBot="1">
      <c r="A474" s="255"/>
      <c r="B474" s="256"/>
      <c r="C474" s="258"/>
      <c r="D474" s="275"/>
      <c r="E474" s="279"/>
      <c r="F474" s="255"/>
      <c r="G474" s="256"/>
      <c r="H474" s="258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7" t="str">
        <f>CONCATENATE([2]List1!$A$60)</f>
        <v>body</v>
      </c>
      <c r="C476" s="267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42"/>
      <c r="B487" s="343"/>
      <c r="C487" s="343"/>
      <c r="D487" s="344"/>
      <c r="E487" s="337"/>
      <c r="F487" s="345"/>
      <c r="G487" s="346"/>
      <c r="H487" s="346"/>
      <c r="I487" s="347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39"/>
      <c r="B489" s="352" t="str">
        <f>CONCATENATE([2]List1!$A$66)</f>
        <v>součet technických bodů červený ve všech kolech</v>
      </c>
      <c r="C489" s="353"/>
      <c r="D489" s="84"/>
      <c r="E489" s="90"/>
      <c r="F489" s="84"/>
      <c r="G489" s="354" t="str">
        <f>CONCATENATE([2]List1!$A$67)</f>
        <v>součet technických bodů modrý ve všech kolech</v>
      </c>
      <c r="H489" s="355"/>
      <c r="I489" s="339"/>
    </row>
    <row r="490" spans="1:9" hidden="1">
      <c r="A490" s="340"/>
      <c r="B490" s="352"/>
      <c r="C490" s="353"/>
      <c r="D490" s="84"/>
      <c r="E490" s="90"/>
      <c r="F490" s="84"/>
      <c r="G490" s="354"/>
      <c r="H490" s="355"/>
      <c r="I490" s="340"/>
    </row>
    <row r="491" spans="1:9" ht="13.5" hidden="1" thickBot="1">
      <c r="A491" s="341"/>
      <c r="B491" s="352"/>
      <c r="C491" s="353"/>
      <c r="D491" s="84"/>
      <c r="E491" s="90"/>
      <c r="F491" s="84"/>
      <c r="G491" s="354"/>
      <c r="H491" s="355"/>
      <c r="I491" s="341"/>
    </row>
    <row r="492" spans="1:9" hidden="1">
      <c r="A492" s="84"/>
      <c r="B492" s="348" t="str">
        <f>CONCATENATE([2]List1!$A$68)</f>
        <v>kvalifikační body červený</v>
      </c>
      <c r="C492" s="349"/>
      <c r="D492" s="350"/>
      <c r="E492" s="90"/>
      <c r="F492" s="350"/>
      <c r="G492" s="351" t="str">
        <f>CONCATENATE([2]List1!$A$69)</f>
        <v>kvalifikační body modrý</v>
      </c>
      <c r="H492" s="351"/>
      <c r="I492" s="84"/>
    </row>
    <row r="493" spans="1:9" hidden="1">
      <c r="A493" s="84"/>
      <c r="B493" s="348"/>
      <c r="C493" s="349"/>
      <c r="D493" s="350"/>
      <c r="E493" s="90"/>
      <c r="F493" s="350"/>
      <c r="G493" s="351"/>
      <c r="H493" s="351"/>
      <c r="I493" s="84"/>
    </row>
    <row r="494" spans="1:9" hidden="1">
      <c r="A494" s="84"/>
      <c r="B494" s="348"/>
      <c r="C494" s="349"/>
      <c r="D494" s="350"/>
      <c r="E494" s="90"/>
      <c r="F494" s="350"/>
      <c r="G494" s="351"/>
      <c r="H494" s="35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0" t="str">
        <f>CONCATENATE([2]List1!$A$71)</f>
        <v>Skutečný čas:</v>
      </c>
      <c r="I496" s="361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2" t="str">
        <f>CONCATENATE([2]List1!$A$72)</f>
        <v>Kvalifikace do tabulky:</v>
      </c>
      <c r="B500" s="362"/>
      <c r="C500" s="362"/>
      <c r="D500" s="362"/>
      <c r="E500" s="362"/>
      <c r="F500" s="362"/>
      <c r="G500" s="362"/>
      <c r="H500" s="362"/>
      <c r="I500" s="362"/>
    </row>
    <row r="501" spans="1:9" hidden="1">
      <c r="A501" s="362"/>
      <c r="B501" s="362"/>
      <c r="C501" s="362"/>
      <c r="D501" s="362"/>
      <c r="E501" s="362"/>
      <c r="F501" s="362"/>
      <c r="G501" s="362"/>
      <c r="H501" s="362"/>
      <c r="I501" s="362"/>
    </row>
    <row r="502" spans="1:9" hidden="1">
      <c r="A502" s="356" t="str">
        <f>CONCATENATE([2]List1!$A$84)</f>
        <v xml:space="preserve"> 5 : 0</v>
      </c>
      <c r="B502" s="363" t="str">
        <f>CONCATENATE([2]List1!$A$73)</f>
        <v>vítězství na lopatky</v>
      </c>
      <c r="C502" s="364"/>
      <c r="D502" s="365"/>
      <c r="E502" s="90"/>
      <c r="F502" s="356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 hidden="1">
      <c r="A503" s="356"/>
      <c r="B503" s="366"/>
      <c r="C503" s="367"/>
      <c r="D503" s="368"/>
      <c r="E503" s="90"/>
      <c r="F503" s="356"/>
      <c r="G503" s="372"/>
      <c r="H503" s="373"/>
      <c r="I503" s="374"/>
    </row>
    <row r="504" spans="1:9" ht="12.75" hidden="1" customHeight="1">
      <c r="A504" s="356" t="str">
        <f>CONCATENATE([2]List1!$A$85)</f>
        <v xml:space="preserve"> 4 : 0 </v>
      </c>
      <c r="B504" s="357" t="str">
        <f>CONCATENATE([2]List1!$A$74)</f>
        <v>technická převaha ve dvou kolech, poražený nemá technické body</v>
      </c>
      <c r="C504" s="357"/>
      <c r="D504" s="357"/>
      <c r="E504" s="90"/>
      <c r="F504" s="356" t="str">
        <f>CONCATENATE([2]List1!$A$84)</f>
        <v xml:space="preserve"> 5 : 0</v>
      </c>
      <c r="G504" s="359" t="str">
        <f>CONCATENATE([2]List1!$A$80)</f>
        <v>diskvalifikace pro 3 "O"</v>
      </c>
      <c r="H504" s="359"/>
      <c r="I504" s="359"/>
    </row>
    <row r="505" spans="1:9" ht="12.75" hidden="1" customHeight="1">
      <c r="A505" s="356"/>
      <c r="B505" s="357"/>
      <c r="C505" s="357"/>
      <c r="D505" s="357"/>
      <c r="E505" s="90"/>
      <c r="F505" s="356"/>
      <c r="G505" s="359"/>
      <c r="H505" s="359"/>
      <c r="I505" s="359"/>
    </row>
    <row r="506" spans="1:9" ht="12.75" hidden="1" customHeight="1">
      <c r="A506" s="356" t="str">
        <f>CONCATENATE([2]List1!$A$86)</f>
        <v xml:space="preserve"> 4 : 1 </v>
      </c>
      <c r="B506" s="357" t="str">
        <f>CONCATENATE([2]List1!$A$75)</f>
        <v>technická převaha ve dvou kolech, poražený má technické body</v>
      </c>
      <c r="C506" s="357"/>
      <c r="D506" s="357"/>
      <c r="E506" s="90"/>
      <c r="F506" s="356" t="str">
        <f>CONCATENATE([2]List1!$A$84)</f>
        <v xml:space="preserve"> 5 : 0</v>
      </c>
      <c r="G506" s="359" t="str">
        <f>CONCATENATE([2]List1!$A$81)</f>
        <v>diskvalifikace z celé soutěže</v>
      </c>
      <c r="H506" s="359"/>
      <c r="I506" s="359"/>
    </row>
    <row r="507" spans="1:9" ht="12.75" hidden="1" customHeight="1">
      <c r="A507" s="356"/>
      <c r="B507" s="357"/>
      <c r="C507" s="357"/>
      <c r="D507" s="357"/>
      <c r="E507" s="90"/>
      <c r="F507" s="356"/>
      <c r="G507" s="359"/>
      <c r="H507" s="359"/>
      <c r="I507" s="359"/>
    </row>
    <row r="508" spans="1:9" hidden="1">
      <c r="A508" s="356" t="str">
        <f>CONCATENATE([2]List1!$A$87:$IV$87)</f>
        <v xml:space="preserve"> 3 : 0 </v>
      </c>
      <c r="B508" s="357" t="str">
        <f>CONCATENATE([2]List1!$A$76)</f>
        <v>vítězství na body, poražený nemá technické body</v>
      </c>
      <c r="C508" s="357"/>
      <c r="D508" s="357"/>
      <c r="E508" s="90"/>
      <c r="F508" s="356" t="str">
        <f>CONCATENATE([2]List1!$A$89)</f>
        <v xml:space="preserve"> 0 : 0 </v>
      </c>
      <c r="G508" s="359" t="str">
        <f>CONCATENATE([2]List1!$A$82)</f>
        <v>oba soupeři jsou diskvalifikováni v utkání</v>
      </c>
      <c r="H508" s="359"/>
      <c r="I508" s="359"/>
    </row>
    <row r="509" spans="1:9" hidden="1">
      <c r="A509" s="356"/>
      <c r="B509" s="357"/>
      <c r="C509" s="357"/>
      <c r="D509" s="357"/>
      <c r="E509" s="90"/>
      <c r="F509" s="356"/>
      <c r="G509" s="359"/>
      <c r="H509" s="359"/>
      <c r="I509" s="359"/>
    </row>
    <row r="510" spans="1:9" ht="12.75" hidden="1" customHeight="1">
      <c r="A510" s="356" t="str">
        <f>CONCATENATE([2]List1!$A$88)</f>
        <v xml:space="preserve"> 3 : 1 </v>
      </c>
      <c r="B510" s="357" t="str">
        <f>CONCATENATE([2]List1!$A$77)</f>
        <v>vítězství na body, poražený má technické body</v>
      </c>
      <c r="C510" s="357"/>
      <c r="D510" s="357"/>
      <c r="E510" s="90"/>
      <c r="F510" s="356" t="str">
        <f>CONCATENATE([2]List1!$A$89)</f>
        <v xml:space="preserve"> 0 : 0 </v>
      </c>
      <c r="G510" s="359" t="str">
        <f>CONCATENATE([2]List1!$A$83)</f>
        <v>oba soupeři jsou diskvalifikováni v celé soutěži</v>
      </c>
      <c r="H510" s="359"/>
      <c r="I510" s="359"/>
    </row>
    <row r="511" spans="1:9" ht="12.75" hidden="1" customHeight="1">
      <c r="A511" s="356"/>
      <c r="B511" s="357"/>
      <c r="C511" s="357"/>
      <c r="D511" s="357"/>
      <c r="E511" s="90"/>
      <c r="F511" s="356"/>
      <c r="G511" s="359"/>
      <c r="H511" s="359"/>
      <c r="I511" s="359"/>
    </row>
    <row r="512" spans="1:9" hidden="1">
      <c r="A512" s="356" t="str">
        <f>CONCATENATE([2]List1!$A$84)</f>
        <v xml:space="preserve"> 5 : 0</v>
      </c>
      <c r="B512" s="363" t="str">
        <f>CONCATENATE([2]List1!$A$78)</f>
        <v>vítězství pro zranění soupeře</v>
      </c>
      <c r="C512" s="364"/>
      <c r="D512" s="365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6"/>
      <c r="B513" s="366"/>
      <c r="C513" s="367"/>
      <c r="D513" s="368"/>
      <c r="E513" s="90"/>
      <c r="F513" s="378"/>
      <c r="G513" s="379"/>
      <c r="H513" s="379"/>
      <c r="I513" s="380"/>
    </row>
    <row r="514" spans="1:9" hidden="1">
      <c r="A514" s="263" t="str">
        <f>CONCATENATE([2]List1!$A$55)</f>
        <v>Bodovací lístek SZČR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idden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49" t="str">
        <f>CONCATENATE(Hlasatel!C525)</f>
        <v>14.12.2019</v>
      </c>
      <c r="D525" s="249">
        <f>ABS(Hlasatel!D525)</f>
        <v>502</v>
      </c>
      <c r="E525" s="251" t="str">
        <f>CONCATENATE(Hlasatel!E525)</f>
        <v>B příp 33 kg</v>
      </c>
      <c r="F525" s="249" t="str">
        <f>CONCATENATE(Hlasatel!F525)</f>
        <v>ř.ř.</v>
      </c>
      <c r="G525" s="249" t="str">
        <f>CONCATENATE(Hlasatel!G525)</f>
        <v>5</v>
      </c>
      <c r="H525" s="261" t="str">
        <f>CONCATENATE(Hlasatel!H525)</f>
        <v/>
      </c>
      <c r="I525" s="264" t="str">
        <f>CONCATENATE(Hlasatel!I525)</f>
        <v>1</v>
      </c>
    </row>
    <row r="526" spans="1:9" ht="13.5" hidden="1" thickBot="1">
      <c r="A526" s="294"/>
      <c r="B526" s="295"/>
      <c r="C526" s="250"/>
      <c r="D526" s="250"/>
      <c r="E526" s="252"/>
      <c r="F526" s="250"/>
      <c r="G526" s="250"/>
      <c r="H526" s="262"/>
      <c r="I526" s="265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3" t="str">
        <f>CONCATENATE(Hlasatel!A530)</f>
        <v>Kastl Michael</v>
      </c>
      <c r="B530" s="254"/>
      <c r="C530" s="257" t="str">
        <f>CONCATENATE(Hlasatel!C530)</f>
        <v>Březová</v>
      </c>
      <c r="D530" s="274" t="str">
        <f>CONCATENATE(Hlasatel!D530)</f>
        <v>3</v>
      </c>
      <c r="E530" s="279"/>
      <c r="F530" s="253" t="str">
        <f>CONCATENATE(Hlasatel!F530)</f>
        <v>Jméno 5</v>
      </c>
      <c r="G530" s="254"/>
      <c r="H530" s="257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55"/>
      <c r="B531" s="256"/>
      <c r="C531" s="258"/>
      <c r="D531" s="275"/>
      <c r="E531" s="279"/>
      <c r="F531" s="255"/>
      <c r="G531" s="256"/>
      <c r="H531" s="258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7" t="str">
        <f>CONCATENATE([2]List1!$A$60)</f>
        <v>body</v>
      </c>
      <c r="C533" s="267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42"/>
      <c r="B544" s="343"/>
      <c r="C544" s="343"/>
      <c r="D544" s="344"/>
      <c r="E544" s="337"/>
      <c r="F544" s="345"/>
      <c r="G544" s="346"/>
      <c r="H544" s="346"/>
      <c r="I544" s="347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39"/>
      <c r="B546" s="352" t="str">
        <f>CONCATENATE([2]List1!$A$66)</f>
        <v>součet technických bodů červený ve všech kolech</v>
      </c>
      <c r="C546" s="353"/>
      <c r="D546" s="84"/>
      <c r="E546" s="90"/>
      <c r="F546" s="84"/>
      <c r="G546" s="354" t="str">
        <f>CONCATENATE([2]List1!$A$67)</f>
        <v>součet technických bodů modrý ve všech kolech</v>
      </c>
      <c r="H546" s="355"/>
      <c r="I546" s="339"/>
    </row>
    <row r="547" spans="1:9" hidden="1">
      <c r="A547" s="340"/>
      <c r="B547" s="352"/>
      <c r="C547" s="353"/>
      <c r="D547" s="84"/>
      <c r="E547" s="90"/>
      <c r="F547" s="84"/>
      <c r="G547" s="354"/>
      <c r="H547" s="355"/>
      <c r="I547" s="340"/>
    </row>
    <row r="548" spans="1:9" ht="13.5" hidden="1" thickBot="1">
      <c r="A548" s="341"/>
      <c r="B548" s="352"/>
      <c r="C548" s="353"/>
      <c r="D548" s="84"/>
      <c r="E548" s="90"/>
      <c r="F548" s="84"/>
      <c r="G548" s="354"/>
      <c r="H548" s="355"/>
      <c r="I548" s="341"/>
    </row>
    <row r="549" spans="1:9" hidden="1">
      <c r="A549" s="84"/>
      <c r="B549" s="348" t="str">
        <f>CONCATENATE([2]List1!$A$68)</f>
        <v>kvalifikační body červený</v>
      </c>
      <c r="C549" s="349"/>
      <c r="D549" s="350"/>
      <c r="E549" s="90"/>
      <c r="F549" s="350"/>
      <c r="G549" s="351" t="str">
        <f>CONCATENATE([2]List1!$A$69)</f>
        <v>kvalifikační body modrý</v>
      </c>
      <c r="H549" s="351"/>
      <c r="I549" s="84"/>
    </row>
    <row r="550" spans="1:9" hidden="1">
      <c r="A550" s="84"/>
      <c r="B550" s="348"/>
      <c r="C550" s="349"/>
      <c r="D550" s="350"/>
      <c r="E550" s="90"/>
      <c r="F550" s="350"/>
      <c r="G550" s="351"/>
      <c r="H550" s="351"/>
      <c r="I550" s="84"/>
    </row>
    <row r="551" spans="1:9" hidden="1">
      <c r="A551" s="84"/>
      <c r="B551" s="348"/>
      <c r="C551" s="349"/>
      <c r="D551" s="350"/>
      <c r="E551" s="90"/>
      <c r="F551" s="350"/>
      <c r="G551" s="351"/>
      <c r="H551" s="35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0" t="str">
        <f>CONCATENATE([2]List1!$A$71)</f>
        <v>Skutečný čas:</v>
      </c>
      <c r="I553" s="361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2" t="str">
        <f>CONCATENATE([2]List1!$A$72)</f>
        <v>Kvalifikace do tabulky:</v>
      </c>
      <c r="B557" s="362"/>
      <c r="C557" s="362"/>
      <c r="D557" s="362"/>
      <c r="E557" s="362"/>
      <c r="F557" s="362"/>
      <c r="G557" s="362"/>
      <c r="H557" s="362"/>
      <c r="I557" s="362"/>
    </row>
    <row r="558" spans="1:9" hidden="1">
      <c r="A558" s="362"/>
      <c r="B558" s="362"/>
      <c r="C558" s="362"/>
      <c r="D558" s="362"/>
      <c r="E558" s="362"/>
      <c r="F558" s="362"/>
      <c r="G558" s="362"/>
      <c r="H558" s="362"/>
      <c r="I558" s="362"/>
    </row>
    <row r="559" spans="1:9" hidden="1">
      <c r="A559" s="356" t="str">
        <f>CONCATENATE([2]List1!$A$84)</f>
        <v xml:space="preserve"> 5 : 0</v>
      </c>
      <c r="B559" s="363" t="str">
        <f>CONCATENATE([2]List1!$A$73)</f>
        <v>vítězství na lopatky</v>
      </c>
      <c r="C559" s="364"/>
      <c r="D559" s="365"/>
      <c r="E559" s="90"/>
      <c r="F559" s="356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 hidden="1">
      <c r="A560" s="356"/>
      <c r="B560" s="366"/>
      <c r="C560" s="367"/>
      <c r="D560" s="368"/>
      <c r="E560" s="90"/>
      <c r="F560" s="356"/>
      <c r="G560" s="372"/>
      <c r="H560" s="373"/>
      <c r="I560" s="374"/>
    </row>
    <row r="561" spans="1:9" ht="12.75" hidden="1" customHeight="1">
      <c r="A561" s="356" t="str">
        <f>CONCATENATE([2]List1!$A$85)</f>
        <v xml:space="preserve"> 4 : 0 </v>
      </c>
      <c r="B561" s="357" t="str">
        <f>CONCATENATE([2]List1!$A$74)</f>
        <v>technická převaha ve dvou kolech, poražený nemá technické body</v>
      </c>
      <c r="C561" s="357"/>
      <c r="D561" s="357"/>
      <c r="E561" s="90"/>
      <c r="F561" s="356" t="str">
        <f>CONCATENATE([2]List1!$A$84)</f>
        <v xml:space="preserve"> 5 : 0</v>
      </c>
      <c r="G561" s="359" t="str">
        <f>CONCATENATE([2]List1!$A$80)</f>
        <v>diskvalifikace pro 3 "O"</v>
      </c>
      <c r="H561" s="359"/>
      <c r="I561" s="359"/>
    </row>
    <row r="562" spans="1:9" ht="12.75" hidden="1" customHeight="1">
      <c r="A562" s="356"/>
      <c r="B562" s="357"/>
      <c r="C562" s="357"/>
      <c r="D562" s="357"/>
      <c r="E562" s="90"/>
      <c r="F562" s="356"/>
      <c r="G562" s="359"/>
      <c r="H562" s="359"/>
      <c r="I562" s="359"/>
    </row>
    <row r="563" spans="1:9" ht="12.75" hidden="1" customHeight="1">
      <c r="A563" s="356" t="str">
        <f>CONCATENATE([2]List1!$A$86)</f>
        <v xml:space="preserve"> 4 : 1 </v>
      </c>
      <c r="B563" s="357" t="str">
        <f>CONCATENATE([2]List1!$A$75)</f>
        <v>technická převaha ve dvou kolech, poražený má technické body</v>
      </c>
      <c r="C563" s="357"/>
      <c r="D563" s="357"/>
      <c r="E563" s="90"/>
      <c r="F563" s="356" t="str">
        <f>CONCATENATE([2]List1!$A$84)</f>
        <v xml:space="preserve"> 5 : 0</v>
      </c>
      <c r="G563" s="359" t="str">
        <f>CONCATENATE([2]List1!$A$81)</f>
        <v>diskvalifikace z celé soutěže</v>
      </c>
      <c r="H563" s="359"/>
      <c r="I563" s="359"/>
    </row>
    <row r="564" spans="1:9" ht="12.75" hidden="1" customHeight="1">
      <c r="A564" s="356"/>
      <c r="B564" s="357"/>
      <c r="C564" s="357"/>
      <c r="D564" s="357"/>
      <c r="E564" s="90"/>
      <c r="F564" s="356"/>
      <c r="G564" s="359"/>
      <c r="H564" s="359"/>
      <c r="I564" s="359"/>
    </row>
    <row r="565" spans="1:9" hidden="1">
      <c r="A565" s="356" t="str">
        <f>CONCATENATE([2]List1!$A$87:$IV$87)</f>
        <v xml:space="preserve"> 3 : 0 </v>
      </c>
      <c r="B565" s="357" t="str">
        <f>CONCATENATE([2]List1!$A$76)</f>
        <v>vítězství na body, poražený nemá technické body</v>
      </c>
      <c r="C565" s="357"/>
      <c r="D565" s="357"/>
      <c r="E565" s="90"/>
      <c r="F565" s="356" t="str">
        <f>CONCATENATE([2]List1!$A$89)</f>
        <v xml:space="preserve"> 0 : 0 </v>
      </c>
      <c r="G565" s="359" t="str">
        <f>CONCATENATE([2]List1!$A$82)</f>
        <v>oba soupeři jsou diskvalifikováni v utkání</v>
      </c>
      <c r="H565" s="359"/>
      <c r="I565" s="359"/>
    </row>
    <row r="566" spans="1:9" hidden="1">
      <c r="A566" s="356"/>
      <c r="B566" s="357"/>
      <c r="C566" s="357"/>
      <c r="D566" s="357"/>
      <c r="E566" s="90"/>
      <c r="F566" s="356"/>
      <c r="G566" s="359"/>
      <c r="H566" s="359"/>
      <c r="I566" s="359"/>
    </row>
    <row r="567" spans="1:9" ht="12.75" hidden="1" customHeight="1">
      <c r="A567" s="356" t="str">
        <f>CONCATENATE([2]List1!$A$88)</f>
        <v xml:space="preserve"> 3 : 1 </v>
      </c>
      <c r="B567" s="357" t="str">
        <f>CONCATENATE([2]List1!$A$77)</f>
        <v>vítězství na body, poražený má technické body</v>
      </c>
      <c r="C567" s="357"/>
      <c r="D567" s="357"/>
      <c r="E567" s="90"/>
      <c r="F567" s="356" t="str">
        <f>CONCATENATE([2]List1!$A$89)</f>
        <v xml:space="preserve"> 0 : 0 </v>
      </c>
      <c r="G567" s="359" t="str">
        <f>CONCATENATE([2]List1!$A$83)</f>
        <v>oba soupeři jsou diskvalifikováni v celé soutěži</v>
      </c>
      <c r="H567" s="359"/>
      <c r="I567" s="359"/>
    </row>
    <row r="568" spans="1:9" ht="12.75" hidden="1" customHeight="1">
      <c r="A568" s="356"/>
      <c r="B568" s="357"/>
      <c r="C568" s="357"/>
      <c r="D568" s="357"/>
      <c r="E568" s="90"/>
      <c r="F568" s="356"/>
      <c r="G568" s="359"/>
      <c r="H568" s="359"/>
      <c r="I568" s="359"/>
    </row>
    <row r="569" spans="1:9" hidden="1">
      <c r="A569" s="356" t="str">
        <f>CONCATENATE([2]List1!$A$84)</f>
        <v xml:space="preserve"> 5 : 0</v>
      </c>
      <c r="B569" s="363" t="str">
        <f>CONCATENATE([2]List1!$A$78)</f>
        <v>vítězství pro zranění soupeře</v>
      </c>
      <c r="C569" s="364"/>
      <c r="D569" s="365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6"/>
      <c r="B570" s="366"/>
      <c r="C570" s="367"/>
      <c r="D570" s="368"/>
      <c r="E570" s="90"/>
      <c r="F570" s="378"/>
      <c r="G570" s="379"/>
      <c r="H570" s="379"/>
      <c r="I570" s="380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54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55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56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6" t="s">
        <v>57</v>
      </c>
      <c r="B581" s="267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49" t="str">
        <f>CONCATENATE(Hlasatel!C582)</f>
        <v>14.12.2019</v>
      </c>
      <c r="D582" s="249">
        <f>ABS(Hlasatel!D582)</f>
        <v>503</v>
      </c>
      <c r="E582" s="251" t="str">
        <f>CONCATENATE(Hlasatel!E582)</f>
        <v>B příp 33 kg</v>
      </c>
      <c r="F582" s="249" t="str">
        <f>CONCATENATE(Hlasatel!F582)</f>
        <v>ř.ř.</v>
      </c>
      <c r="G582" s="249" t="str">
        <f>CONCATENATE(Hlasatel!G582)</f>
        <v>5</v>
      </c>
      <c r="H582" s="261" t="str">
        <f>CONCATENATE(Hlasatel!H582)</f>
        <v/>
      </c>
      <c r="I582" s="264" t="str">
        <f>CONCATENATE(Hlasatel!I582)</f>
        <v>1</v>
      </c>
    </row>
    <row r="583" spans="1:9" ht="13.5" hidden="1" thickBot="1">
      <c r="A583" s="294"/>
      <c r="B583" s="295"/>
      <c r="C583" s="250"/>
      <c r="D583" s="250"/>
      <c r="E583" s="252"/>
      <c r="F583" s="250"/>
      <c r="G583" s="250"/>
      <c r="H583" s="262"/>
      <c r="I583" s="265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9" hidden="1">
      <c r="A586" s="281" t="s">
        <v>7</v>
      </c>
      <c r="B586" s="282"/>
      <c r="C586" s="98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7" t="s">
        <v>63</v>
      </c>
      <c r="C590" s="267"/>
      <c r="D590" s="280"/>
      <c r="E590" s="96" t="s">
        <v>1</v>
      </c>
      <c r="F590" s="326" t="s">
        <v>63</v>
      </c>
      <c r="G590" s="327"/>
      <c r="H590" s="327"/>
      <c r="I590" s="127" t="s">
        <v>62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64</v>
      </c>
      <c r="B594" s="282"/>
      <c r="C594" s="282"/>
      <c r="D594" s="338"/>
      <c r="E594" s="123"/>
      <c r="F594" s="281" t="s">
        <v>64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64</v>
      </c>
      <c r="B598" s="282"/>
      <c r="C598" s="282"/>
      <c r="D598" s="338"/>
      <c r="E598" s="123"/>
      <c r="F598" s="281" t="s">
        <v>64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42"/>
      <c r="B601" s="343"/>
      <c r="C601" s="343"/>
      <c r="D601" s="344"/>
      <c r="E601" s="337"/>
      <c r="F601" s="345"/>
      <c r="G601" s="346"/>
      <c r="H601" s="346"/>
      <c r="I601" s="347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39"/>
      <c r="B603" s="352" t="s">
        <v>65</v>
      </c>
      <c r="C603" s="353"/>
      <c r="D603" s="84"/>
      <c r="E603" s="90"/>
      <c r="F603" s="84"/>
      <c r="G603" s="354" t="s">
        <v>66</v>
      </c>
      <c r="H603" s="355"/>
      <c r="I603" s="339"/>
    </row>
    <row r="604" spans="1:9" hidden="1">
      <c r="A604" s="340"/>
      <c r="B604" s="352"/>
      <c r="C604" s="353"/>
      <c r="D604" s="84"/>
      <c r="E604" s="90"/>
      <c r="F604" s="84"/>
      <c r="G604" s="354"/>
      <c r="H604" s="355"/>
      <c r="I604" s="340"/>
    </row>
    <row r="605" spans="1:9" ht="13.5" hidden="1" thickBot="1">
      <c r="A605" s="341"/>
      <c r="B605" s="352"/>
      <c r="C605" s="353"/>
      <c r="D605" s="84"/>
      <c r="E605" s="90"/>
      <c r="F605" s="84"/>
      <c r="G605" s="354"/>
      <c r="H605" s="355"/>
      <c r="I605" s="341"/>
    </row>
    <row r="606" spans="1:9" hidden="1">
      <c r="A606" s="84"/>
      <c r="B606" s="348" t="s">
        <v>67</v>
      </c>
      <c r="C606" s="349"/>
      <c r="D606" s="350"/>
      <c r="E606" s="90"/>
      <c r="F606" s="350"/>
      <c r="G606" s="351" t="s">
        <v>68</v>
      </c>
      <c r="H606" s="351"/>
      <c r="I606" s="84"/>
    </row>
    <row r="607" spans="1:9" hidden="1">
      <c r="A607" s="84"/>
      <c r="B607" s="348"/>
      <c r="C607" s="349"/>
      <c r="D607" s="350"/>
      <c r="E607" s="90"/>
      <c r="F607" s="350"/>
      <c r="G607" s="351"/>
      <c r="H607" s="351"/>
      <c r="I607" s="84"/>
    </row>
    <row r="608" spans="1:9" hidden="1">
      <c r="A608" s="84"/>
      <c r="B608" s="348"/>
      <c r="C608" s="349"/>
      <c r="D608" s="350"/>
      <c r="E608" s="90"/>
      <c r="F608" s="350"/>
      <c r="G608" s="351"/>
      <c r="H608" s="35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0" t="s">
        <v>70</v>
      </c>
      <c r="I610" s="361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2" t="s">
        <v>71</v>
      </c>
      <c r="B614" s="362"/>
      <c r="C614" s="362"/>
      <c r="D614" s="362"/>
      <c r="E614" s="362"/>
      <c r="F614" s="362"/>
      <c r="G614" s="362"/>
      <c r="H614" s="362"/>
      <c r="I614" s="362"/>
    </row>
    <row r="615" spans="1:9" hidden="1">
      <c r="A615" s="362"/>
      <c r="B615" s="362"/>
      <c r="C615" s="362"/>
      <c r="D615" s="362"/>
      <c r="E615" s="362"/>
      <c r="F615" s="362"/>
      <c r="G615" s="362"/>
      <c r="H615" s="362"/>
      <c r="I615" s="362"/>
    </row>
    <row r="616" spans="1:9" hidden="1">
      <c r="A616" s="358" t="s">
        <v>72</v>
      </c>
      <c r="B616" s="363" t="s">
        <v>73</v>
      </c>
      <c r="C616" s="364"/>
      <c r="D616" s="365"/>
      <c r="E616" s="90"/>
      <c r="F616" s="358" t="s">
        <v>86</v>
      </c>
      <c r="G616" s="381" t="s">
        <v>74</v>
      </c>
      <c r="H616" s="382"/>
      <c r="I616" s="383"/>
    </row>
    <row r="617" spans="1:9" hidden="1">
      <c r="A617" s="358"/>
      <c r="B617" s="366"/>
      <c r="C617" s="367"/>
      <c r="D617" s="368"/>
      <c r="E617" s="90"/>
      <c r="F617" s="358"/>
      <c r="G617" s="384"/>
      <c r="H617" s="385"/>
      <c r="I617" s="386"/>
    </row>
    <row r="618" spans="1:9" hidden="1">
      <c r="A618" s="358" t="s">
        <v>87</v>
      </c>
      <c r="B618" s="357" t="s">
        <v>75</v>
      </c>
      <c r="C618" s="357"/>
      <c r="D618" s="357"/>
      <c r="E618" s="90"/>
      <c r="F618" s="358" t="s">
        <v>86</v>
      </c>
      <c r="G618" s="359" t="s">
        <v>76</v>
      </c>
      <c r="H618" s="359"/>
      <c r="I618" s="359"/>
    </row>
    <row r="619" spans="1:9" hidden="1">
      <c r="A619" s="358"/>
      <c r="B619" s="357"/>
      <c r="C619" s="357"/>
      <c r="D619" s="357"/>
      <c r="E619" s="90"/>
      <c r="F619" s="358"/>
      <c r="G619" s="359"/>
      <c r="H619" s="359"/>
      <c r="I619" s="359"/>
    </row>
    <row r="620" spans="1:9" hidden="1">
      <c r="A620" s="358" t="s">
        <v>88</v>
      </c>
      <c r="B620" s="357" t="s">
        <v>77</v>
      </c>
      <c r="C620" s="357"/>
      <c r="D620" s="357"/>
      <c r="E620" s="90"/>
      <c r="F620" s="358" t="s">
        <v>86</v>
      </c>
      <c r="G620" s="359" t="s">
        <v>78</v>
      </c>
      <c r="H620" s="359"/>
      <c r="I620" s="359"/>
    </row>
    <row r="621" spans="1:9" hidden="1">
      <c r="A621" s="358"/>
      <c r="B621" s="357"/>
      <c r="C621" s="357"/>
      <c r="D621" s="357"/>
      <c r="E621" s="90"/>
      <c r="F621" s="358"/>
      <c r="G621" s="359"/>
      <c r="H621" s="359"/>
      <c r="I621" s="359"/>
    </row>
    <row r="622" spans="1:9" hidden="1">
      <c r="A622" s="358" t="s">
        <v>89</v>
      </c>
      <c r="B622" s="357" t="s">
        <v>79</v>
      </c>
      <c r="C622" s="357"/>
      <c r="D622" s="357"/>
      <c r="E622" s="90"/>
      <c r="F622" s="358" t="s">
        <v>80</v>
      </c>
      <c r="G622" s="359" t="s">
        <v>81</v>
      </c>
      <c r="H622" s="359"/>
      <c r="I622" s="359"/>
    </row>
    <row r="623" spans="1:9" hidden="1">
      <c r="A623" s="358"/>
      <c r="B623" s="357"/>
      <c r="C623" s="357"/>
      <c r="D623" s="357"/>
      <c r="E623" s="90"/>
      <c r="F623" s="358"/>
      <c r="G623" s="359"/>
      <c r="H623" s="359"/>
      <c r="I623" s="359"/>
    </row>
    <row r="624" spans="1:9" hidden="1">
      <c r="A624" s="358" t="s">
        <v>90</v>
      </c>
      <c r="B624" s="357" t="s">
        <v>82</v>
      </c>
      <c r="C624" s="357"/>
      <c r="D624" s="357"/>
      <c r="E624" s="90"/>
      <c r="F624" s="358" t="s">
        <v>80</v>
      </c>
      <c r="G624" s="359" t="s">
        <v>83</v>
      </c>
      <c r="H624" s="359"/>
      <c r="I624" s="359"/>
    </row>
    <row r="625" spans="1:9" hidden="1">
      <c r="A625" s="358"/>
      <c r="B625" s="357"/>
      <c r="C625" s="357"/>
      <c r="D625" s="357"/>
      <c r="E625" s="90"/>
      <c r="F625" s="358"/>
      <c r="G625" s="359"/>
      <c r="H625" s="359"/>
      <c r="I625" s="359"/>
    </row>
    <row r="626" spans="1:9" hidden="1">
      <c r="A626" s="358" t="s">
        <v>86</v>
      </c>
      <c r="B626" s="363" t="s">
        <v>84</v>
      </c>
      <c r="C626" s="364"/>
      <c r="D626" s="365"/>
      <c r="E626" s="90"/>
      <c r="F626" s="375" t="s">
        <v>85</v>
      </c>
      <c r="G626" s="376"/>
      <c r="H626" s="376"/>
      <c r="I626" s="377"/>
    </row>
    <row r="627" spans="1:9" hidden="1">
      <c r="A627" s="358"/>
      <c r="B627" s="366"/>
      <c r="C627" s="367"/>
      <c r="D627" s="368"/>
      <c r="E627" s="90"/>
      <c r="F627" s="378"/>
      <c r="G627" s="379"/>
      <c r="H627" s="379"/>
      <c r="I627" s="380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54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55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56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49" t="str">
        <f>CONCATENATE(Hlasatel!C639)</f>
        <v>14.12.2019</v>
      </c>
      <c r="D639" s="249">
        <f>ABS(Hlasatel!D639)</f>
        <v>504</v>
      </c>
      <c r="E639" s="251" t="str">
        <f>CONCATENATE(Hlasatel!E639)</f>
        <v>B příp 33 kg</v>
      </c>
      <c r="F639" s="249" t="str">
        <f>CONCATENATE(Hlasatel!F639)</f>
        <v>ř.ř.</v>
      </c>
      <c r="G639" s="249" t="str">
        <f>CONCATENATE(Hlasatel!G639)</f>
        <v>5</v>
      </c>
      <c r="H639" s="261" t="str">
        <f>CONCATENATE(Hlasatel!H639)</f>
        <v/>
      </c>
      <c r="I639" s="264" t="str">
        <f>CONCATENATE(Hlasatel!I639)</f>
        <v>1</v>
      </c>
    </row>
    <row r="640" spans="1:9" ht="13.5" hidden="1" thickBot="1">
      <c r="A640" s="294"/>
      <c r="B640" s="295"/>
      <c r="C640" s="250"/>
      <c r="D640" s="250"/>
      <c r="E640" s="252"/>
      <c r="F640" s="250"/>
      <c r="G640" s="250"/>
      <c r="H640" s="262"/>
      <c r="I640" s="265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9" hidden="1">
      <c r="A643" s="281" t="s">
        <v>7</v>
      </c>
      <c r="B643" s="282"/>
      <c r="C643" s="98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7" t="s">
        <v>63</v>
      </c>
      <c r="C647" s="267"/>
      <c r="D647" s="280"/>
      <c r="E647" s="96" t="s">
        <v>1</v>
      </c>
      <c r="F647" s="326" t="s">
        <v>63</v>
      </c>
      <c r="G647" s="327"/>
      <c r="H647" s="327"/>
      <c r="I647" s="127" t="s">
        <v>62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64</v>
      </c>
      <c r="B651" s="282"/>
      <c r="C651" s="282"/>
      <c r="D651" s="338"/>
      <c r="E651" s="123"/>
      <c r="F651" s="281" t="s">
        <v>64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64</v>
      </c>
      <c r="B655" s="282"/>
      <c r="C655" s="282"/>
      <c r="D655" s="338"/>
      <c r="E655" s="123"/>
      <c r="F655" s="281" t="s">
        <v>64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42"/>
      <c r="B658" s="343"/>
      <c r="C658" s="343"/>
      <c r="D658" s="344"/>
      <c r="E658" s="337"/>
      <c r="F658" s="345"/>
      <c r="G658" s="346"/>
      <c r="H658" s="346"/>
      <c r="I658" s="347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39"/>
      <c r="B660" s="352" t="s">
        <v>65</v>
      </c>
      <c r="C660" s="353"/>
      <c r="D660" s="84"/>
      <c r="E660" s="90"/>
      <c r="F660" s="84"/>
      <c r="G660" s="354" t="s">
        <v>66</v>
      </c>
      <c r="H660" s="355"/>
      <c r="I660" s="339"/>
    </row>
    <row r="661" spans="1:9" hidden="1">
      <c r="A661" s="340"/>
      <c r="B661" s="352"/>
      <c r="C661" s="353"/>
      <c r="D661" s="84"/>
      <c r="E661" s="90"/>
      <c r="F661" s="84"/>
      <c r="G661" s="354"/>
      <c r="H661" s="355"/>
      <c r="I661" s="340"/>
    </row>
    <row r="662" spans="1:9" ht="13.5" hidden="1" thickBot="1">
      <c r="A662" s="341"/>
      <c r="B662" s="352"/>
      <c r="C662" s="353"/>
      <c r="D662" s="84"/>
      <c r="E662" s="90"/>
      <c r="F662" s="84"/>
      <c r="G662" s="354"/>
      <c r="H662" s="355"/>
      <c r="I662" s="341"/>
    </row>
    <row r="663" spans="1:9" hidden="1">
      <c r="A663" s="84"/>
      <c r="B663" s="348" t="s">
        <v>67</v>
      </c>
      <c r="C663" s="349"/>
      <c r="D663" s="350"/>
      <c r="E663" s="90"/>
      <c r="F663" s="350"/>
      <c r="G663" s="351" t="s">
        <v>68</v>
      </c>
      <c r="H663" s="351"/>
      <c r="I663" s="84"/>
    </row>
    <row r="664" spans="1:9" hidden="1">
      <c r="A664" s="84"/>
      <c r="B664" s="348"/>
      <c r="C664" s="349"/>
      <c r="D664" s="350"/>
      <c r="E664" s="90"/>
      <c r="F664" s="350"/>
      <c r="G664" s="351"/>
      <c r="H664" s="351"/>
      <c r="I664" s="84"/>
    </row>
    <row r="665" spans="1:9" hidden="1">
      <c r="A665" s="84"/>
      <c r="B665" s="348"/>
      <c r="C665" s="349"/>
      <c r="D665" s="350"/>
      <c r="E665" s="90"/>
      <c r="F665" s="350"/>
      <c r="G665" s="351"/>
      <c r="H665" s="35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0" t="s">
        <v>70</v>
      </c>
      <c r="I667" s="361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2" t="s">
        <v>71</v>
      </c>
      <c r="B671" s="362"/>
      <c r="C671" s="362"/>
      <c r="D671" s="362"/>
      <c r="E671" s="362"/>
      <c r="F671" s="362"/>
      <c r="G671" s="362"/>
      <c r="H671" s="362"/>
      <c r="I671" s="362"/>
    </row>
    <row r="672" spans="1:9" hidden="1">
      <c r="A672" s="362"/>
      <c r="B672" s="362"/>
      <c r="C672" s="362"/>
      <c r="D672" s="362"/>
      <c r="E672" s="362"/>
      <c r="F672" s="362"/>
      <c r="G672" s="362"/>
      <c r="H672" s="362"/>
      <c r="I672" s="362"/>
    </row>
    <row r="673" spans="1:9" hidden="1">
      <c r="A673" s="358" t="s">
        <v>72</v>
      </c>
      <c r="B673" s="363" t="s">
        <v>73</v>
      </c>
      <c r="C673" s="364"/>
      <c r="D673" s="365"/>
      <c r="E673" s="90"/>
      <c r="F673" s="358" t="s">
        <v>86</v>
      </c>
      <c r="G673" s="381" t="s">
        <v>74</v>
      </c>
      <c r="H673" s="382"/>
      <c r="I673" s="383"/>
    </row>
    <row r="674" spans="1:9" hidden="1">
      <c r="A674" s="358"/>
      <c r="B674" s="366"/>
      <c r="C674" s="367"/>
      <c r="D674" s="368"/>
      <c r="E674" s="90"/>
      <c r="F674" s="358"/>
      <c r="G674" s="384"/>
      <c r="H674" s="385"/>
      <c r="I674" s="386"/>
    </row>
    <row r="675" spans="1:9" hidden="1">
      <c r="A675" s="358" t="s">
        <v>87</v>
      </c>
      <c r="B675" s="357" t="s">
        <v>75</v>
      </c>
      <c r="C675" s="357"/>
      <c r="D675" s="357"/>
      <c r="E675" s="90"/>
      <c r="F675" s="358" t="s">
        <v>86</v>
      </c>
      <c r="G675" s="359" t="s">
        <v>76</v>
      </c>
      <c r="H675" s="359"/>
      <c r="I675" s="359"/>
    </row>
    <row r="676" spans="1:9" hidden="1">
      <c r="A676" s="358"/>
      <c r="B676" s="357"/>
      <c r="C676" s="357"/>
      <c r="D676" s="357"/>
      <c r="E676" s="90"/>
      <c r="F676" s="358"/>
      <c r="G676" s="359"/>
      <c r="H676" s="359"/>
      <c r="I676" s="359"/>
    </row>
    <row r="677" spans="1:9" hidden="1">
      <c r="A677" s="358" t="s">
        <v>88</v>
      </c>
      <c r="B677" s="357" t="s">
        <v>77</v>
      </c>
      <c r="C677" s="357"/>
      <c r="D677" s="357"/>
      <c r="E677" s="90"/>
      <c r="F677" s="358" t="s">
        <v>86</v>
      </c>
      <c r="G677" s="359" t="s">
        <v>78</v>
      </c>
      <c r="H677" s="359"/>
      <c r="I677" s="359"/>
    </row>
    <row r="678" spans="1:9" hidden="1">
      <c r="A678" s="358"/>
      <c r="B678" s="357"/>
      <c r="C678" s="357"/>
      <c r="D678" s="357"/>
      <c r="E678" s="90"/>
      <c r="F678" s="358"/>
      <c r="G678" s="359"/>
      <c r="H678" s="359"/>
      <c r="I678" s="359"/>
    </row>
    <row r="679" spans="1:9" hidden="1">
      <c r="A679" s="358" t="s">
        <v>89</v>
      </c>
      <c r="B679" s="357" t="s">
        <v>79</v>
      </c>
      <c r="C679" s="357"/>
      <c r="D679" s="357"/>
      <c r="E679" s="90"/>
      <c r="F679" s="358" t="s">
        <v>80</v>
      </c>
      <c r="G679" s="359" t="s">
        <v>81</v>
      </c>
      <c r="H679" s="359"/>
      <c r="I679" s="359"/>
    </row>
    <row r="680" spans="1:9" hidden="1">
      <c r="A680" s="358"/>
      <c r="B680" s="357"/>
      <c r="C680" s="357"/>
      <c r="D680" s="357"/>
      <c r="E680" s="90"/>
      <c r="F680" s="358"/>
      <c r="G680" s="359"/>
      <c r="H680" s="359"/>
      <c r="I680" s="359"/>
    </row>
    <row r="681" spans="1:9" hidden="1">
      <c r="A681" s="358" t="s">
        <v>90</v>
      </c>
      <c r="B681" s="357" t="s">
        <v>82</v>
      </c>
      <c r="C681" s="357"/>
      <c r="D681" s="357"/>
      <c r="E681" s="90"/>
      <c r="F681" s="358" t="s">
        <v>80</v>
      </c>
      <c r="G681" s="359" t="s">
        <v>83</v>
      </c>
      <c r="H681" s="359"/>
      <c r="I681" s="359"/>
    </row>
    <row r="682" spans="1:9" hidden="1">
      <c r="A682" s="358"/>
      <c r="B682" s="357"/>
      <c r="C682" s="357"/>
      <c r="D682" s="357"/>
      <c r="E682" s="90"/>
      <c r="F682" s="358"/>
      <c r="G682" s="359"/>
      <c r="H682" s="359"/>
      <c r="I682" s="359"/>
    </row>
    <row r="683" spans="1:9" hidden="1">
      <c r="A683" s="358" t="s">
        <v>86</v>
      </c>
      <c r="B683" s="363" t="s">
        <v>84</v>
      </c>
      <c r="C683" s="364"/>
      <c r="D683" s="365"/>
      <c r="E683" s="90"/>
      <c r="F683" s="375" t="s">
        <v>85</v>
      </c>
      <c r="G683" s="376"/>
      <c r="H683" s="376"/>
      <c r="I683" s="377"/>
    </row>
    <row r="684" spans="1:9" hidden="1">
      <c r="A684" s="358"/>
      <c r="B684" s="366"/>
      <c r="C684" s="367"/>
      <c r="D684" s="368"/>
      <c r="E684" s="90"/>
      <c r="F684" s="378"/>
      <c r="G684" s="379"/>
      <c r="H684" s="379"/>
      <c r="I684" s="380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54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55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56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6" t="s">
        <v>57</v>
      </c>
      <c r="B695" s="267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49"/>
      <c r="D696" s="249"/>
      <c r="E696" s="251"/>
      <c r="F696" s="249"/>
      <c r="G696" s="249"/>
      <c r="H696" s="261"/>
      <c r="I696" s="264"/>
    </row>
    <row r="697" spans="1:9" ht="13.5" hidden="1" thickBot="1">
      <c r="A697" s="294"/>
      <c r="B697" s="295"/>
      <c r="C697" s="250"/>
      <c r="D697" s="250"/>
      <c r="E697" s="252"/>
      <c r="F697" s="250"/>
      <c r="G697" s="250"/>
      <c r="H697" s="262"/>
      <c r="I697" s="265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9" hidden="1">
      <c r="A700" s="281" t="s">
        <v>7</v>
      </c>
      <c r="B700" s="282"/>
      <c r="C700" s="98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49" t="str">
        <f>CONCATENATE(Hlasatel!C701)</f>
        <v>odd 15</v>
      </c>
      <c r="D701" s="249">
        <f>ABS(Hlasatel!D701)</f>
        <v>15</v>
      </c>
      <c r="E701" s="279"/>
      <c r="F701" s="249" t="str">
        <f>CONCATENATE(Hlasatel!F701)</f>
        <v>Jméno 16</v>
      </c>
      <c r="G701" s="249" t="str">
        <f>CONCATENATE(Hlasatel!G701)</f>
        <v/>
      </c>
      <c r="H701" s="261" t="str">
        <f>CONCATENATE(Hlasatel!H701)</f>
        <v>odd 16</v>
      </c>
      <c r="I701" s="264" t="str">
        <f>CONCATENATE(Hlasatel!I701)</f>
        <v>16</v>
      </c>
    </row>
    <row r="702" spans="1:9" ht="13.5" hidden="1" thickBot="1">
      <c r="A702" s="294"/>
      <c r="B702" s="295"/>
      <c r="C702" s="250"/>
      <c r="D702" s="250"/>
      <c r="E702" s="279"/>
      <c r="F702" s="250"/>
      <c r="G702" s="250"/>
      <c r="H702" s="262"/>
      <c r="I702" s="265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59</v>
      </c>
      <c r="B704" s="277"/>
      <c r="C704" s="277"/>
      <c r="D704" s="278"/>
      <c r="E704" s="279"/>
      <c r="F704" s="266" t="s">
        <v>60</v>
      </c>
      <c r="G704" s="267"/>
      <c r="H704" s="267"/>
      <c r="I704" s="280"/>
    </row>
    <row r="705" spans="1:9" hidden="1">
      <c r="A705" s="281" t="s">
        <v>7</v>
      </c>
      <c r="B705" s="282"/>
      <c r="C705" s="98" t="s">
        <v>61</v>
      </c>
      <c r="D705" s="99" t="s">
        <v>4</v>
      </c>
      <c r="E705" s="279"/>
      <c r="F705" s="281" t="s">
        <v>7</v>
      </c>
      <c r="G705" s="282"/>
      <c r="H705" s="98" t="s">
        <v>61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64</v>
      </c>
      <c r="B708" s="282"/>
      <c r="C708" s="282"/>
      <c r="D708" s="338"/>
      <c r="E708" s="123"/>
      <c r="F708" s="281" t="s">
        <v>64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64</v>
      </c>
      <c r="B712" s="282"/>
      <c r="C712" s="282"/>
      <c r="D712" s="338"/>
      <c r="E712" s="123"/>
      <c r="F712" s="281" t="s">
        <v>64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42"/>
      <c r="B715" s="343"/>
      <c r="C715" s="343"/>
      <c r="D715" s="344"/>
      <c r="E715" s="337"/>
      <c r="F715" s="345"/>
      <c r="G715" s="346"/>
      <c r="H715" s="346"/>
      <c r="I715" s="347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39"/>
      <c r="B717" s="352" t="s">
        <v>65</v>
      </c>
      <c r="C717" s="353"/>
      <c r="D717" s="84"/>
      <c r="E717" s="90"/>
      <c r="F717" s="84"/>
      <c r="G717" s="354" t="s">
        <v>66</v>
      </c>
      <c r="H717" s="355"/>
      <c r="I717" s="339"/>
    </row>
    <row r="718" spans="1:9" hidden="1">
      <c r="A718" s="340"/>
      <c r="B718" s="352"/>
      <c r="C718" s="353"/>
      <c r="D718" s="84"/>
      <c r="E718" s="90"/>
      <c r="F718" s="84"/>
      <c r="G718" s="354"/>
      <c r="H718" s="355"/>
      <c r="I718" s="340"/>
    </row>
    <row r="719" spans="1:9" ht="13.5" hidden="1" thickBot="1">
      <c r="A719" s="341"/>
      <c r="B719" s="352"/>
      <c r="C719" s="353"/>
      <c r="D719" s="84"/>
      <c r="E719" s="90"/>
      <c r="F719" s="84"/>
      <c r="G719" s="354"/>
      <c r="H719" s="355"/>
      <c r="I719" s="341"/>
    </row>
    <row r="720" spans="1:9" hidden="1">
      <c r="A720" s="84"/>
      <c r="B720" s="348" t="s">
        <v>67</v>
      </c>
      <c r="C720" s="349"/>
      <c r="D720" s="350"/>
      <c r="E720" s="90"/>
      <c r="F720" s="350"/>
      <c r="G720" s="351" t="s">
        <v>68</v>
      </c>
      <c r="H720" s="351"/>
      <c r="I720" s="84"/>
    </row>
    <row r="721" spans="1:9" hidden="1">
      <c r="A721" s="84"/>
      <c r="B721" s="348"/>
      <c r="C721" s="349"/>
      <c r="D721" s="350"/>
      <c r="E721" s="90"/>
      <c r="F721" s="350"/>
      <c r="G721" s="351"/>
      <c r="H721" s="351"/>
      <c r="I721" s="84"/>
    </row>
    <row r="722" spans="1:9" hidden="1">
      <c r="A722" s="84"/>
      <c r="B722" s="348"/>
      <c r="C722" s="349"/>
      <c r="D722" s="350"/>
      <c r="E722" s="90"/>
      <c r="F722" s="350"/>
      <c r="G722" s="351"/>
      <c r="H722" s="35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0" t="s">
        <v>70</v>
      </c>
      <c r="I724" s="361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2" t="s">
        <v>71</v>
      </c>
      <c r="B728" s="362"/>
      <c r="C728" s="362"/>
      <c r="D728" s="362"/>
      <c r="E728" s="362"/>
      <c r="F728" s="362"/>
      <c r="G728" s="362"/>
      <c r="H728" s="362"/>
      <c r="I728" s="362"/>
    </row>
    <row r="729" spans="1:9" hidden="1">
      <c r="A729" s="362"/>
      <c r="B729" s="362"/>
      <c r="C729" s="362"/>
      <c r="D729" s="362"/>
      <c r="E729" s="362"/>
      <c r="F729" s="362"/>
      <c r="G729" s="362"/>
      <c r="H729" s="362"/>
      <c r="I729" s="362"/>
    </row>
    <row r="730" spans="1:9" hidden="1">
      <c r="A730" s="358" t="s">
        <v>72</v>
      </c>
      <c r="B730" s="363" t="s">
        <v>73</v>
      </c>
      <c r="C730" s="364"/>
      <c r="D730" s="365"/>
      <c r="E730" s="90"/>
      <c r="F730" s="358" t="s">
        <v>86</v>
      </c>
      <c r="G730" s="381" t="s">
        <v>74</v>
      </c>
      <c r="H730" s="382"/>
      <c r="I730" s="383"/>
    </row>
    <row r="731" spans="1:9" hidden="1">
      <c r="A731" s="358"/>
      <c r="B731" s="366"/>
      <c r="C731" s="367"/>
      <c r="D731" s="368"/>
      <c r="E731" s="90"/>
      <c r="F731" s="358"/>
      <c r="G731" s="384"/>
      <c r="H731" s="385"/>
      <c r="I731" s="386"/>
    </row>
    <row r="732" spans="1:9" hidden="1">
      <c r="A732" s="358" t="s">
        <v>87</v>
      </c>
      <c r="B732" s="357" t="s">
        <v>75</v>
      </c>
      <c r="C732" s="357"/>
      <c r="D732" s="357"/>
      <c r="E732" s="90"/>
      <c r="F732" s="358" t="s">
        <v>86</v>
      </c>
      <c r="G732" s="359" t="s">
        <v>76</v>
      </c>
      <c r="H732" s="359"/>
      <c r="I732" s="359"/>
    </row>
    <row r="733" spans="1:9" hidden="1">
      <c r="A733" s="358"/>
      <c r="B733" s="357"/>
      <c r="C733" s="357"/>
      <c r="D733" s="357"/>
      <c r="E733" s="90"/>
      <c r="F733" s="358"/>
      <c r="G733" s="359"/>
      <c r="H733" s="359"/>
      <c r="I733" s="359"/>
    </row>
    <row r="734" spans="1:9" hidden="1">
      <c r="A734" s="358" t="s">
        <v>88</v>
      </c>
      <c r="B734" s="357" t="s">
        <v>77</v>
      </c>
      <c r="C734" s="357"/>
      <c r="D734" s="357"/>
      <c r="E734" s="90"/>
      <c r="F734" s="358" t="s">
        <v>86</v>
      </c>
      <c r="G734" s="359" t="s">
        <v>78</v>
      </c>
      <c r="H734" s="359"/>
      <c r="I734" s="359"/>
    </row>
    <row r="735" spans="1:9" hidden="1">
      <c r="A735" s="358"/>
      <c r="B735" s="357"/>
      <c r="C735" s="357"/>
      <c r="D735" s="357"/>
      <c r="E735" s="90"/>
      <c r="F735" s="358"/>
      <c r="G735" s="359"/>
      <c r="H735" s="359"/>
      <c r="I735" s="359"/>
    </row>
    <row r="736" spans="1:9" hidden="1">
      <c r="A736" s="358" t="s">
        <v>89</v>
      </c>
      <c r="B736" s="357" t="s">
        <v>79</v>
      </c>
      <c r="C736" s="357"/>
      <c r="D736" s="357"/>
      <c r="E736" s="90"/>
      <c r="F736" s="358" t="s">
        <v>80</v>
      </c>
      <c r="G736" s="359" t="s">
        <v>81</v>
      </c>
      <c r="H736" s="359"/>
      <c r="I736" s="359"/>
    </row>
    <row r="737" spans="1:9" hidden="1">
      <c r="A737" s="358"/>
      <c r="B737" s="357"/>
      <c r="C737" s="357"/>
      <c r="D737" s="357"/>
      <c r="E737" s="90"/>
      <c r="F737" s="358"/>
      <c r="G737" s="359"/>
      <c r="H737" s="359"/>
      <c r="I737" s="359"/>
    </row>
    <row r="738" spans="1:9" hidden="1">
      <c r="A738" s="358" t="s">
        <v>90</v>
      </c>
      <c r="B738" s="357" t="s">
        <v>82</v>
      </c>
      <c r="C738" s="357"/>
      <c r="D738" s="357"/>
      <c r="E738" s="90"/>
      <c r="F738" s="358" t="s">
        <v>80</v>
      </c>
      <c r="G738" s="359" t="s">
        <v>83</v>
      </c>
      <c r="H738" s="359"/>
      <c r="I738" s="359"/>
    </row>
    <row r="739" spans="1:9" hidden="1">
      <c r="A739" s="358"/>
      <c r="B739" s="357"/>
      <c r="C739" s="357"/>
      <c r="D739" s="357"/>
      <c r="E739" s="90"/>
      <c r="F739" s="358"/>
      <c r="G739" s="359"/>
      <c r="H739" s="359"/>
      <c r="I739" s="359"/>
    </row>
    <row r="740" spans="1:9" hidden="1">
      <c r="A740" s="358" t="s">
        <v>86</v>
      </c>
      <c r="B740" s="363" t="s">
        <v>84</v>
      </c>
      <c r="C740" s="364"/>
      <c r="D740" s="365"/>
      <c r="E740" s="90"/>
      <c r="F740" s="375" t="s">
        <v>85</v>
      </c>
      <c r="G740" s="376"/>
      <c r="H740" s="376"/>
      <c r="I740" s="377"/>
    </row>
    <row r="741" spans="1:9" hidden="1">
      <c r="A741" s="358"/>
      <c r="B741" s="366"/>
      <c r="C741" s="367"/>
      <c r="D741" s="368"/>
      <c r="E741" s="90"/>
      <c r="F741" s="378"/>
      <c r="G741" s="379"/>
      <c r="H741" s="379"/>
      <c r="I741" s="380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54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55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56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49" t="str">
        <f>CONCATENATE(Hlasatel!C753)</f>
        <v>14.12.2019</v>
      </c>
      <c r="D753" s="249">
        <f>ABS(Hlasatel!D753)</f>
        <v>506</v>
      </c>
      <c r="E753" s="251" t="str">
        <f>CONCATENATE(Hlasatel!E753)</f>
        <v>B příp 33 kg</v>
      </c>
      <c r="F753" s="249" t="str">
        <f>CONCATENATE(Hlasatel!F753)</f>
        <v>ř.ř.</v>
      </c>
      <c r="G753" s="249" t="str">
        <f>CONCATENATE(Hlasatel!G753)</f>
        <v>5</v>
      </c>
      <c r="H753" s="261" t="str">
        <f>CONCATENATE(Hlasatel!H753)</f>
        <v/>
      </c>
      <c r="I753" s="264" t="str">
        <f>CONCATENATE(Hlasatel!I753)</f>
        <v>1</v>
      </c>
    </row>
    <row r="754" spans="1:9" ht="13.5" hidden="1" thickBot="1">
      <c r="A754" s="294"/>
      <c r="B754" s="295"/>
      <c r="C754" s="250"/>
      <c r="D754" s="250"/>
      <c r="E754" s="252"/>
      <c r="F754" s="250"/>
      <c r="G754" s="250"/>
      <c r="H754" s="262"/>
      <c r="I754" s="265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9" hidden="1">
      <c r="A757" s="281" t="s">
        <v>7</v>
      </c>
      <c r="B757" s="282"/>
      <c r="C757" s="98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7" t="s">
        <v>63</v>
      </c>
      <c r="C761" s="267"/>
      <c r="D761" s="280"/>
      <c r="E761" s="96" t="s">
        <v>1</v>
      </c>
      <c r="F761" s="326" t="s">
        <v>63</v>
      </c>
      <c r="G761" s="327"/>
      <c r="H761" s="327"/>
      <c r="I761" s="127" t="s">
        <v>62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64</v>
      </c>
      <c r="B765" s="282"/>
      <c r="C765" s="282"/>
      <c r="D765" s="338"/>
      <c r="E765" s="123"/>
      <c r="F765" s="281" t="s">
        <v>64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64</v>
      </c>
      <c r="B769" s="282"/>
      <c r="C769" s="282"/>
      <c r="D769" s="338"/>
      <c r="E769" s="123"/>
      <c r="F769" s="281" t="s">
        <v>64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42"/>
      <c r="B772" s="343"/>
      <c r="C772" s="343"/>
      <c r="D772" s="344"/>
      <c r="E772" s="337"/>
      <c r="F772" s="345"/>
      <c r="G772" s="346"/>
      <c r="H772" s="346"/>
      <c r="I772" s="347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39"/>
      <c r="B774" s="352" t="s">
        <v>65</v>
      </c>
      <c r="C774" s="353"/>
      <c r="D774" s="84"/>
      <c r="E774" s="90"/>
      <c r="F774" s="84"/>
      <c r="G774" s="354" t="s">
        <v>66</v>
      </c>
      <c r="H774" s="355"/>
      <c r="I774" s="339"/>
    </row>
    <row r="775" spans="1:9" hidden="1">
      <c r="A775" s="340"/>
      <c r="B775" s="352"/>
      <c r="C775" s="353"/>
      <c r="D775" s="84"/>
      <c r="E775" s="90"/>
      <c r="F775" s="84"/>
      <c r="G775" s="354"/>
      <c r="H775" s="355"/>
      <c r="I775" s="340"/>
    </row>
    <row r="776" spans="1:9" ht="13.5" hidden="1" thickBot="1">
      <c r="A776" s="341"/>
      <c r="B776" s="352"/>
      <c r="C776" s="353"/>
      <c r="D776" s="84"/>
      <c r="E776" s="90"/>
      <c r="F776" s="84"/>
      <c r="G776" s="354"/>
      <c r="H776" s="355"/>
      <c r="I776" s="341"/>
    </row>
    <row r="777" spans="1:9" hidden="1">
      <c r="A777" s="84"/>
      <c r="B777" s="348" t="s">
        <v>67</v>
      </c>
      <c r="C777" s="349"/>
      <c r="D777" s="350"/>
      <c r="E777" s="90"/>
      <c r="F777" s="350"/>
      <c r="G777" s="351" t="s">
        <v>68</v>
      </c>
      <c r="H777" s="351"/>
      <c r="I777" s="84"/>
    </row>
    <row r="778" spans="1:9" hidden="1">
      <c r="A778" s="84"/>
      <c r="B778" s="348"/>
      <c r="C778" s="349"/>
      <c r="D778" s="350"/>
      <c r="E778" s="90"/>
      <c r="F778" s="350"/>
      <c r="G778" s="351"/>
      <c r="H778" s="351"/>
      <c r="I778" s="84"/>
    </row>
    <row r="779" spans="1:9" hidden="1">
      <c r="A779" s="84"/>
      <c r="B779" s="348"/>
      <c r="C779" s="349"/>
      <c r="D779" s="350"/>
      <c r="E779" s="90"/>
      <c r="F779" s="350"/>
      <c r="G779" s="351"/>
      <c r="H779" s="35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0" t="s">
        <v>70</v>
      </c>
      <c r="I781" s="361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2" t="s">
        <v>71</v>
      </c>
      <c r="B785" s="362"/>
      <c r="C785" s="362"/>
      <c r="D785" s="362"/>
      <c r="E785" s="362"/>
      <c r="F785" s="362"/>
      <c r="G785" s="362"/>
      <c r="H785" s="362"/>
      <c r="I785" s="362"/>
    </row>
    <row r="786" spans="1:9" hidden="1">
      <c r="A786" s="362"/>
      <c r="B786" s="362"/>
      <c r="C786" s="362"/>
      <c r="D786" s="362"/>
      <c r="E786" s="362"/>
      <c r="F786" s="362"/>
      <c r="G786" s="362"/>
      <c r="H786" s="362"/>
      <c r="I786" s="362"/>
    </row>
    <row r="787" spans="1:9" hidden="1">
      <c r="A787" s="358" t="s">
        <v>72</v>
      </c>
      <c r="B787" s="363" t="s">
        <v>73</v>
      </c>
      <c r="C787" s="364"/>
      <c r="D787" s="365"/>
      <c r="E787" s="90"/>
      <c r="F787" s="358" t="s">
        <v>86</v>
      </c>
      <c r="G787" s="381" t="s">
        <v>74</v>
      </c>
      <c r="H787" s="382"/>
      <c r="I787" s="383"/>
    </row>
    <row r="788" spans="1:9" hidden="1">
      <c r="A788" s="358"/>
      <c r="B788" s="366"/>
      <c r="C788" s="367"/>
      <c r="D788" s="368"/>
      <c r="E788" s="90"/>
      <c r="F788" s="358"/>
      <c r="G788" s="384"/>
      <c r="H788" s="385"/>
      <c r="I788" s="386"/>
    </row>
    <row r="789" spans="1:9" hidden="1">
      <c r="A789" s="358" t="s">
        <v>87</v>
      </c>
      <c r="B789" s="357" t="s">
        <v>75</v>
      </c>
      <c r="C789" s="357"/>
      <c r="D789" s="357"/>
      <c r="E789" s="90"/>
      <c r="F789" s="358" t="s">
        <v>86</v>
      </c>
      <c r="G789" s="359" t="s">
        <v>76</v>
      </c>
      <c r="H789" s="359"/>
      <c r="I789" s="359"/>
    </row>
    <row r="790" spans="1:9" hidden="1">
      <c r="A790" s="358"/>
      <c r="B790" s="357"/>
      <c r="C790" s="357"/>
      <c r="D790" s="357"/>
      <c r="E790" s="90"/>
      <c r="F790" s="358"/>
      <c r="G790" s="359"/>
      <c r="H790" s="359"/>
      <c r="I790" s="359"/>
    </row>
    <row r="791" spans="1:9" hidden="1">
      <c r="A791" s="358" t="s">
        <v>88</v>
      </c>
      <c r="B791" s="357" t="s">
        <v>77</v>
      </c>
      <c r="C791" s="357"/>
      <c r="D791" s="357"/>
      <c r="E791" s="90"/>
      <c r="F791" s="358" t="s">
        <v>86</v>
      </c>
      <c r="G791" s="359" t="s">
        <v>78</v>
      </c>
      <c r="H791" s="359"/>
      <c r="I791" s="359"/>
    </row>
    <row r="792" spans="1:9" hidden="1">
      <c r="A792" s="358"/>
      <c r="B792" s="357"/>
      <c r="C792" s="357"/>
      <c r="D792" s="357"/>
      <c r="E792" s="90"/>
      <c r="F792" s="358"/>
      <c r="G792" s="359"/>
      <c r="H792" s="359"/>
      <c r="I792" s="359"/>
    </row>
    <row r="793" spans="1:9" hidden="1">
      <c r="A793" s="358" t="s">
        <v>89</v>
      </c>
      <c r="B793" s="357" t="s">
        <v>79</v>
      </c>
      <c r="C793" s="357"/>
      <c r="D793" s="357"/>
      <c r="E793" s="90"/>
      <c r="F793" s="358" t="s">
        <v>80</v>
      </c>
      <c r="G793" s="359" t="s">
        <v>81</v>
      </c>
      <c r="H793" s="359"/>
      <c r="I793" s="359"/>
    </row>
    <row r="794" spans="1:9" hidden="1">
      <c r="A794" s="358"/>
      <c r="B794" s="357"/>
      <c r="C794" s="357"/>
      <c r="D794" s="357"/>
      <c r="E794" s="90"/>
      <c r="F794" s="358"/>
      <c r="G794" s="359"/>
      <c r="H794" s="359"/>
      <c r="I794" s="359"/>
    </row>
    <row r="795" spans="1:9" hidden="1">
      <c r="A795" s="358" t="s">
        <v>90</v>
      </c>
      <c r="B795" s="357" t="s">
        <v>82</v>
      </c>
      <c r="C795" s="357"/>
      <c r="D795" s="357"/>
      <c r="E795" s="90"/>
      <c r="F795" s="358" t="s">
        <v>80</v>
      </c>
      <c r="G795" s="359" t="s">
        <v>83</v>
      </c>
      <c r="H795" s="359"/>
      <c r="I795" s="359"/>
    </row>
    <row r="796" spans="1:9" hidden="1">
      <c r="A796" s="358"/>
      <c r="B796" s="357"/>
      <c r="C796" s="357"/>
      <c r="D796" s="357"/>
      <c r="E796" s="90"/>
      <c r="F796" s="358"/>
      <c r="G796" s="359"/>
      <c r="H796" s="359"/>
      <c r="I796" s="359"/>
    </row>
    <row r="797" spans="1:9" hidden="1">
      <c r="A797" s="358" t="s">
        <v>86</v>
      </c>
      <c r="B797" s="363" t="s">
        <v>84</v>
      </c>
      <c r="C797" s="364"/>
      <c r="D797" s="365"/>
      <c r="E797" s="90"/>
      <c r="F797" s="375" t="s">
        <v>85</v>
      </c>
      <c r="G797" s="376"/>
      <c r="H797" s="376"/>
      <c r="I797" s="377"/>
    </row>
    <row r="798" spans="1:9" hidden="1">
      <c r="A798" s="358"/>
      <c r="B798" s="366"/>
      <c r="C798" s="367"/>
      <c r="D798" s="368"/>
      <c r="E798" s="90"/>
      <c r="F798" s="378"/>
      <c r="G798" s="379"/>
      <c r="H798" s="379"/>
      <c r="I798" s="380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54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55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56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6" t="s">
        <v>57</v>
      </c>
      <c r="B809" s="267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49" t="str">
        <f>CONCATENATE(Hlasatel!C810)</f>
        <v>14.12.2019</v>
      </c>
      <c r="D810" s="249">
        <f>ABS(Hlasatel!D810)</f>
        <v>507</v>
      </c>
      <c r="E810" s="251" t="str">
        <f>CONCATENATE(Hlasatel!E810)</f>
        <v>B příp 33 kg</v>
      </c>
      <c r="F810" s="249" t="str">
        <f>CONCATENATE(Hlasatel!F810)</f>
        <v>ř.ř.</v>
      </c>
      <c r="G810" s="249" t="str">
        <f>CONCATENATE(Hlasatel!G810)</f>
        <v>5</v>
      </c>
      <c r="H810" s="261" t="str">
        <f>CONCATENATE(Hlasatel!H810)</f>
        <v/>
      </c>
      <c r="I810" s="264" t="str">
        <f>CONCATENATE(Hlasatel!I810)</f>
        <v>1</v>
      </c>
    </row>
    <row r="811" spans="1:9" ht="13.5" hidden="1" thickBot="1">
      <c r="A811" s="294"/>
      <c r="B811" s="295"/>
      <c r="C811" s="250"/>
      <c r="D811" s="250"/>
      <c r="E811" s="252"/>
      <c r="F811" s="250"/>
      <c r="G811" s="250"/>
      <c r="H811" s="262"/>
      <c r="I811" s="265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9" hidden="1">
      <c r="A814" s="281" t="s">
        <v>7</v>
      </c>
      <c r="B814" s="282"/>
      <c r="C814" s="98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7" t="s">
        <v>63</v>
      </c>
      <c r="C818" s="267"/>
      <c r="D818" s="280"/>
      <c r="E818" s="96" t="s">
        <v>1</v>
      </c>
      <c r="F818" s="326" t="s">
        <v>63</v>
      </c>
      <c r="G818" s="327"/>
      <c r="H818" s="327"/>
      <c r="I818" s="127" t="s">
        <v>62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64</v>
      </c>
      <c r="B822" s="282"/>
      <c r="C822" s="282"/>
      <c r="D822" s="338"/>
      <c r="E822" s="123"/>
      <c r="F822" s="281" t="s">
        <v>64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64</v>
      </c>
      <c r="B826" s="282"/>
      <c r="C826" s="282"/>
      <c r="D826" s="338"/>
      <c r="E826" s="123"/>
      <c r="F826" s="281" t="s">
        <v>64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42"/>
      <c r="B829" s="343"/>
      <c r="C829" s="343"/>
      <c r="D829" s="344"/>
      <c r="E829" s="337"/>
      <c r="F829" s="345"/>
      <c r="G829" s="346"/>
      <c r="H829" s="346"/>
      <c r="I829" s="347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39"/>
      <c r="B831" s="352" t="s">
        <v>65</v>
      </c>
      <c r="C831" s="353"/>
      <c r="D831" s="84"/>
      <c r="E831" s="90"/>
      <c r="F831" s="84"/>
      <c r="G831" s="354" t="s">
        <v>66</v>
      </c>
      <c r="H831" s="355"/>
      <c r="I831" s="339"/>
    </row>
    <row r="832" spans="1:9" hidden="1">
      <c r="A832" s="340"/>
      <c r="B832" s="352"/>
      <c r="C832" s="353"/>
      <c r="D832" s="84"/>
      <c r="E832" s="90"/>
      <c r="F832" s="84"/>
      <c r="G832" s="354"/>
      <c r="H832" s="355"/>
      <c r="I832" s="340"/>
    </row>
    <row r="833" spans="1:9" ht="13.5" hidden="1" thickBot="1">
      <c r="A833" s="341"/>
      <c r="B833" s="352"/>
      <c r="C833" s="353"/>
      <c r="D833" s="84"/>
      <c r="E833" s="90"/>
      <c r="F833" s="84"/>
      <c r="G833" s="354"/>
      <c r="H833" s="355"/>
      <c r="I833" s="341"/>
    </row>
    <row r="834" spans="1:9" hidden="1">
      <c r="A834" s="84"/>
      <c r="B834" s="348" t="s">
        <v>67</v>
      </c>
      <c r="C834" s="349"/>
      <c r="D834" s="350"/>
      <c r="E834" s="90"/>
      <c r="F834" s="350"/>
      <c r="G834" s="351" t="s">
        <v>68</v>
      </c>
      <c r="H834" s="351"/>
      <c r="I834" s="84"/>
    </row>
    <row r="835" spans="1:9" hidden="1">
      <c r="A835" s="84"/>
      <c r="B835" s="348"/>
      <c r="C835" s="349"/>
      <c r="D835" s="350"/>
      <c r="E835" s="90"/>
      <c r="F835" s="350"/>
      <c r="G835" s="351"/>
      <c r="H835" s="351"/>
      <c r="I835" s="84"/>
    </row>
    <row r="836" spans="1:9" hidden="1">
      <c r="A836" s="84"/>
      <c r="B836" s="348"/>
      <c r="C836" s="349"/>
      <c r="D836" s="350"/>
      <c r="E836" s="90"/>
      <c r="F836" s="350"/>
      <c r="G836" s="351"/>
      <c r="H836" s="35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0" t="s">
        <v>70</v>
      </c>
      <c r="I838" s="361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2" t="s">
        <v>71</v>
      </c>
      <c r="B842" s="362"/>
      <c r="C842" s="362"/>
      <c r="D842" s="362"/>
      <c r="E842" s="362"/>
      <c r="F842" s="362"/>
      <c r="G842" s="362"/>
      <c r="H842" s="362"/>
      <c r="I842" s="362"/>
    </row>
    <row r="843" spans="1:9" hidden="1">
      <c r="A843" s="362"/>
      <c r="B843" s="362"/>
      <c r="C843" s="362"/>
      <c r="D843" s="362"/>
      <c r="E843" s="362"/>
      <c r="F843" s="362"/>
      <c r="G843" s="362"/>
      <c r="H843" s="362"/>
      <c r="I843" s="362"/>
    </row>
    <row r="844" spans="1:9" hidden="1">
      <c r="A844" s="358" t="s">
        <v>72</v>
      </c>
      <c r="B844" s="363" t="s">
        <v>73</v>
      </c>
      <c r="C844" s="364"/>
      <c r="D844" s="365"/>
      <c r="E844" s="90"/>
      <c r="F844" s="358" t="s">
        <v>86</v>
      </c>
      <c r="G844" s="381" t="s">
        <v>74</v>
      </c>
      <c r="H844" s="382"/>
      <c r="I844" s="383"/>
    </row>
    <row r="845" spans="1:9" hidden="1">
      <c r="A845" s="358"/>
      <c r="B845" s="366"/>
      <c r="C845" s="367"/>
      <c r="D845" s="368"/>
      <c r="E845" s="90"/>
      <c r="F845" s="358"/>
      <c r="G845" s="384"/>
      <c r="H845" s="385"/>
      <c r="I845" s="386"/>
    </row>
    <row r="846" spans="1:9" hidden="1">
      <c r="A846" s="358" t="s">
        <v>87</v>
      </c>
      <c r="B846" s="357" t="s">
        <v>75</v>
      </c>
      <c r="C846" s="357"/>
      <c r="D846" s="357"/>
      <c r="E846" s="90"/>
      <c r="F846" s="358" t="s">
        <v>86</v>
      </c>
      <c r="G846" s="359" t="s">
        <v>76</v>
      </c>
      <c r="H846" s="359"/>
      <c r="I846" s="359"/>
    </row>
    <row r="847" spans="1:9" hidden="1">
      <c r="A847" s="358"/>
      <c r="B847" s="357"/>
      <c r="C847" s="357"/>
      <c r="D847" s="357"/>
      <c r="E847" s="90"/>
      <c r="F847" s="358"/>
      <c r="G847" s="359"/>
      <c r="H847" s="359"/>
      <c r="I847" s="359"/>
    </row>
    <row r="848" spans="1:9" hidden="1">
      <c r="A848" s="358" t="s">
        <v>88</v>
      </c>
      <c r="B848" s="357" t="s">
        <v>77</v>
      </c>
      <c r="C848" s="357"/>
      <c r="D848" s="357"/>
      <c r="E848" s="90"/>
      <c r="F848" s="358" t="s">
        <v>86</v>
      </c>
      <c r="G848" s="359" t="s">
        <v>78</v>
      </c>
      <c r="H848" s="359"/>
      <c r="I848" s="359"/>
    </row>
    <row r="849" spans="1:9" hidden="1">
      <c r="A849" s="358"/>
      <c r="B849" s="357"/>
      <c r="C849" s="357"/>
      <c r="D849" s="357"/>
      <c r="E849" s="90"/>
      <c r="F849" s="358"/>
      <c r="G849" s="359"/>
      <c r="H849" s="359"/>
      <c r="I849" s="359"/>
    </row>
    <row r="850" spans="1:9" hidden="1">
      <c r="A850" s="358" t="s">
        <v>89</v>
      </c>
      <c r="B850" s="357" t="s">
        <v>79</v>
      </c>
      <c r="C850" s="357"/>
      <c r="D850" s="357"/>
      <c r="E850" s="90"/>
      <c r="F850" s="358" t="s">
        <v>80</v>
      </c>
      <c r="G850" s="359" t="s">
        <v>81</v>
      </c>
      <c r="H850" s="359"/>
      <c r="I850" s="359"/>
    </row>
    <row r="851" spans="1:9" hidden="1">
      <c r="A851" s="358"/>
      <c r="B851" s="357"/>
      <c r="C851" s="357"/>
      <c r="D851" s="357"/>
      <c r="E851" s="90"/>
      <c r="F851" s="358"/>
      <c r="G851" s="359"/>
      <c r="H851" s="359"/>
      <c r="I851" s="359"/>
    </row>
    <row r="852" spans="1:9" hidden="1">
      <c r="A852" s="358" t="s">
        <v>90</v>
      </c>
      <c r="B852" s="357" t="s">
        <v>82</v>
      </c>
      <c r="C852" s="357"/>
      <c r="D852" s="357"/>
      <c r="E852" s="90"/>
      <c r="F852" s="358" t="s">
        <v>80</v>
      </c>
      <c r="G852" s="359" t="s">
        <v>83</v>
      </c>
      <c r="H852" s="359"/>
      <c r="I852" s="359"/>
    </row>
    <row r="853" spans="1:9" hidden="1">
      <c r="A853" s="358"/>
      <c r="B853" s="357"/>
      <c r="C853" s="357"/>
      <c r="D853" s="357"/>
      <c r="E853" s="90"/>
      <c r="F853" s="358"/>
      <c r="G853" s="359"/>
      <c r="H853" s="359"/>
      <c r="I853" s="359"/>
    </row>
    <row r="854" spans="1:9" hidden="1">
      <c r="A854" s="358" t="s">
        <v>86</v>
      </c>
      <c r="B854" s="363" t="s">
        <v>84</v>
      </c>
      <c r="C854" s="364"/>
      <c r="D854" s="365"/>
      <c r="E854" s="90"/>
      <c r="F854" s="375" t="s">
        <v>85</v>
      </c>
      <c r="G854" s="376"/>
      <c r="H854" s="376"/>
      <c r="I854" s="377"/>
    </row>
    <row r="855" spans="1:9" hidden="1">
      <c r="A855" s="358"/>
      <c r="B855" s="366"/>
      <c r="C855" s="367"/>
      <c r="D855" s="368"/>
      <c r="E855" s="90"/>
      <c r="F855" s="378"/>
      <c r="G855" s="379"/>
      <c r="H855" s="379"/>
      <c r="I855" s="380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54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55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56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6" t="s">
        <v>57</v>
      </c>
      <c r="B866" s="267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49" t="str">
        <f>CONCATENATE(Hlasatel!C867)</f>
        <v>14.12.2019</v>
      </c>
      <c r="D867" s="249">
        <f>ABS(Hlasatel!D867)</f>
        <v>508</v>
      </c>
      <c r="E867" s="251" t="str">
        <f>CONCATENATE(Hlasatel!E867)</f>
        <v>B příp 33 kg</v>
      </c>
      <c r="F867" s="249" t="str">
        <f>CONCATENATE(Hlasatel!F867)</f>
        <v>ř.ř.</v>
      </c>
      <c r="G867" s="249" t="str">
        <f>CONCATENATE(Hlasatel!G867)</f>
        <v>5</v>
      </c>
      <c r="H867" s="261" t="str">
        <f>CONCATENATE(Hlasatel!H867)</f>
        <v/>
      </c>
      <c r="I867" s="264" t="str">
        <f>CONCATENATE(Hlasatel!I867)</f>
        <v>1</v>
      </c>
    </row>
    <row r="868" spans="1:9" ht="13.5" hidden="1" thickBot="1">
      <c r="A868" s="294"/>
      <c r="B868" s="295"/>
      <c r="C868" s="250"/>
      <c r="D868" s="250"/>
      <c r="E868" s="252"/>
      <c r="F868" s="250"/>
      <c r="G868" s="250"/>
      <c r="H868" s="262"/>
      <c r="I868" s="265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9" hidden="1">
      <c r="A871" s="281" t="s">
        <v>7</v>
      </c>
      <c r="B871" s="282"/>
      <c r="C871" s="98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7" t="s">
        <v>63</v>
      </c>
      <c r="C875" s="267"/>
      <c r="D875" s="280"/>
      <c r="E875" s="96" t="s">
        <v>1</v>
      </c>
      <c r="F875" s="326" t="s">
        <v>63</v>
      </c>
      <c r="G875" s="327"/>
      <c r="H875" s="327"/>
      <c r="I875" s="127" t="s">
        <v>62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64</v>
      </c>
      <c r="B879" s="282"/>
      <c r="C879" s="282"/>
      <c r="D879" s="338"/>
      <c r="E879" s="123"/>
      <c r="F879" s="281" t="s">
        <v>64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64</v>
      </c>
      <c r="B883" s="282"/>
      <c r="C883" s="282"/>
      <c r="D883" s="338"/>
      <c r="E883" s="123"/>
      <c r="F883" s="281" t="s">
        <v>64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42"/>
      <c r="B886" s="343"/>
      <c r="C886" s="343"/>
      <c r="D886" s="344"/>
      <c r="E886" s="337"/>
      <c r="F886" s="345"/>
      <c r="G886" s="346"/>
      <c r="H886" s="346"/>
      <c r="I886" s="347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39"/>
      <c r="B888" s="352" t="s">
        <v>65</v>
      </c>
      <c r="C888" s="353"/>
      <c r="D888" s="84"/>
      <c r="E888" s="90"/>
      <c r="F888" s="84"/>
      <c r="G888" s="354" t="s">
        <v>66</v>
      </c>
      <c r="H888" s="355"/>
      <c r="I888" s="339"/>
    </row>
    <row r="889" spans="1:9" hidden="1">
      <c r="A889" s="340"/>
      <c r="B889" s="352"/>
      <c r="C889" s="353"/>
      <c r="D889" s="84"/>
      <c r="E889" s="90"/>
      <c r="F889" s="84"/>
      <c r="G889" s="354"/>
      <c r="H889" s="355"/>
      <c r="I889" s="340"/>
    </row>
    <row r="890" spans="1:9" ht="13.5" hidden="1" thickBot="1">
      <c r="A890" s="341"/>
      <c r="B890" s="352"/>
      <c r="C890" s="353"/>
      <c r="D890" s="84"/>
      <c r="E890" s="90"/>
      <c r="F890" s="84"/>
      <c r="G890" s="354"/>
      <c r="H890" s="355"/>
      <c r="I890" s="341"/>
    </row>
    <row r="891" spans="1:9" hidden="1">
      <c r="A891" s="84"/>
      <c r="B891" s="348" t="s">
        <v>67</v>
      </c>
      <c r="C891" s="349"/>
      <c r="D891" s="350"/>
      <c r="E891" s="90"/>
      <c r="F891" s="350"/>
      <c r="G891" s="351" t="s">
        <v>68</v>
      </c>
      <c r="H891" s="351"/>
      <c r="I891" s="84"/>
    </row>
    <row r="892" spans="1:9" hidden="1">
      <c r="A892" s="84"/>
      <c r="B892" s="348"/>
      <c r="C892" s="349"/>
      <c r="D892" s="350"/>
      <c r="E892" s="90"/>
      <c r="F892" s="350"/>
      <c r="G892" s="351"/>
      <c r="H892" s="351"/>
      <c r="I892" s="84"/>
    </row>
    <row r="893" spans="1:9" hidden="1">
      <c r="A893" s="84"/>
      <c r="B893" s="348"/>
      <c r="C893" s="349"/>
      <c r="D893" s="350"/>
      <c r="E893" s="90"/>
      <c r="F893" s="350"/>
      <c r="G893" s="351"/>
      <c r="H893" s="35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0" t="s">
        <v>70</v>
      </c>
      <c r="I895" s="361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2" t="s">
        <v>71</v>
      </c>
      <c r="B899" s="362"/>
      <c r="C899" s="362"/>
      <c r="D899" s="362"/>
      <c r="E899" s="362"/>
      <c r="F899" s="362"/>
      <c r="G899" s="362"/>
      <c r="H899" s="362"/>
      <c r="I899" s="362"/>
    </row>
    <row r="900" spans="1:9" hidden="1">
      <c r="A900" s="362"/>
      <c r="B900" s="362"/>
      <c r="C900" s="362"/>
      <c r="D900" s="362"/>
      <c r="E900" s="362"/>
      <c r="F900" s="362"/>
      <c r="G900" s="362"/>
      <c r="H900" s="362"/>
      <c r="I900" s="362"/>
    </row>
    <row r="901" spans="1:9" hidden="1">
      <c r="A901" s="358" t="s">
        <v>72</v>
      </c>
      <c r="B901" s="363" t="s">
        <v>73</v>
      </c>
      <c r="C901" s="364"/>
      <c r="D901" s="365"/>
      <c r="E901" s="90"/>
      <c r="F901" s="358" t="s">
        <v>86</v>
      </c>
      <c r="G901" s="381" t="s">
        <v>74</v>
      </c>
      <c r="H901" s="382"/>
      <c r="I901" s="383"/>
    </row>
    <row r="902" spans="1:9" hidden="1">
      <c r="A902" s="358"/>
      <c r="B902" s="366"/>
      <c r="C902" s="367"/>
      <c r="D902" s="368"/>
      <c r="E902" s="90"/>
      <c r="F902" s="358"/>
      <c r="G902" s="384"/>
      <c r="H902" s="385"/>
      <c r="I902" s="386"/>
    </row>
    <row r="903" spans="1:9" hidden="1">
      <c r="A903" s="358" t="s">
        <v>87</v>
      </c>
      <c r="B903" s="357" t="s">
        <v>75</v>
      </c>
      <c r="C903" s="357"/>
      <c r="D903" s="357"/>
      <c r="E903" s="90"/>
      <c r="F903" s="358" t="s">
        <v>86</v>
      </c>
      <c r="G903" s="359" t="s">
        <v>76</v>
      </c>
      <c r="H903" s="359"/>
      <c r="I903" s="359"/>
    </row>
    <row r="904" spans="1:9" hidden="1">
      <c r="A904" s="358"/>
      <c r="B904" s="357"/>
      <c r="C904" s="357"/>
      <c r="D904" s="357"/>
      <c r="E904" s="90"/>
      <c r="F904" s="358"/>
      <c r="G904" s="359"/>
      <c r="H904" s="359"/>
      <c r="I904" s="359"/>
    </row>
    <row r="905" spans="1:9" hidden="1">
      <c r="A905" s="358" t="s">
        <v>88</v>
      </c>
      <c r="B905" s="357" t="s">
        <v>77</v>
      </c>
      <c r="C905" s="357"/>
      <c r="D905" s="357"/>
      <c r="E905" s="90"/>
      <c r="F905" s="358" t="s">
        <v>86</v>
      </c>
      <c r="G905" s="359" t="s">
        <v>78</v>
      </c>
      <c r="H905" s="359"/>
      <c r="I905" s="359"/>
    </row>
    <row r="906" spans="1:9" hidden="1">
      <c r="A906" s="358"/>
      <c r="B906" s="357"/>
      <c r="C906" s="357"/>
      <c r="D906" s="357"/>
      <c r="E906" s="90"/>
      <c r="F906" s="358"/>
      <c r="G906" s="359"/>
      <c r="H906" s="359"/>
      <c r="I906" s="359"/>
    </row>
    <row r="907" spans="1:9" hidden="1">
      <c r="A907" s="358" t="s">
        <v>89</v>
      </c>
      <c r="B907" s="357" t="s">
        <v>79</v>
      </c>
      <c r="C907" s="357"/>
      <c r="D907" s="357"/>
      <c r="E907" s="90"/>
      <c r="F907" s="358" t="s">
        <v>80</v>
      </c>
      <c r="G907" s="359" t="s">
        <v>81</v>
      </c>
      <c r="H907" s="359"/>
      <c r="I907" s="359"/>
    </row>
    <row r="908" spans="1:9" hidden="1">
      <c r="A908" s="358"/>
      <c r="B908" s="357"/>
      <c r="C908" s="357"/>
      <c r="D908" s="357"/>
      <c r="E908" s="90"/>
      <c r="F908" s="358"/>
      <c r="G908" s="359"/>
      <c r="H908" s="359"/>
      <c r="I908" s="359"/>
    </row>
    <row r="909" spans="1:9" hidden="1">
      <c r="A909" s="358" t="s">
        <v>90</v>
      </c>
      <c r="B909" s="357" t="s">
        <v>82</v>
      </c>
      <c r="C909" s="357"/>
      <c r="D909" s="357"/>
      <c r="E909" s="90"/>
      <c r="F909" s="358" t="s">
        <v>80</v>
      </c>
      <c r="G909" s="359" t="s">
        <v>83</v>
      </c>
      <c r="H909" s="359"/>
      <c r="I909" s="359"/>
    </row>
    <row r="910" spans="1:9" hidden="1">
      <c r="A910" s="358"/>
      <c r="B910" s="357"/>
      <c r="C910" s="357"/>
      <c r="D910" s="357"/>
      <c r="E910" s="90"/>
      <c r="F910" s="358"/>
      <c r="G910" s="359"/>
      <c r="H910" s="359"/>
      <c r="I910" s="359"/>
    </row>
    <row r="911" spans="1:9" hidden="1">
      <c r="A911" s="358" t="s">
        <v>86</v>
      </c>
      <c r="B911" s="363" t="s">
        <v>84</v>
      </c>
      <c r="C911" s="364"/>
      <c r="D911" s="365"/>
      <c r="E911" s="90"/>
      <c r="F911" s="375" t="s">
        <v>85</v>
      </c>
      <c r="G911" s="376"/>
      <c r="H911" s="376"/>
      <c r="I911" s="377"/>
    </row>
    <row r="912" spans="1:9" hidden="1">
      <c r="A912" s="358"/>
      <c r="B912" s="366"/>
      <c r="C912" s="367"/>
      <c r="D912" s="368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33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Kastl Michael</v>
      </c>
      <c r="C10" s="33" t="str">
        <f t="shared" ref="C10:C19" si="1">CONCATENATE(L10,M10,N10,O10,P10,Q10)</f>
        <v>Březová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Kastl Michael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Březová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Vinduška Vojtěch</v>
      </c>
      <c r="C11" s="33" t="str">
        <f t="shared" si="1"/>
        <v>Spořice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Vinduška Vojtěch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Spořice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Drs Lukáš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Drs Lukáš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Slavíková Natálie</v>
      </c>
      <c r="C13" s="73" t="str">
        <f t="shared" si="1"/>
        <v>CW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Slavíková Natálie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CW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2019-12-14T13:15:03Z</cp:lastPrinted>
  <dcterms:created xsi:type="dcterms:W3CDTF">2002-01-25T08:02:23Z</dcterms:created>
  <dcterms:modified xsi:type="dcterms:W3CDTF">2019-12-14T13:15:26Z</dcterms:modified>
</cp:coreProperties>
</file>