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G3"/>
  <c r="B3"/>
  <c r="B2"/>
  <c r="A1"/>
  <c r="A12" i="16"/>
  <c r="A12" i="15" s="1"/>
  <c r="A69" i="4"/>
  <c r="B5" i="3"/>
  <c r="B4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A21" i="3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F530" s="1"/>
  <c r="F530" i="15" s="1"/>
  <c r="R530" i="16"/>
  <c r="S530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H416"/>
  <c r="H416" i="15" s="1"/>
  <c r="P416" i="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F701" s="1"/>
  <c r="F701" i="15" s="1"/>
  <c r="Q701" i="16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A17" s="1"/>
  <c r="A17" i="15" s="1"/>
  <c r="M17" i="16"/>
  <c r="N17"/>
  <c r="O17"/>
  <c r="H12" i="15"/>
  <c r="G12"/>
  <c r="F12"/>
  <c r="J3" i="4"/>
  <c r="A1"/>
  <c r="A46"/>
  <c r="J19" i="3"/>
  <c r="G19"/>
  <c r="H19"/>
  <c r="I19"/>
  <c r="B46" i="4"/>
  <c r="Q19" i="3"/>
  <c r="N19"/>
  <c r="C19" s="1"/>
  <c r="O19"/>
  <c r="P19"/>
  <c r="Q18"/>
  <c r="B26" i="4"/>
  <c r="N18" i="3"/>
  <c r="O18"/>
  <c r="P18"/>
  <c r="Q17"/>
  <c r="B10" i="4"/>
  <c r="N17" i="3"/>
  <c r="O17"/>
  <c r="P17"/>
  <c r="Q16"/>
  <c r="B14" i="4"/>
  <c r="N14" i="3" s="1"/>
  <c r="C14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C1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B18" s="1"/>
  <c r="A26" i="4"/>
  <c r="J17" i="3"/>
  <c r="I17"/>
  <c r="H17"/>
  <c r="G17"/>
  <c r="A10" i="4"/>
  <c r="J16" i="3"/>
  <c r="I16"/>
  <c r="H16"/>
  <c r="G16"/>
  <c r="B16" s="1"/>
  <c r="A14" i="4"/>
  <c r="G14" i="3"/>
  <c r="J15"/>
  <c r="I15"/>
  <c r="H15"/>
  <c r="G15"/>
  <c r="B15" s="1"/>
  <c r="A30" i="4"/>
  <c r="J14" i="3"/>
  <c r="I14"/>
  <c r="H14"/>
  <c r="A38" i="4"/>
  <c r="J13" i="3"/>
  <c r="I13"/>
  <c r="H13"/>
  <c r="A12" i="4"/>
  <c r="G13" i="3"/>
  <c r="B13" s="1"/>
  <c r="A24" i="4"/>
  <c r="J12" i="3"/>
  <c r="I12"/>
  <c r="H12"/>
  <c r="G12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A587" i="16"/>
  <c r="A587" i="15" s="1"/>
  <c r="A302" i="16"/>
  <c r="A302" i="15" s="1"/>
  <c r="D525"/>
  <c r="D582" i="16"/>
  <c r="F758"/>
  <c r="F758" i="15" s="1"/>
  <c r="H758" i="16"/>
  <c r="H758" i="15" s="1"/>
  <c r="A530" i="16"/>
  <c r="A530" i="15" s="1"/>
  <c r="C16" i="3"/>
  <c r="H587" i="16"/>
  <c r="H587" i="15" s="1"/>
  <c r="C131" i="16"/>
  <c r="C131" i="15" s="1"/>
  <c r="C188" i="16"/>
  <c r="C188" i="15" s="1"/>
  <c r="C302" i="16"/>
  <c r="C302" i="15" s="1"/>
  <c r="C416" i="16"/>
  <c r="C416" i="15" s="1"/>
  <c r="C473" i="16"/>
  <c r="C473" i="15" s="1"/>
  <c r="C530" i="16"/>
  <c r="C530" i="15" s="1"/>
  <c r="B3" i="4"/>
  <c r="I69" i="16"/>
  <c r="I69" i="15" s="1"/>
  <c r="I12"/>
  <c r="C17" i="16"/>
  <c r="C17" i="15" s="1"/>
  <c r="F872" i="16"/>
  <c r="F872" i="15" s="1"/>
  <c r="H872" i="16"/>
  <c r="H872" i="15" s="1"/>
  <c r="D639" i="16"/>
  <c r="D582" i="15"/>
  <c r="D696" i="16"/>
  <c r="D753" s="1"/>
  <c r="D639" i="15"/>
  <c r="D12"/>
  <c r="C12" i="16"/>
  <c r="C12" i="15" s="1"/>
  <c r="B2" i="4"/>
  <c r="B3" i="3"/>
  <c r="A69" i="16"/>
  <c r="A126" s="1"/>
  <c r="B19" i="3" l="1"/>
  <c r="F69" i="15"/>
  <c r="F126" i="16"/>
  <c r="A69" i="15"/>
  <c r="C69" i="16"/>
  <c r="C126" s="1"/>
  <c r="C126" i="15" s="1"/>
  <c r="H188" i="16"/>
  <c r="H188" i="15" s="1"/>
  <c r="A245" i="16"/>
  <c r="A245" i="15" s="1"/>
  <c r="C245" i="16"/>
  <c r="C245" i="15" s="1"/>
  <c r="D297" i="16"/>
  <c r="D297" i="15" s="1"/>
  <c r="D810" i="16"/>
  <c r="D753" i="15"/>
  <c r="G696" i="16"/>
  <c r="G753" s="1"/>
  <c r="G639" i="15"/>
  <c r="I126" i="16"/>
  <c r="B14" i="3"/>
  <c r="C17"/>
  <c r="C587" i="16"/>
  <c r="C587" i="15" s="1"/>
  <c r="F815" i="16"/>
  <c r="F815" i="15" s="1"/>
  <c r="A872" i="16"/>
  <c r="A872" i="15" s="1"/>
  <c r="C872" i="16"/>
  <c r="C872" i="15" s="1"/>
  <c r="A74" i="16"/>
  <c r="A74" i="15" s="1"/>
  <c r="H131" i="16"/>
  <c r="H131" i="15" s="1"/>
  <c r="A473" i="16"/>
  <c r="A473" i="15" s="1"/>
  <c r="F473" i="16"/>
  <c r="F473" i="15" s="1"/>
  <c r="H473" i="16"/>
  <c r="H473" i="15" s="1"/>
  <c r="B17" i="3"/>
  <c r="C15"/>
  <c r="C18"/>
  <c r="F17" i="16"/>
  <c r="F17" i="15" s="1"/>
  <c r="H17" i="16"/>
  <c r="H17" i="15" s="1"/>
  <c r="A644" i="16"/>
  <c r="A644" i="15" s="1"/>
  <c r="H644" i="16"/>
  <c r="H644" i="15" s="1"/>
  <c r="A701" i="16"/>
  <c r="A701" i="15" s="1"/>
  <c r="C701" i="16"/>
  <c r="C701" i="15" s="1"/>
  <c r="H701" i="16"/>
  <c r="H701" i="15" s="1"/>
  <c r="H815" i="16"/>
  <c r="H815" i="15" s="1"/>
  <c r="F131" i="16"/>
  <c r="F131" i="15" s="1"/>
  <c r="F188" i="16"/>
  <c r="F188" i="15" s="1"/>
  <c r="F245" i="16"/>
  <c r="F245" i="15" s="1"/>
  <c r="H245" i="16"/>
  <c r="H245" i="15" s="1"/>
  <c r="F302" i="16"/>
  <c r="F302" i="15" s="1"/>
  <c r="H302" i="16"/>
  <c r="H302" i="15" s="1"/>
  <c r="F359" i="16"/>
  <c r="F359" i="15" s="1"/>
  <c r="H359" i="16"/>
  <c r="H359" i="15" s="1"/>
  <c r="F416" i="16"/>
  <c r="F416" i="15" s="1"/>
  <c r="H530" i="16"/>
  <c r="H530" i="15" s="1"/>
  <c r="C183" i="16"/>
  <c r="C69" i="15"/>
  <c r="A183" i="16"/>
  <c r="A126" i="15"/>
  <c r="E69"/>
  <c r="E126" i="16"/>
  <c r="F183" l="1"/>
  <c r="F126" i="15"/>
  <c r="I183" i="16"/>
  <c r="I126" i="15"/>
  <c r="G753"/>
  <c r="G810" i="16"/>
  <c r="D810" i="15"/>
  <c r="D867" i="16"/>
  <c r="D867" i="15" s="1"/>
  <c r="C183"/>
  <c r="C240" i="16"/>
  <c r="A183" i="15"/>
  <c r="A240" i="16"/>
  <c r="E126" i="15"/>
  <c r="E183" i="16"/>
  <c r="F183" i="15" l="1"/>
  <c r="F240" i="16"/>
  <c r="I240"/>
  <c r="I183" i="15"/>
  <c r="G867" i="16"/>
  <c r="G867" i="15" s="1"/>
  <c r="G810"/>
  <c r="C297" i="16"/>
  <c r="C240" i="15"/>
  <c r="A297" i="16"/>
  <c r="A240" i="15"/>
  <c r="E240" i="16"/>
  <c r="E183" i="15"/>
  <c r="F297" i="16" l="1"/>
  <c r="F240" i="15"/>
  <c r="I240"/>
  <c r="I297" i="16"/>
  <c r="C297" i="15"/>
  <c r="C354" i="16"/>
  <c r="A354"/>
  <c r="A297" i="15"/>
  <c r="E240"/>
  <c r="E297" i="16"/>
  <c r="F297" i="15" l="1"/>
  <c r="F354" i="16"/>
  <c r="I354"/>
  <c r="I297" i="15"/>
  <c r="C354"/>
  <c r="C411" i="16"/>
  <c r="A354" i="15"/>
  <c r="A411" i="16"/>
  <c r="E354"/>
  <c r="E297" i="15"/>
  <c r="F411" i="16" l="1"/>
  <c r="F354" i="15"/>
  <c r="I354"/>
  <c r="I411" i="16"/>
  <c r="C411" i="15"/>
  <c r="C468" i="16"/>
  <c r="A468"/>
  <c r="A411" i="15"/>
  <c r="E354"/>
  <c r="E411" i="16"/>
  <c r="F468" l="1"/>
  <c r="F411" i="15"/>
  <c r="I468" i="16"/>
  <c r="I411" i="15"/>
  <c r="C468"/>
  <c r="C525" i="16"/>
  <c r="A468" i="15"/>
  <c r="A525" i="16"/>
  <c r="E468"/>
  <c r="E411" i="15"/>
  <c r="F525" i="16" l="1"/>
  <c r="F468" i="15"/>
  <c r="I468"/>
  <c r="I525" i="16"/>
  <c r="C582"/>
  <c r="C525" i="15"/>
  <c r="A582" i="16"/>
  <c r="A525" i="15"/>
  <c r="E468"/>
  <c r="E525" i="16"/>
  <c r="F525" i="15" l="1"/>
  <c r="F582" i="16"/>
  <c r="I582"/>
  <c r="I525" i="15"/>
  <c r="C639" i="16"/>
  <c r="C582" i="15"/>
  <c r="A639" i="16"/>
  <c r="A582" i="15"/>
  <c r="E525"/>
  <c r="E582" i="16"/>
  <c r="F582" i="15" l="1"/>
  <c r="F639" i="16"/>
  <c r="I582" i="15"/>
  <c r="I639" i="16"/>
  <c r="C696"/>
  <c r="C753" s="1"/>
  <c r="C639" i="15"/>
  <c r="A696" i="16"/>
  <c r="A753" s="1"/>
  <c r="A639" i="15"/>
  <c r="E582"/>
  <c r="E639" i="16"/>
  <c r="F639" i="15" l="1"/>
  <c r="F696" i="16"/>
  <c r="F753" s="1"/>
  <c r="I639" i="15"/>
  <c r="I696" i="16"/>
  <c r="I753" s="1"/>
  <c r="C810"/>
  <c r="C753" i="15"/>
  <c r="A810" i="16"/>
  <c r="A753" i="15"/>
  <c r="E696" i="16"/>
  <c r="E753" s="1"/>
  <c r="E639" i="15"/>
  <c r="F753" l="1"/>
  <c r="F810" i="16"/>
  <c r="I753" i="15"/>
  <c r="I810" i="16"/>
  <c r="C810" i="15"/>
  <c r="C867" i="16"/>
  <c r="C867" i="15" s="1"/>
  <c r="A810"/>
  <c r="A867" i="16"/>
  <c r="A867" i="15" s="1"/>
  <c r="E810" i="16"/>
  <c r="E753" i="15"/>
  <c r="F810" l="1"/>
  <c r="F867" i="16"/>
  <c r="F867" i="15" s="1"/>
  <c r="I810"/>
  <c r="I867" i="16"/>
  <c r="I867" i="15" s="1"/>
  <c r="E867" i="16"/>
  <c r="E867" i="15" s="1"/>
  <c r="E810"/>
</calcChain>
</file>

<file path=xl/sharedStrings.xml><?xml version="1.0" encoding="utf-8"?>
<sst xmlns="http://schemas.openxmlformats.org/spreadsheetml/2006/main" count="726" uniqueCount="121">
  <si>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</si>
  <si>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</si>
  <si>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</si>
  <si>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</si>
  <si>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</si>
  <si>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</si>
  <si>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</si>
  <si>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</si>
  <si>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</si>
  <si>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</si>
  <si>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</si>
  <si>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</si>
  <si>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</si>
  <si>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</si>
  <si>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</si>
  <si>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</si>
  <si>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</si>
  <si>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</si>
  <si>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</si>
  <si>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</si>
  <si>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</si>
  <si>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</si>
  <si>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</si>
  <si>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</si>
  <si>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</si>
  <si>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</si>
  <si>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</si>
  <si>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</si>
  <si>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</si>
  <si>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</si>
  <si>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</si>
  <si>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</si>
  <si>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</si>
  <si>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</si>
  <si>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</si>
  <si>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</si>
  <si>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</si>
  <si>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</si>
  <si>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</si>
  <si>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</si>
  <si>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</si>
  <si>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</si>
  <si>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</si>
  <si>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</si>
  <si>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</si>
  <si>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</si>
  <si>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</si>
  <si>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</si>
  <si>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</si>
  <si>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</si>
  <si>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</si>
  <si>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</si>
  <si>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</si>
  <si>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</si>
  <si>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</si>
  <si>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</si>
  <si>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</si>
  <si>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</si>
  <si>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</si>
  <si>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</si>
  <si>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</si>
  <si>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</si>
  <si>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</si>
  <si>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</si>
  <si>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</si>
  <si>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</si>
  <si>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</si>
  <si>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</si>
  <si>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</si>
  <si>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</si>
  <si>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</si>
  <si>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</si>
  <si>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</si>
  <si>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</si>
  <si>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</si>
  <si>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</si>
  <si>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</si>
  <si>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</si>
  <si>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</si>
  <si>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</si>
  <si>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</si>
  <si>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</si>
  <si>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</si>
  <si>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</si>
  <si>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</si>
  <si>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</si>
  <si>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</si>
  <si>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</si>
  <si>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</si>
  <si>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</si>
  <si>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</si>
  <si>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</si>
  <si>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</si>
  <si>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</si>
  <si>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</si>
  <si>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</si>
  <si>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</si>
  <si>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</si>
  <si>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</si>
  <si>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</si>
  <si>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</si>
  <si>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</si>
  <si>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</si>
  <si>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</si>
  <si>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</si>
  <si>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</si>
  <si>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</si>
  <si>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</si>
  <si>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</si>
  <si>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</si>
  <si>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</si>
  <si>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Ml.ž 37 kg</t>
  </si>
  <si>
    <t>Procházka Luděk</t>
  </si>
  <si>
    <t>CW</t>
  </si>
  <si>
    <t>Rychter Martin</t>
  </si>
  <si>
    <t>Nedoma Luboš</t>
  </si>
  <si>
    <t>Nejdek</t>
  </si>
  <si>
    <t>Taimbetor Muhammad</t>
  </si>
  <si>
    <t>Ústí</t>
  </si>
  <si>
    <t>CW Cho.</t>
  </si>
  <si>
    <t>Procházka Luďek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</si>
</sst>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64" fontId="24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11" fillId="0" borderId="67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86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1" fillId="0" borderId="80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0" fillId="0" borderId="94" xfId="0" applyBorder="1" applyAlignment="1">
      <alignment horizontal="left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9" t="str">
        <f>CONCATENATE('[1]Základní údaje'!$B$3)</f>
        <v>Vánoční turnaj Chomutov</v>
      </c>
      <c r="B1" s="179"/>
      <c r="C1" s="179"/>
      <c r="D1" s="179"/>
      <c r="E1" s="179"/>
      <c r="F1" s="179"/>
      <c r="G1" s="179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82"/>
      <c r="E2" s="182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81" t="s">
        <v>111</v>
      </c>
      <c r="E3" s="181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2007</v>
      </c>
      <c r="E6" s="173">
        <v>10</v>
      </c>
      <c r="F6" s="174">
        <v>36.1</v>
      </c>
      <c r="G6" s="14"/>
    </row>
    <row r="7" spans="1:7" ht="15.95" customHeight="1">
      <c r="A7" s="106">
        <v>2</v>
      </c>
      <c r="B7" s="175" t="s">
        <v>114</v>
      </c>
      <c r="C7" s="176" t="s">
        <v>113</v>
      </c>
      <c r="D7" s="176">
        <v>2007</v>
      </c>
      <c r="E7" s="177">
        <v>16</v>
      </c>
      <c r="F7" s="178">
        <v>35.6</v>
      </c>
      <c r="G7" s="16"/>
    </row>
    <row r="8" spans="1:7" ht="15.95" customHeight="1">
      <c r="A8" s="106">
        <v>3</v>
      </c>
      <c r="B8" s="172" t="s">
        <v>115</v>
      </c>
      <c r="C8" s="17" t="s">
        <v>116</v>
      </c>
      <c r="D8" s="15">
        <v>2006</v>
      </c>
      <c r="E8" s="173">
        <v>50</v>
      </c>
      <c r="F8" s="174">
        <v>36.1</v>
      </c>
      <c r="G8" s="16"/>
    </row>
    <row r="9" spans="1:7" ht="15.95" customHeight="1" thickBot="1">
      <c r="A9" s="109">
        <v>4</v>
      </c>
      <c r="B9" s="172" t="s">
        <v>117</v>
      </c>
      <c r="C9" s="17" t="s">
        <v>118</v>
      </c>
      <c r="D9" s="15">
        <v>2007</v>
      </c>
      <c r="E9" s="173">
        <v>85</v>
      </c>
      <c r="F9" s="174">
        <v>37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80" t="str">
        <f>CONCATENATE('[1]Základní údaje'!$B$7)</f>
        <v>Chomutov 14.12.2019</v>
      </c>
      <c r="B31" s="180"/>
      <c r="C31" s="180"/>
    </row>
    <row r="32" spans="1:7">
      <c r="A32" s="180"/>
      <c r="B32" s="180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0" sqref="W10:W11"/>
    </sheetView>
  </sheetViews>
  <sheetFormatPr defaultRowHeight="12.75"/>
  <cols>
    <col min="1" max="1" width="20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83" t="str">
        <f>CONCATENATE('Vážní listina'!A1)</f>
        <v>Vánoční turnaj Chomutov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>
      <c r="A2" s="36" t="str">
        <f>CONCATENATE([2]List1!$A$3)</f>
        <v>Místo:</v>
      </c>
      <c r="B2" s="184" t="str">
        <f>CONCATENATE('Vážní listina'!B2)</f>
        <v>Chomutov</v>
      </c>
      <c r="C2" s="184"/>
      <c r="D2" s="184"/>
      <c r="E2" s="184"/>
      <c r="N2" s="181" t="str">
        <f>CONCATENATE([2]List1!$A$6)</f>
        <v>styl:</v>
      </c>
      <c r="O2" s="181"/>
      <c r="P2" s="181"/>
      <c r="Q2" s="65"/>
      <c r="R2" s="65"/>
      <c r="S2" s="65"/>
      <c r="T2" s="181" t="str">
        <f>CONCATENATE('Vážní listina'!G3)</f>
        <v>ř.ř.</v>
      </c>
      <c r="U2" s="181"/>
      <c r="V2" s="181"/>
      <c r="W2" s="181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81" t="str">
        <f>CONCATENATE('Vážní listina'!D3)</f>
        <v>Ml.ž 37 kg</v>
      </c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90" t="str">
        <f>CONCATENATE([2]List1!$A$12)</f>
        <v>1. kolo</v>
      </c>
      <c r="F5" s="191"/>
      <c r="G5" s="192"/>
      <c r="H5" s="190" t="str">
        <f>CONCATENATE([2]List1!$A$13)</f>
        <v>2. kolo</v>
      </c>
      <c r="I5" s="191"/>
      <c r="J5" s="192"/>
      <c r="K5" s="190" t="str">
        <f>CONCATENATE([2]List1!$A$14)</f>
        <v>3. kolo</v>
      </c>
      <c r="L5" s="191"/>
      <c r="M5" s="192"/>
      <c r="N5" s="190" t="str">
        <f>CONCATENATE([2]List1!$A$14)</f>
        <v>3. kolo</v>
      </c>
      <c r="O5" s="191"/>
      <c r="P5" s="192"/>
      <c r="Q5" s="190" t="str">
        <f>CONCATENATE([2]List1!$A$16)</f>
        <v>5. kolo</v>
      </c>
      <c r="R5" s="191"/>
      <c r="S5" s="192"/>
      <c r="T5" s="216" t="str">
        <f>CONCATENATE([2]List1!$A$17)</f>
        <v>výsledky              B   T   O</v>
      </c>
      <c r="U5" s="217"/>
      <c r="V5" s="218"/>
      <c r="W5" s="5" t="str">
        <f>CONCATENATE([2]List1!$A$18)</f>
        <v>poř.</v>
      </c>
    </row>
    <row r="6" spans="1:23" ht="14.25" customHeight="1" thickTop="1" thickBot="1">
      <c r="A6" s="222" t="str">
        <f>IF('Vážní listina'!B6="","",'Vážní listina'!B6)</f>
        <v>Procházka Luděk</v>
      </c>
      <c r="B6" s="224" t="str">
        <f>IF('Vážní listina'!B6="","",'Vážní listina'!C6)</f>
        <v>CW</v>
      </c>
      <c r="C6" s="233"/>
      <c r="D6" s="226">
        <f>IF('Vážní listina'!B6="","",'Vážní listina'!A6)</f>
        <v>1</v>
      </c>
      <c r="E6" s="193">
        <v>2</v>
      </c>
      <c r="F6" s="37">
        <v>5</v>
      </c>
      <c r="G6" s="38"/>
      <c r="H6" s="193">
        <v>3</v>
      </c>
      <c r="I6" s="37">
        <v>4</v>
      </c>
      <c r="J6" s="38"/>
      <c r="K6" s="193"/>
      <c r="L6" s="37"/>
      <c r="M6" s="38"/>
      <c r="N6" s="193">
        <v>4</v>
      </c>
      <c r="O6" s="37">
        <v>5</v>
      </c>
      <c r="P6" s="38"/>
      <c r="Q6" s="193" t="s">
        <v>99</v>
      </c>
      <c r="R6" s="37"/>
      <c r="S6" s="38"/>
      <c r="T6" s="228">
        <f>F6+I6+L6+O6+R6</f>
        <v>14</v>
      </c>
      <c r="U6" s="229">
        <f>F7+I7+L7+O7+R7</f>
        <v>28</v>
      </c>
      <c r="V6" s="221">
        <f>G6+J6+M6+P6+S6</f>
        <v>0</v>
      </c>
      <c r="W6" s="200">
        <v>1</v>
      </c>
    </row>
    <row r="7" spans="1:23" ht="14.25" customHeight="1" thickBot="1">
      <c r="A7" s="223"/>
      <c r="B7" s="225"/>
      <c r="C7" s="220"/>
      <c r="D7" s="227"/>
      <c r="E7" s="194"/>
      <c r="F7" s="40">
        <v>8</v>
      </c>
      <c r="G7" s="41"/>
      <c r="H7" s="194"/>
      <c r="I7" s="40">
        <v>12</v>
      </c>
      <c r="J7" s="41"/>
      <c r="K7" s="194"/>
      <c r="L7" s="40"/>
      <c r="M7" s="41"/>
      <c r="N7" s="194"/>
      <c r="O7" s="40">
        <v>8</v>
      </c>
      <c r="P7" s="41"/>
      <c r="Q7" s="194"/>
      <c r="R7" s="40"/>
      <c r="S7" s="41"/>
      <c r="T7" s="187"/>
      <c r="U7" s="213"/>
      <c r="V7" s="210"/>
      <c r="W7" s="198"/>
    </row>
    <row r="8" spans="1:23" ht="14.25" customHeight="1" thickBot="1">
      <c r="A8" s="230" t="str">
        <f>IF('Vážní listina'!B7="","",'Vážní listina'!B7)</f>
        <v>Rychter Martin</v>
      </c>
      <c r="B8" s="231" t="str">
        <f>IF('Vážní listina'!B7="","",'Vážní listina'!C7)</f>
        <v>CW</v>
      </c>
      <c r="C8" s="219"/>
      <c r="D8" s="232">
        <f>IF('Vážní listina'!B7="","",'Vážní listina'!A7)</f>
        <v>2</v>
      </c>
      <c r="E8" s="195">
        <v>1</v>
      </c>
      <c r="F8" s="44">
        <v>0</v>
      </c>
      <c r="G8" s="45"/>
      <c r="H8" s="195">
        <v>4</v>
      </c>
      <c r="I8" s="44">
        <v>5</v>
      </c>
      <c r="J8" s="45"/>
      <c r="K8" s="195"/>
      <c r="L8" s="44"/>
      <c r="M8" s="45"/>
      <c r="N8" s="195">
        <v>3</v>
      </c>
      <c r="O8" s="44">
        <v>5</v>
      </c>
      <c r="P8" s="45"/>
      <c r="Q8" s="195">
        <v>4</v>
      </c>
      <c r="R8" s="44"/>
      <c r="S8" s="45"/>
      <c r="T8" s="187">
        <f>F8+I8+L8+O8+R8</f>
        <v>10</v>
      </c>
      <c r="U8" s="213">
        <f>F9+I9+L9+O9+R9</f>
        <v>10</v>
      </c>
      <c r="V8" s="210">
        <f>G8+J8+M8+P8+S8</f>
        <v>0</v>
      </c>
      <c r="W8" s="197">
        <v>2</v>
      </c>
    </row>
    <row r="9" spans="1:23" ht="14.25" customHeight="1" thickBot="1">
      <c r="A9" s="223"/>
      <c r="B9" s="225"/>
      <c r="C9" s="220"/>
      <c r="D9" s="227"/>
      <c r="E9" s="194"/>
      <c r="F9" s="42">
        <v>0</v>
      </c>
      <c r="G9" s="43"/>
      <c r="H9" s="194"/>
      <c r="I9" s="42">
        <v>6</v>
      </c>
      <c r="J9" s="43"/>
      <c r="K9" s="194"/>
      <c r="L9" s="42"/>
      <c r="M9" s="43"/>
      <c r="N9" s="194"/>
      <c r="O9" s="42">
        <v>4</v>
      </c>
      <c r="P9" s="43"/>
      <c r="Q9" s="194"/>
      <c r="R9" s="42"/>
      <c r="S9" s="43"/>
      <c r="T9" s="187"/>
      <c r="U9" s="213"/>
      <c r="V9" s="210"/>
      <c r="W9" s="198"/>
    </row>
    <row r="10" spans="1:23" ht="14.25" customHeight="1" thickBot="1">
      <c r="A10" s="230" t="str">
        <f>IF('Vážní listina'!B8="","",'Vážní listina'!B8)</f>
        <v>Nedoma Luboš</v>
      </c>
      <c r="B10" s="231" t="str">
        <f>IF('Vážní listina'!B8="","",'Vážní listina'!C8)</f>
        <v>Nejdek</v>
      </c>
      <c r="C10" s="219"/>
      <c r="D10" s="232">
        <f>IF('Vážní listina'!B8="","",'Vážní listina'!A8)</f>
        <v>3</v>
      </c>
      <c r="E10" s="195">
        <v>4</v>
      </c>
      <c r="F10" s="39">
        <v>0</v>
      </c>
      <c r="G10" s="46"/>
      <c r="H10" s="195">
        <v>1</v>
      </c>
      <c r="I10" s="39">
        <v>0</v>
      </c>
      <c r="J10" s="46"/>
      <c r="K10" s="195"/>
      <c r="L10" s="39"/>
      <c r="M10" s="46"/>
      <c r="N10" s="195">
        <v>2</v>
      </c>
      <c r="O10" s="39">
        <v>0</v>
      </c>
      <c r="P10" s="46"/>
      <c r="Q10" s="195">
        <v>5</v>
      </c>
      <c r="R10" s="39"/>
      <c r="S10" s="46"/>
      <c r="T10" s="187">
        <f>F10+I10+L10+O10+R10</f>
        <v>0</v>
      </c>
      <c r="U10" s="213">
        <f>F11+I11+L11+O11+R11</f>
        <v>0</v>
      </c>
      <c r="V10" s="210">
        <f>G10+J10+M10+P10+S10</f>
        <v>0</v>
      </c>
      <c r="W10" s="197">
        <v>4</v>
      </c>
    </row>
    <row r="11" spans="1:23" ht="14.25" customHeight="1" thickBot="1">
      <c r="A11" s="223"/>
      <c r="B11" s="225"/>
      <c r="C11" s="220"/>
      <c r="D11" s="227"/>
      <c r="E11" s="194"/>
      <c r="F11" s="42">
        <v>0</v>
      </c>
      <c r="G11" s="43"/>
      <c r="H11" s="194"/>
      <c r="I11" s="42">
        <v>0</v>
      </c>
      <c r="J11" s="43"/>
      <c r="K11" s="194"/>
      <c r="L11" s="42"/>
      <c r="M11" s="43"/>
      <c r="N11" s="194"/>
      <c r="O11" s="42">
        <v>0</v>
      </c>
      <c r="P11" s="43"/>
      <c r="Q11" s="194"/>
      <c r="R11" s="42"/>
      <c r="S11" s="43"/>
      <c r="T11" s="187"/>
      <c r="U11" s="213"/>
      <c r="V11" s="210"/>
      <c r="W11" s="198"/>
    </row>
    <row r="12" spans="1:23" ht="14.25" customHeight="1" thickBot="1">
      <c r="A12" s="230" t="str">
        <f>IF('Vážní listina'!B9="","",'Vážní listina'!B9)</f>
        <v>Taimbetor Muhammad</v>
      </c>
      <c r="B12" s="231" t="str">
        <f>IF('Vážní listina'!B9="","",'Vážní listina'!C9)</f>
        <v>Ústí</v>
      </c>
      <c r="C12" s="219"/>
      <c r="D12" s="232">
        <f>IF('Vážní listina'!B9="","",'Vážní listina'!A9)</f>
        <v>4</v>
      </c>
      <c r="E12" s="195">
        <v>3</v>
      </c>
      <c r="F12" s="44">
        <v>4</v>
      </c>
      <c r="G12" s="45"/>
      <c r="H12" s="195">
        <v>2</v>
      </c>
      <c r="I12" s="44">
        <v>0</v>
      </c>
      <c r="J12" s="45"/>
      <c r="K12" s="195"/>
      <c r="L12" s="44"/>
      <c r="M12" s="45"/>
      <c r="N12" s="195">
        <v>1</v>
      </c>
      <c r="O12" s="44">
        <v>0</v>
      </c>
      <c r="P12" s="45"/>
      <c r="Q12" s="195">
        <v>2</v>
      </c>
      <c r="R12" s="44"/>
      <c r="S12" s="45"/>
      <c r="T12" s="187">
        <f>F12+I12+L12+O12+R12</f>
        <v>4</v>
      </c>
      <c r="U12" s="213">
        <f>F13+I13+L13+O13+R13</f>
        <v>12</v>
      </c>
      <c r="V12" s="210">
        <f>G12+J12+M12+P12+S12</f>
        <v>0</v>
      </c>
      <c r="W12" s="197">
        <v>3</v>
      </c>
    </row>
    <row r="13" spans="1:23" ht="14.25" customHeight="1" thickBot="1">
      <c r="A13" s="234"/>
      <c r="B13" s="235"/>
      <c r="C13" s="237"/>
      <c r="D13" s="236"/>
      <c r="E13" s="196"/>
      <c r="F13" s="47">
        <v>12</v>
      </c>
      <c r="G13" s="48"/>
      <c r="H13" s="196"/>
      <c r="I13" s="47">
        <v>0</v>
      </c>
      <c r="J13" s="48"/>
      <c r="K13" s="196"/>
      <c r="L13" s="47"/>
      <c r="M13" s="48"/>
      <c r="N13" s="196"/>
      <c r="O13" s="47">
        <v>0</v>
      </c>
      <c r="P13" s="48"/>
      <c r="Q13" s="196"/>
      <c r="R13" s="47"/>
      <c r="S13" s="48"/>
      <c r="T13" s="214"/>
      <c r="U13" s="215"/>
      <c r="V13" s="211"/>
      <c r="W13" s="199"/>
    </row>
    <row r="14" spans="1:23" ht="14.25" hidden="1" customHeight="1" thickBot="1">
      <c r="A14" s="245" t="str">
        <f>IF('Vážní listina'!B10="","",'Vážní listina'!B10)</f>
        <v>Jméno 5</v>
      </c>
      <c r="B14" s="246" t="str">
        <f>IF('Vážní listina'!B10="","",'Vážní listina'!C10)</f>
        <v>odd 5</v>
      </c>
      <c r="C14" s="239"/>
      <c r="D14" s="247">
        <f>IF('Vážní listina'!B10="","",'Vážní listina'!A10)</f>
        <v>5</v>
      </c>
      <c r="E14" s="238" t="s">
        <v>99</v>
      </c>
      <c r="F14" s="39"/>
      <c r="G14" s="46"/>
      <c r="H14" s="238">
        <v>1</v>
      </c>
      <c r="I14" s="39"/>
      <c r="J14" s="46"/>
      <c r="K14" s="238">
        <v>2</v>
      </c>
      <c r="L14" s="39"/>
      <c r="M14" s="46"/>
      <c r="N14" s="238">
        <v>4</v>
      </c>
      <c r="O14" s="39"/>
      <c r="P14" s="46"/>
      <c r="Q14" s="238">
        <v>3</v>
      </c>
      <c r="R14" s="39"/>
      <c r="S14" s="46"/>
      <c r="T14" s="205">
        <f>F14+I14+L14+O14+R14</f>
        <v>0</v>
      </c>
      <c r="U14" s="207">
        <f>F15+I15+L15+O15+R15</f>
        <v>0</v>
      </c>
      <c r="V14" s="209">
        <f>G14+J14+M14+P14+S14</f>
        <v>0</v>
      </c>
      <c r="W14" s="212">
        <v>5</v>
      </c>
    </row>
    <row r="15" spans="1:23" ht="14.25" hidden="1" customHeight="1" thickBot="1">
      <c r="A15" s="234"/>
      <c r="B15" s="235"/>
      <c r="C15" s="237"/>
      <c r="D15" s="236"/>
      <c r="E15" s="196"/>
      <c r="F15" s="47"/>
      <c r="G15" s="48"/>
      <c r="H15" s="196"/>
      <c r="I15" s="47"/>
      <c r="J15" s="48"/>
      <c r="K15" s="196"/>
      <c r="L15" s="47"/>
      <c r="M15" s="48"/>
      <c r="N15" s="196"/>
      <c r="O15" s="47"/>
      <c r="P15" s="48"/>
      <c r="Q15" s="196"/>
      <c r="R15" s="47"/>
      <c r="S15" s="48"/>
      <c r="T15" s="214"/>
      <c r="U15" s="215"/>
      <c r="V15" s="211"/>
      <c r="W15" s="199"/>
    </row>
    <row r="16" spans="1:23" ht="14.25" hidden="1" customHeight="1" thickBot="1">
      <c r="A16" s="245" t="str">
        <f>IF('Vážní listina'!B11="","",'Vážní listina'!B11)</f>
        <v>Jméno 6</v>
      </c>
      <c r="B16" s="246" t="str">
        <f>IF('Vážní listina'!B11="","",'Vážní listina'!C11)</f>
        <v>odd 6</v>
      </c>
      <c r="C16" s="239"/>
      <c r="D16" s="247">
        <f>IF('Vážní listina'!B11="","",'Vážní listina'!A11)</f>
        <v>6</v>
      </c>
      <c r="E16" s="238"/>
      <c r="F16" s="39"/>
      <c r="G16" s="46"/>
      <c r="H16" s="238"/>
      <c r="I16" s="39"/>
      <c r="J16" s="46"/>
      <c r="K16" s="238"/>
      <c r="L16" s="39"/>
      <c r="M16" s="46"/>
      <c r="N16" s="238"/>
      <c r="O16" s="39"/>
      <c r="P16" s="46"/>
      <c r="Q16" s="67"/>
      <c r="R16" s="67"/>
      <c r="S16" s="67"/>
      <c r="T16" s="240">
        <f>F16+I16+L16+O16</f>
        <v>0</v>
      </c>
      <c r="U16" s="241">
        <f>F17+I17+L17+O17</f>
        <v>0</v>
      </c>
      <c r="V16" s="248">
        <f>G16+J16+M16+P16</f>
        <v>0</v>
      </c>
      <c r="W16" s="212"/>
    </row>
    <row r="17" spans="1:23" ht="14.25" hidden="1" customHeight="1" thickBot="1">
      <c r="A17" s="223"/>
      <c r="B17" s="225"/>
      <c r="C17" s="220"/>
      <c r="D17" s="227"/>
      <c r="E17" s="194"/>
      <c r="F17" s="42"/>
      <c r="G17" s="43"/>
      <c r="H17" s="194"/>
      <c r="I17" s="42"/>
      <c r="J17" s="43"/>
      <c r="K17" s="194"/>
      <c r="L17" s="42"/>
      <c r="M17" s="43"/>
      <c r="N17" s="194"/>
      <c r="O17" s="42"/>
      <c r="P17" s="43"/>
      <c r="Q17" s="67"/>
      <c r="R17" s="67"/>
      <c r="S17" s="67"/>
      <c r="T17" s="201"/>
      <c r="U17" s="202"/>
      <c r="V17" s="203"/>
      <c r="W17" s="198"/>
    </row>
    <row r="18" spans="1:23" ht="14.25" hidden="1" customHeight="1" thickBot="1">
      <c r="A18" s="230" t="str">
        <f>IF('Vážní listina'!B12="","",'Vážní listina'!B12)</f>
        <v>Jméno 7</v>
      </c>
      <c r="B18" s="231" t="str">
        <f>IF('Vážní listina'!B12="","",'Vážní listina'!C12)</f>
        <v>odd 7</v>
      </c>
      <c r="C18" s="219"/>
      <c r="D18" s="232">
        <f>IF('Vážní listina'!B12="","",'Vážní listina'!A12)</f>
        <v>7</v>
      </c>
      <c r="E18" s="195"/>
      <c r="F18" s="39"/>
      <c r="G18" s="46"/>
      <c r="H18" s="195"/>
      <c r="I18" s="39"/>
      <c r="J18" s="46"/>
      <c r="K18" s="195"/>
      <c r="L18" s="39"/>
      <c r="M18" s="46"/>
      <c r="N18" s="195"/>
      <c r="O18" s="39"/>
      <c r="P18" s="46"/>
      <c r="Q18" s="67"/>
      <c r="R18" s="67"/>
      <c r="S18" s="67"/>
      <c r="T18" s="201">
        <f>F18+I18+L18+O18</f>
        <v>0</v>
      </c>
      <c r="U18" s="202">
        <f>F19+I19+L19+O19</f>
        <v>0</v>
      </c>
      <c r="V18" s="203">
        <f>G18+J18+M18+P18</f>
        <v>0</v>
      </c>
      <c r="W18" s="197"/>
    </row>
    <row r="19" spans="1:23" ht="14.25" hidden="1" customHeight="1" thickBot="1">
      <c r="A19" s="223"/>
      <c r="B19" s="225"/>
      <c r="C19" s="220"/>
      <c r="D19" s="227"/>
      <c r="E19" s="194"/>
      <c r="F19" s="42"/>
      <c r="G19" s="43"/>
      <c r="H19" s="194"/>
      <c r="I19" s="42"/>
      <c r="J19" s="43"/>
      <c r="K19" s="194"/>
      <c r="L19" s="42"/>
      <c r="M19" s="43"/>
      <c r="N19" s="194"/>
      <c r="O19" s="42"/>
      <c r="P19" s="43"/>
      <c r="Q19" s="67"/>
      <c r="R19" s="67"/>
      <c r="S19" s="67"/>
      <c r="T19" s="201"/>
      <c r="U19" s="202"/>
      <c r="V19" s="203"/>
      <c r="W19" s="198"/>
    </row>
    <row r="20" spans="1:23" ht="14.25" hidden="1" customHeight="1">
      <c r="A20" s="230" t="str">
        <f>IF('Vážní listina'!B13="","",'Vážní listina'!B13)</f>
        <v>Jméno 8</v>
      </c>
      <c r="B20" s="231" t="str">
        <f>IF('Vážní listina'!B13="","",'Vážní listina'!C13)</f>
        <v>odd 8</v>
      </c>
      <c r="C20" s="219"/>
      <c r="D20" s="232">
        <f>IF('Vážní listina'!B13="","",'Vážní listina'!A13)</f>
        <v>8</v>
      </c>
      <c r="E20" s="195"/>
      <c r="F20" s="44"/>
      <c r="G20" s="45"/>
      <c r="H20" s="195"/>
      <c r="I20" s="44"/>
      <c r="J20" s="45"/>
      <c r="K20" s="195"/>
      <c r="L20" s="44"/>
      <c r="M20" s="45"/>
      <c r="N20" s="195"/>
      <c r="O20" s="44"/>
      <c r="P20" s="45"/>
      <c r="Q20" s="67"/>
      <c r="R20" s="67"/>
      <c r="S20" s="67"/>
      <c r="T20" s="204">
        <f>F20+I20+L20+O20</f>
        <v>0</v>
      </c>
      <c r="U20" s="206">
        <f>F21+I21+L21+O21</f>
        <v>0</v>
      </c>
      <c r="V20" s="208">
        <f>G20+J20+M20+P20</f>
        <v>0</v>
      </c>
      <c r="W20" s="197"/>
    </row>
    <row r="21" spans="1:23" ht="14.25" hidden="1" customHeight="1" thickBot="1">
      <c r="A21" s="234"/>
      <c r="B21" s="235"/>
      <c r="C21" s="237"/>
      <c r="D21" s="236"/>
      <c r="E21" s="196"/>
      <c r="F21" s="47"/>
      <c r="G21" s="48"/>
      <c r="H21" s="196"/>
      <c r="I21" s="47"/>
      <c r="J21" s="48"/>
      <c r="K21" s="196"/>
      <c r="L21" s="47"/>
      <c r="M21" s="48"/>
      <c r="N21" s="196"/>
      <c r="O21" s="47"/>
      <c r="P21" s="48"/>
      <c r="Q21" s="67"/>
      <c r="R21" s="67"/>
      <c r="S21" s="67"/>
      <c r="T21" s="205"/>
      <c r="U21" s="207"/>
      <c r="V21" s="209"/>
      <c r="W21" s="199"/>
    </row>
    <row r="22" spans="1:23" ht="14.25" hidden="1" customHeight="1" thickTop="1">
      <c r="A22" s="222" t="str">
        <f>IF('Vážní listina'!B14="","",'Vážní listina'!B14)</f>
        <v>Jméno 9</v>
      </c>
      <c r="B22" s="224" t="str">
        <f>IF('Vážní listina'!B14="","",'Vážní listina'!C14)</f>
        <v>odd 9</v>
      </c>
      <c r="C22" s="233"/>
      <c r="D22" s="226">
        <f>IF('Vážní listina'!B14="","",'Vážní listina'!A14)</f>
        <v>9</v>
      </c>
      <c r="E22" s="193"/>
      <c r="F22" s="37"/>
      <c r="G22" s="38"/>
      <c r="H22" s="193"/>
      <c r="I22" s="37"/>
      <c r="J22" s="38"/>
      <c r="K22" s="193"/>
      <c r="L22" s="37"/>
      <c r="M22" s="38"/>
      <c r="N22" s="193"/>
      <c r="O22" s="37"/>
      <c r="P22" s="38"/>
      <c r="Q22" s="66"/>
      <c r="R22" s="66"/>
      <c r="S22" s="66"/>
      <c r="T22" s="242">
        <f>F22+I22+L22+O22</f>
        <v>0</v>
      </c>
      <c r="U22" s="243">
        <f>F23+I23+L23+O23</f>
        <v>0</v>
      </c>
      <c r="V22" s="244">
        <f>G22+J22+M22+P22</f>
        <v>0</v>
      </c>
      <c r="W22" s="200"/>
    </row>
    <row r="23" spans="1:23" ht="14.25" hidden="1" customHeight="1" thickBot="1">
      <c r="A23" s="223"/>
      <c r="B23" s="225"/>
      <c r="C23" s="220"/>
      <c r="D23" s="227"/>
      <c r="E23" s="194"/>
      <c r="F23" s="40"/>
      <c r="G23" s="41"/>
      <c r="H23" s="194"/>
      <c r="I23" s="40"/>
      <c r="J23" s="41"/>
      <c r="K23" s="194"/>
      <c r="L23" s="40"/>
      <c r="M23" s="41"/>
      <c r="N23" s="194"/>
      <c r="O23" s="40"/>
      <c r="P23" s="41"/>
      <c r="Q23" s="67"/>
      <c r="R23" s="67"/>
      <c r="S23" s="67"/>
      <c r="T23" s="204"/>
      <c r="U23" s="206"/>
      <c r="V23" s="208"/>
      <c r="W23" s="198"/>
    </row>
    <row r="24" spans="1:23" ht="14.25" hidden="1" customHeight="1" thickBot="1">
      <c r="A24" s="230" t="str">
        <f>IF('Vážní listina'!B15="","",'Vážní listina'!B15)</f>
        <v>Jméno 10</v>
      </c>
      <c r="B24" s="231" t="str">
        <f>IF('Vážní listina'!B15="","",'Vážní listina'!C15)</f>
        <v>odd 10</v>
      </c>
      <c r="C24" s="219"/>
      <c r="D24" s="232">
        <f>IF('Vážní listina'!B15="","",'Vážní listina'!A15)</f>
        <v>10</v>
      </c>
      <c r="E24" s="195"/>
      <c r="F24" s="44"/>
      <c r="G24" s="45"/>
      <c r="H24" s="195"/>
      <c r="I24" s="44"/>
      <c r="J24" s="45"/>
      <c r="K24" s="195"/>
      <c r="L24" s="44"/>
      <c r="M24" s="45"/>
      <c r="N24" s="195"/>
      <c r="O24" s="44"/>
      <c r="P24" s="45"/>
      <c r="Q24" s="67"/>
      <c r="R24" s="67"/>
      <c r="S24" s="67"/>
      <c r="T24" s="201">
        <f>F24+I24+L24+O24</f>
        <v>0</v>
      </c>
      <c r="U24" s="202">
        <f>F25+I25+L25+O25</f>
        <v>0</v>
      </c>
      <c r="V24" s="203">
        <f>G24+J24+M24+P24</f>
        <v>0</v>
      </c>
      <c r="W24" s="197"/>
    </row>
    <row r="25" spans="1:23" ht="14.25" hidden="1" customHeight="1" thickBot="1">
      <c r="A25" s="223"/>
      <c r="B25" s="225"/>
      <c r="C25" s="220"/>
      <c r="D25" s="227"/>
      <c r="E25" s="194"/>
      <c r="F25" s="42"/>
      <c r="G25" s="43"/>
      <c r="H25" s="194"/>
      <c r="I25" s="42"/>
      <c r="J25" s="43"/>
      <c r="K25" s="194"/>
      <c r="L25" s="42"/>
      <c r="M25" s="43"/>
      <c r="N25" s="194"/>
      <c r="O25" s="42"/>
      <c r="P25" s="43"/>
      <c r="Q25" s="67"/>
      <c r="R25" s="67"/>
      <c r="S25" s="67"/>
      <c r="T25" s="201"/>
      <c r="U25" s="202"/>
      <c r="V25" s="203"/>
      <c r="W25" s="198"/>
    </row>
    <row r="26" spans="1:23" ht="14.25" hidden="1" customHeight="1" thickBot="1">
      <c r="A26" s="230" t="str">
        <f>IF('Vážní listina'!B16="","",'Vážní listina'!B16)</f>
        <v>Jméno 11</v>
      </c>
      <c r="B26" s="231" t="str">
        <f>IF('Vážní listina'!B16="","",'Vážní listina'!C16)</f>
        <v>odd 11</v>
      </c>
      <c r="C26" s="219"/>
      <c r="D26" s="232">
        <f>IF('Vážní listina'!B16="","",'Vážní listina'!A16)</f>
        <v>11</v>
      </c>
      <c r="E26" s="195"/>
      <c r="F26" s="39"/>
      <c r="G26" s="46"/>
      <c r="H26" s="195"/>
      <c r="I26" s="39"/>
      <c r="J26" s="46"/>
      <c r="K26" s="195"/>
      <c r="L26" s="39"/>
      <c r="M26" s="46"/>
      <c r="N26" s="195"/>
      <c r="O26" s="39"/>
      <c r="P26" s="46"/>
      <c r="Q26" s="67"/>
      <c r="R26" s="67"/>
      <c r="S26" s="67"/>
      <c r="T26" s="201">
        <f>F26+I26+L26+O26</f>
        <v>0</v>
      </c>
      <c r="U26" s="202">
        <f>F27+I27+L27+O27</f>
        <v>0</v>
      </c>
      <c r="V26" s="203">
        <f>G26+J26+M26+P26</f>
        <v>0</v>
      </c>
      <c r="W26" s="197"/>
    </row>
    <row r="27" spans="1:23" ht="14.25" hidden="1" customHeight="1" thickBot="1">
      <c r="A27" s="223"/>
      <c r="B27" s="225"/>
      <c r="C27" s="220"/>
      <c r="D27" s="227"/>
      <c r="E27" s="194"/>
      <c r="F27" s="42"/>
      <c r="G27" s="43"/>
      <c r="H27" s="194"/>
      <c r="I27" s="42"/>
      <c r="J27" s="43"/>
      <c r="K27" s="194"/>
      <c r="L27" s="42"/>
      <c r="M27" s="43"/>
      <c r="N27" s="194"/>
      <c r="O27" s="42"/>
      <c r="P27" s="43"/>
      <c r="Q27" s="67"/>
      <c r="R27" s="67"/>
      <c r="S27" s="67"/>
      <c r="T27" s="201"/>
      <c r="U27" s="202"/>
      <c r="V27" s="203"/>
      <c r="W27" s="198"/>
    </row>
    <row r="28" spans="1:23" ht="14.25" hidden="1" customHeight="1">
      <c r="A28" s="230" t="str">
        <f>IF('Vážní listina'!B17="","",'Vážní listina'!B17)</f>
        <v>Jméno 12</v>
      </c>
      <c r="B28" s="231" t="str">
        <f>IF('Vážní listina'!B17="","",'Vážní listina'!C17)</f>
        <v>odd 12</v>
      </c>
      <c r="C28" s="219"/>
      <c r="D28" s="232">
        <f>IF('Vážní listina'!B17="","",'Vážní listina'!A17)</f>
        <v>12</v>
      </c>
      <c r="E28" s="195"/>
      <c r="F28" s="44"/>
      <c r="G28" s="45"/>
      <c r="H28" s="195"/>
      <c r="I28" s="44"/>
      <c r="J28" s="45"/>
      <c r="K28" s="195"/>
      <c r="L28" s="44"/>
      <c r="M28" s="45"/>
      <c r="N28" s="195"/>
      <c r="O28" s="44"/>
      <c r="P28" s="45"/>
      <c r="Q28" s="67"/>
      <c r="R28" s="67"/>
      <c r="S28" s="67"/>
      <c r="T28" s="204">
        <f>F28+I28+L28+O28</f>
        <v>0</v>
      </c>
      <c r="U28" s="206">
        <f>F29+I29+L29+O29</f>
        <v>0</v>
      </c>
      <c r="V28" s="208">
        <f>G28+J28+M28+P28</f>
        <v>0</v>
      </c>
      <c r="W28" s="197"/>
    </row>
    <row r="29" spans="1:23" ht="14.25" hidden="1" customHeight="1" thickBot="1">
      <c r="A29" s="234"/>
      <c r="B29" s="235"/>
      <c r="C29" s="237"/>
      <c r="D29" s="236"/>
      <c r="E29" s="196"/>
      <c r="F29" s="47"/>
      <c r="G29" s="48"/>
      <c r="H29" s="196"/>
      <c r="I29" s="47"/>
      <c r="J29" s="48"/>
      <c r="K29" s="196"/>
      <c r="L29" s="47"/>
      <c r="M29" s="48"/>
      <c r="N29" s="196"/>
      <c r="O29" s="47"/>
      <c r="P29" s="48"/>
      <c r="Q29" s="67"/>
      <c r="R29" s="67"/>
      <c r="S29" s="67"/>
      <c r="T29" s="205"/>
      <c r="U29" s="207"/>
      <c r="V29" s="209"/>
      <c r="W29" s="199"/>
    </row>
    <row r="30" spans="1:23" ht="14.25" hidden="1" customHeight="1" thickTop="1">
      <c r="A30" s="222" t="str">
        <f>IF('Vážní listina'!B18="","",'Vážní listina'!B18)</f>
        <v>Jméno 13</v>
      </c>
      <c r="B30" s="224" t="str">
        <f>IF('Vážní listina'!B18="","",'Vážní listina'!C18)</f>
        <v>odd 13</v>
      </c>
      <c r="C30" s="233"/>
      <c r="D30" s="226">
        <f>IF('Vážní listina'!B18="","",'Vážní listina'!A18)</f>
        <v>13</v>
      </c>
      <c r="E30" s="193"/>
      <c r="F30" s="37"/>
      <c r="G30" s="38"/>
      <c r="H30" s="193"/>
      <c r="I30" s="37"/>
      <c r="J30" s="38"/>
      <c r="K30" s="193"/>
      <c r="L30" s="37"/>
      <c r="M30" s="38"/>
      <c r="N30" s="193"/>
      <c r="O30" s="37"/>
      <c r="P30" s="38"/>
      <c r="Q30" s="66"/>
      <c r="R30" s="66"/>
      <c r="S30" s="66"/>
      <c r="T30" s="242">
        <f>F30+I30+L30+O30</f>
        <v>0</v>
      </c>
      <c r="U30" s="243">
        <f>F31+I31+L31+O31</f>
        <v>0</v>
      </c>
      <c r="V30" s="244">
        <f>G30+J30+M30+P30</f>
        <v>0</v>
      </c>
      <c r="W30" s="200"/>
    </row>
    <row r="31" spans="1:23" ht="14.25" hidden="1" customHeight="1" thickBot="1">
      <c r="A31" s="223"/>
      <c r="B31" s="225"/>
      <c r="C31" s="220"/>
      <c r="D31" s="227"/>
      <c r="E31" s="194"/>
      <c r="F31" s="40"/>
      <c r="G31" s="41"/>
      <c r="H31" s="194"/>
      <c r="I31" s="40"/>
      <c r="J31" s="41"/>
      <c r="K31" s="194"/>
      <c r="L31" s="40"/>
      <c r="M31" s="41"/>
      <c r="N31" s="194"/>
      <c r="O31" s="40"/>
      <c r="P31" s="41"/>
      <c r="Q31" s="67"/>
      <c r="R31" s="67"/>
      <c r="S31" s="67"/>
      <c r="T31" s="204"/>
      <c r="U31" s="206"/>
      <c r="V31" s="208"/>
      <c r="W31" s="198"/>
    </row>
    <row r="32" spans="1:23" ht="14.25" hidden="1" customHeight="1" thickBot="1">
      <c r="A32" s="230" t="str">
        <f>IF('Vážní listina'!B19="","",'Vážní listina'!B19)</f>
        <v>Jméno 14</v>
      </c>
      <c r="B32" s="231" t="str">
        <f>IF('Vážní listina'!B19="","",'Vážní listina'!C19)</f>
        <v>odd 14</v>
      </c>
      <c r="C32" s="219"/>
      <c r="D32" s="232">
        <f>IF('Vážní listina'!B19="","",'Vážní listina'!A19)</f>
        <v>14</v>
      </c>
      <c r="E32" s="195"/>
      <c r="F32" s="44"/>
      <c r="G32" s="45"/>
      <c r="H32" s="195"/>
      <c r="I32" s="44"/>
      <c r="J32" s="45"/>
      <c r="K32" s="195"/>
      <c r="L32" s="44"/>
      <c r="M32" s="45"/>
      <c r="N32" s="195"/>
      <c r="O32" s="44"/>
      <c r="P32" s="45"/>
      <c r="Q32" s="67"/>
      <c r="R32" s="67"/>
      <c r="S32" s="67"/>
      <c r="T32" s="201">
        <f>F32+I32+L32+O32</f>
        <v>0</v>
      </c>
      <c r="U32" s="202">
        <f>F33+I33+L33+O33</f>
        <v>0</v>
      </c>
      <c r="V32" s="203">
        <f>G32+J32+M32+P32</f>
        <v>0</v>
      </c>
      <c r="W32" s="197"/>
    </row>
    <row r="33" spans="1:23" ht="14.25" hidden="1" customHeight="1" thickBot="1">
      <c r="A33" s="223"/>
      <c r="B33" s="225"/>
      <c r="C33" s="220"/>
      <c r="D33" s="227"/>
      <c r="E33" s="194"/>
      <c r="F33" s="42"/>
      <c r="G33" s="43"/>
      <c r="H33" s="194"/>
      <c r="I33" s="42"/>
      <c r="J33" s="43"/>
      <c r="K33" s="194"/>
      <c r="L33" s="42"/>
      <c r="M33" s="43"/>
      <c r="N33" s="194"/>
      <c r="O33" s="42"/>
      <c r="P33" s="43"/>
      <c r="Q33" s="67"/>
      <c r="R33" s="67"/>
      <c r="S33" s="67"/>
      <c r="T33" s="201"/>
      <c r="U33" s="202"/>
      <c r="V33" s="203"/>
      <c r="W33" s="198"/>
    </row>
    <row r="34" spans="1:23" ht="14.25" hidden="1" customHeight="1" thickBot="1">
      <c r="A34" s="230" t="str">
        <f>IF('Vážní listina'!B20="","",'Vážní listina'!B20)</f>
        <v>Jméno 15</v>
      </c>
      <c r="B34" s="231" t="str">
        <f>IF('Vážní listina'!B20="","",'Vážní listina'!C20)</f>
        <v>odd 15</v>
      </c>
      <c r="C34" s="219"/>
      <c r="D34" s="232">
        <f>IF('Vážní listina'!B20="","",'Vážní listina'!A20)</f>
        <v>15</v>
      </c>
      <c r="E34" s="195"/>
      <c r="F34" s="39"/>
      <c r="G34" s="46"/>
      <c r="H34" s="195"/>
      <c r="I34" s="39"/>
      <c r="J34" s="46"/>
      <c r="K34" s="195"/>
      <c r="L34" s="39"/>
      <c r="M34" s="46"/>
      <c r="N34" s="195"/>
      <c r="O34" s="39"/>
      <c r="P34" s="46"/>
      <c r="Q34" s="67"/>
      <c r="R34" s="67"/>
      <c r="S34" s="67"/>
      <c r="T34" s="201">
        <f>F34+I34+L34+O34</f>
        <v>0</v>
      </c>
      <c r="U34" s="202">
        <f>F35+I35+L35+O35</f>
        <v>0</v>
      </c>
      <c r="V34" s="203">
        <f>G34+J34+M34+P34</f>
        <v>0</v>
      </c>
      <c r="W34" s="197"/>
    </row>
    <row r="35" spans="1:23" ht="14.25" hidden="1" customHeight="1" thickBot="1">
      <c r="A35" s="223"/>
      <c r="B35" s="225"/>
      <c r="C35" s="220"/>
      <c r="D35" s="227"/>
      <c r="E35" s="194"/>
      <c r="F35" s="42"/>
      <c r="G35" s="43"/>
      <c r="H35" s="194"/>
      <c r="I35" s="42"/>
      <c r="J35" s="43"/>
      <c r="K35" s="194"/>
      <c r="L35" s="42"/>
      <c r="M35" s="43"/>
      <c r="N35" s="194"/>
      <c r="O35" s="42"/>
      <c r="P35" s="43"/>
      <c r="Q35" s="67"/>
      <c r="R35" s="67"/>
      <c r="S35" s="67"/>
      <c r="T35" s="201"/>
      <c r="U35" s="202"/>
      <c r="V35" s="203"/>
      <c r="W35" s="198"/>
    </row>
    <row r="36" spans="1:23" ht="14.25" hidden="1" customHeight="1">
      <c r="A36" s="230" t="str">
        <f>IF('Vážní listina'!B21="","",'Vážní listina'!B21)</f>
        <v>Jméno 16</v>
      </c>
      <c r="B36" s="231" t="str">
        <f>IF('Vážní listina'!B21="","",'Vážní listina'!C21)</f>
        <v>odd 16</v>
      </c>
      <c r="C36" s="219"/>
      <c r="D36" s="232">
        <f>IF('Vážní listina'!B21="","",'Vážní listina'!A21)</f>
        <v>16</v>
      </c>
      <c r="E36" s="195"/>
      <c r="F36" s="44"/>
      <c r="G36" s="45"/>
      <c r="H36" s="195"/>
      <c r="I36" s="44"/>
      <c r="J36" s="45"/>
      <c r="K36" s="195"/>
      <c r="L36" s="44"/>
      <c r="M36" s="45"/>
      <c r="N36" s="195"/>
      <c r="O36" s="44"/>
      <c r="P36" s="45"/>
      <c r="Q36" s="67"/>
      <c r="R36" s="67"/>
      <c r="S36" s="67"/>
      <c r="T36" s="204">
        <f>F36+I36+L36+O36</f>
        <v>0</v>
      </c>
      <c r="U36" s="206">
        <f>F37+I37+L37+O37</f>
        <v>0</v>
      </c>
      <c r="V36" s="208">
        <f>G36+J36+M36+P36</f>
        <v>0</v>
      </c>
      <c r="W36" s="197"/>
    </row>
    <row r="37" spans="1:23" ht="14.25" hidden="1" customHeight="1" thickBot="1">
      <c r="A37" s="234"/>
      <c r="B37" s="235"/>
      <c r="C37" s="237"/>
      <c r="D37" s="236"/>
      <c r="E37" s="196"/>
      <c r="F37" s="47"/>
      <c r="G37" s="48"/>
      <c r="H37" s="196"/>
      <c r="I37" s="47"/>
      <c r="J37" s="48"/>
      <c r="K37" s="196"/>
      <c r="L37" s="47"/>
      <c r="M37" s="48"/>
      <c r="N37" s="196"/>
      <c r="O37" s="47"/>
      <c r="P37" s="48"/>
      <c r="Q37" s="67"/>
      <c r="R37" s="67"/>
      <c r="S37" s="67"/>
      <c r="T37" s="205"/>
      <c r="U37" s="207"/>
      <c r="V37" s="209"/>
      <c r="W37" s="199"/>
    </row>
    <row r="38" spans="1:23" ht="14.25" hidden="1" customHeight="1" thickTop="1">
      <c r="A38" s="222" t="str">
        <f>IF('Vážní listina'!B22="","",'Vážní listina'!B22)</f>
        <v>Jméno 17</v>
      </c>
      <c r="B38" s="224" t="str">
        <f>IF('Vážní listina'!B22="","",'Vážní listina'!C22)</f>
        <v>odd 17</v>
      </c>
      <c r="C38" s="233"/>
      <c r="D38" s="226">
        <f>IF('Vážní listina'!B22="","",'Vážní listina'!A22)</f>
        <v>17</v>
      </c>
      <c r="E38" s="193"/>
      <c r="F38" s="37"/>
      <c r="G38" s="38"/>
      <c r="H38" s="193"/>
      <c r="I38" s="37"/>
      <c r="J38" s="38"/>
      <c r="K38" s="193"/>
      <c r="L38" s="37"/>
      <c r="M38" s="38"/>
      <c r="N38" s="193"/>
      <c r="O38" s="37"/>
      <c r="P38" s="38"/>
      <c r="Q38" s="66"/>
      <c r="R38" s="66"/>
      <c r="S38" s="66"/>
      <c r="T38" s="242">
        <f>F38+I38+L38+O38</f>
        <v>0</v>
      </c>
      <c r="U38" s="243">
        <f>F39+I39+L39+O39</f>
        <v>0</v>
      </c>
      <c r="V38" s="244">
        <f>G38+J38+M38+P38</f>
        <v>0</v>
      </c>
      <c r="W38" s="200"/>
    </row>
    <row r="39" spans="1:23" ht="14.25" hidden="1" customHeight="1" thickBot="1">
      <c r="A39" s="223"/>
      <c r="B39" s="225"/>
      <c r="C39" s="220"/>
      <c r="D39" s="227"/>
      <c r="E39" s="194"/>
      <c r="F39" s="40"/>
      <c r="G39" s="41"/>
      <c r="H39" s="194"/>
      <c r="I39" s="40"/>
      <c r="J39" s="41"/>
      <c r="K39" s="194"/>
      <c r="L39" s="40"/>
      <c r="M39" s="41"/>
      <c r="N39" s="194"/>
      <c r="O39" s="40"/>
      <c r="P39" s="41"/>
      <c r="Q39" s="67"/>
      <c r="R39" s="67"/>
      <c r="S39" s="67"/>
      <c r="T39" s="204"/>
      <c r="U39" s="206"/>
      <c r="V39" s="208"/>
      <c r="W39" s="198"/>
    </row>
    <row r="40" spans="1:23" ht="14.25" hidden="1" customHeight="1" thickBot="1">
      <c r="A40" s="230" t="str">
        <f>IF('Vážní listina'!B23="","",'Vážní listina'!B23)</f>
        <v>Jméno 18</v>
      </c>
      <c r="B40" s="231" t="str">
        <f>IF('Vážní listina'!B23="","",'Vážní listina'!C23)</f>
        <v>odd 18</v>
      </c>
      <c r="C40" s="219"/>
      <c r="D40" s="232">
        <f>IF('Vážní listina'!B23="","",'Vážní listina'!A23)</f>
        <v>18</v>
      </c>
      <c r="E40" s="195"/>
      <c r="F40" s="44"/>
      <c r="G40" s="45"/>
      <c r="H40" s="195"/>
      <c r="I40" s="44"/>
      <c r="J40" s="45"/>
      <c r="K40" s="195"/>
      <c r="L40" s="44"/>
      <c r="M40" s="45"/>
      <c r="N40" s="195"/>
      <c r="O40" s="44"/>
      <c r="P40" s="45"/>
      <c r="Q40" s="67"/>
      <c r="R40" s="67"/>
      <c r="S40" s="67"/>
      <c r="T40" s="201">
        <f>F40+I40+L40+O40</f>
        <v>0</v>
      </c>
      <c r="U40" s="202">
        <f>F41+I41+L41+O41</f>
        <v>0</v>
      </c>
      <c r="V40" s="203">
        <f>G40+J40+M40+P40</f>
        <v>0</v>
      </c>
      <c r="W40" s="197"/>
    </row>
    <row r="41" spans="1:23" ht="14.25" hidden="1" customHeight="1" thickBot="1">
      <c r="A41" s="223"/>
      <c r="B41" s="225"/>
      <c r="C41" s="220"/>
      <c r="D41" s="227"/>
      <c r="E41" s="194"/>
      <c r="F41" s="42"/>
      <c r="G41" s="43"/>
      <c r="H41" s="194"/>
      <c r="I41" s="42"/>
      <c r="J41" s="43"/>
      <c r="K41" s="194"/>
      <c r="L41" s="42"/>
      <c r="M41" s="43"/>
      <c r="N41" s="194"/>
      <c r="O41" s="42"/>
      <c r="P41" s="43"/>
      <c r="Q41" s="67"/>
      <c r="R41" s="67"/>
      <c r="S41" s="67"/>
      <c r="T41" s="201"/>
      <c r="U41" s="202"/>
      <c r="V41" s="203"/>
      <c r="W41" s="198"/>
    </row>
    <row r="42" spans="1:23" ht="14.25" hidden="1" customHeight="1" thickBot="1">
      <c r="A42" s="230" t="str">
        <f>IF('Vážní listina'!B24="","",'Vážní listina'!B24)</f>
        <v>Jméno 19</v>
      </c>
      <c r="B42" s="231" t="str">
        <f>IF('Vážní listina'!B24="","",'Vážní listina'!C24)</f>
        <v>odd 19</v>
      </c>
      <c r="C42" s="219"/>
      <c r="D42" s="232">
        <f>IF('Vážní listina'!B24="","",'Vážní listina'!A24)</f>
        <v>19</v>
      </c>
      <c r="E42" s="195"/>
      <c r="F42" s="39"/>
      <c r="G42" s="46"/>
      <c r="H42" s="195"/>
      <c r="I42" s="39"/>
      <c r="J42" s="46"/>
      <c r="K42" s="195"/>
      <c r="L42" s="39"/>
      <c r="M42" s="46"/>
      <c r="N42" s="195"/>
      <c r="O42" s="39"/>
      <c r="P42" s="46"/>
      <c r="Q42" s="67"/>
      <c r="R42" s="67"/>
      <c r="S42" s="67"/>
      <c r="T42" s="201">
        <f>F42+I42+L42+O42</f>
        <v>0</v>
      </c>
      <c r="U42" s="202">
        <f>F43+I43+L43+O43</f>
        <v>0</v>
      </c>
      <c r="V42" s="203">
        <f>G42+J42+M42+P42</f>
        <v>0</v>
      </c>
      <c r="W42" s="197"/>
    </row>
    <row r="43" spans="1:23" ht="14.25" hidden="1" customHeight="1" thickBot="1">
      <c r="A43" s="223"/>
      <c r="B43" s="225"/>
      <c r="C43" s="220"/>
      <c r="D43" s="227"/>
      <c r="E43" s="194"/>
      <c r="F43" s="42"/>
      <c r="G43" s="43"/>
      <c r="H43" s="194"/>
      <c r="I43" s="42"/>
      <c r="J43" s="43"/>
      <c r="K43" s="194"/>
      <c r="L43" s="42"/>
      <c r="M43" s="43"/>
      <c r="N43" s="194"/>
      <c r="O43" s="42"/>
      <c r="P43" s="43"/>
      <c r="Q43" s="67"/>
      <c r="R43" s="67"/>
      <c r="S43" s="67"/>
      <c r="T43" s="201"/>
      <c r="U43" s="202"/>
      <c r="V43" s="203"/>
      <c r="W43" s="198"/>
    </row>
    <row r="44" spans="1:23" ht="14.25" hidden="1" customHeight="1">
      <c r="A44" s="230" t="str">
        <f>IF('Vážní listina'!B25="","",'Vážní listina'!B25)</f>
        <v>Jméno 20</v>
      </c>
      <c r="B44" s="231" t="str">
        <f>IF('Vážní listina'!B25="","",'Vážní listina'!C25)</f>
        <v>odd 20</v>
      </c>
      <c r="C44" s="219"/>
      <c r="D44" s="232">
        <f>IF('Vážní listina'!B25="","",'Vážní listina'!A25)</f>
        <v>20</v>
      </c>
      <c r="E44" s="195"/>
      <c r="F44" s="44"/>
      <c r="G44" s="45"/>
      <c r="H44" s="195"/>
      <c r="I44" s="44"/>
      <c r="J44" s="45"/>
      <c r="K44" s="195"/>
      <c r="L44" s="44"/>
      <c r="M44" s="45"/>
      <c r="N44" s="195"/>
      <c r="O44" s="44"/>
      <c r="P44" s="45"/>
      <c r="Q44" s="67"/>
      <c r="R44" s="67"/>
      <c r="S44" s="67"/>
      <c r="T44" s="204">
        <f>F44+I44+L44+O44</f>
        <v>0</v>
      </c>
      <c r="U44" s="206">
        <f>F45+I45+L45+O45</f>
        <v>0</v>
      </c>
      <c r="V44" s="208">
        <f>G44+J44+M44+P44</f>
        <v>0</v>
      </c>
      <c r="W44" s="197"/>
    </row>
    <row r="45" spans="1:23" ht="14.25" hidden="1" customHeight="1" thickBot="1">
      <c r="A45" s="234"/>
      <c r="B45" s="235"/>
      <c r="C45" s="237"/>
      <c r="D45" s="236"/>
      <c r="E45" s="196"/>
      <c r="F45" s="47"/>
      <c r="G45" s="48"/>
      <c r="H45" s="196"/>
      <c r="I45" s="47"/>
      <c r="J45" s="48"/>
      <c r="K45" s="196"/>
      <c r="L45" s="47"/>
      <c r="M45" s="48"/>
      <c r="N45" s="196"/>
      <c r="O45" s="47"/>
      <c r="P45" s="48"/>
      <c r="Q45" s="67"/>
      <c r="R45" s="67"/>
      <c r="S45" s="67"/>
      <c r="T45" s="205"/>
      <c r="U45" s="207"/>
      <c r="V45" s="209"/>
      <c r="W45" s="199"/>
    </row>
    <row r="46" spans="1:23" ht="14.25" hidden="1" customHeight="1" thickTop="1">
      <c r="A46" s="222" t="str">
        <f>IF('Vážní listina'!B26="","",'Vážní listina'!B26)</f>
        <v>Jméno 21</v>
      </c>
      <c r="B46" s="224" t="str">
        <f>IF('Vážní listina'!B26="","",'Vážní listina'!C26)</f>
        <v>odd 21</v>
      </c>
      <c r="C46" s="233"/>
      <c r="D46" s="226">
        <f>IF('Vážní listina'!B26="","",'Vážní listina'!A26)</f>
        <v>21</v>
      </c>
      <c r="E46" s="193"/>
      <c r="F46" s="37"/>
      <c r="G46" s="38"/>
      <c r="H46" s="193"/>
      <c r="I46" s="37"/>
      <c r="J46" s="38"/>
      <c r="K46" s="193"/>
      <c r="L46" s="37"/>
      <c r="M46" s="38"/>
      <c r="N46" s="193"/>
      <c r="O46" s="37"/>
      <c r="P46" s="38"/>
      <c r="Q46" s="66"/>
      <c r="R46" s="66"/>
      <c r="S46" s="66"/>
      <c r="T46" s="242">
        <f>F46+I46+L46+O46</f>
        <v>0</v>
      </c>
      <c r="U46" s="243">
        <f>F47+I47+L47+O47</f>
        <v>0</v>
      </c>
      <c r="V46" s="244">
        <f>G46+J46+M46+P46</f>
        <v>0</v>
      </c>
      <c r="W46" s="200"/>
    </row>
    <row r="47" spans="1:23" ht="14.25" hidden="1" customHeight="1" thickBot="1">
      <c r="A47" s="223"/>
      <c r="B47" s="225"/>
      <c r="C47" s="220"/>
      <c r="D47" s="227"/>
      <c r="E47" s="194"/>
      <c r="F47" s="40"/>
      <c r="G47" s="41"/>
      <c r="H47" s="194"/>
      <c r="I47" s="40"/>
      <c r="J47" s="41"/>
      <c r="K47" s="194"/>
      <c r="L47" s="40"/>
      <c r="M47" s="41"/>
      <c r="N47" s="194"/>
      <c r="O47" s="40"/>
      <c r="P47" s="41"/>
      <c r="Q47" s="67"/>
      <c r="R47" s="67"/>
      <c r="S47" s="67"/>
      <c r="T47" s="204"/>
      <c r="U47" s="206"/>
      <c r="V47" s="208"/>
      <c r="W47" s="198"/>
    </row>
    <row r="48" spans="1:23" ht="14.25" hidden="1" customHeight="1" thickBot="1">
      <c r="A48" s="230" t="str">
        <f>IF('Vážní listina'!B27="","",'Vážní listina'!B27)</f>
        <v>Jméno 22</v>
      </c>
      <c r="B48" s="231" t="str">
        <f>IF('Vážní listina'!B27="","",'Vážní listina'!C27)</f>
        <v>odd 22</v>
      </c>
      <c r="C48" s="219"/>
      <c r="D48" s="232">
        <f>IF('Vážní listina'!B27="","",'Vážní listina'!A27)</f>
        <v>22</v>
      </c>
      <c r="E48" s="195"/>
      <c r="F48" s="44"/>
      <c r="G48" s="45"/>
      <c r="H48" s="195"/>
      <c r="I48" s="44"/>
      <c r="J48" s="45"/>
      <c r="K48" s="195"/>
      <c r="L48" s="44"/>
      <c r="M48" s="45"/>
      <c r="N48" s="195"/>
      <c r="O48" s="44"/>
      <c r="P48" s="45"/>
      <c r="Q48" s="67"/>
      <c r="R48" s="67"/>
      <c r="S48" s="67"/>
      <c r="T48" s="201">
        <f>F48+I48+L48+O48</f>
        <v>0</v>
      </c>
      <c r="U48" s="202">
        <f>F49+I49+L49+O49</f>
        <v>0</v>
      </c>
      <c r="V48" s="203">
        <f>G48+J48+M48+P48</f>
        <v>0</v>
      </c>
      <c r="W48" s="197"/>
    </row>
    <row r="49" spans="1:23" ht="14.25" hidden="1" customHeight="1" thickBot="1">
      <c r="A49" s="223"/>
      <c r="B49" s="225"/>
      <c r="C49" s="220"/>
      <c r="D49" s="227"/>
      <c r="E49" s="194"/>
      <c r="F49" s="42"/>
      <c r="G49" s="43"/>
      <c r="H49" s="194"/>
      <c r="I49" s="42"/>
      <c r="J49" s="43"/>
      <c r="K49" s="194"/>
      <c r="L49" s="42"/>
      <c r="M49" s="43"/>
      <c r="N49" s="194"/>
      <c r="O49" s="42"/>
      <c r="P49" s="43"/>
      <c r="Q49" s="67"/>
      <c r="R49" s="67"/>
      <c r="S49" s="67"/>
      <c r="T49" s="201"/>
      <c r="U49" s="202"/>
      <c r="V49" s="203"/>
      <c r="W49" s="198"/>
    </row>
    <row r="50" spans="1:23" ht="14.25" hidden="1" customHeight="1" thickBot="1">
      <c r="A50" s="230" t="str">
        <f>IF('Vážní listina'!B28="","",'Vážní listina'!B28)</f>
        <v>Jméno 23</v>
      </c>
      <c r="B50" s="231" t="str">
        <f>IF('Vážní listina'!B28="","",'Vážní listina'!C28)</f>
        <v>odd 23</v>
      </c>
      <c r="C50" s="219"/>
      <c r="D50" s="232">
        <f>IF('Vážní listina'!B28="","",'Vážní listina'!A28)</f>
        <v>23</v>
      </c>
      <c r="E50" s="195"/>
      <c r="F50" s="39"/>
      <c r="G50" s="46"/>
      <c r="H50" s="195"/>
      <c r="I50" s="39"/>
      <c r="J50" s="46"/>
      <c r="K50" s="195"/>
      <c r="L50" s="39"/>
      <c r="M50" s="46"/>
      <c r="N50" s="195"/>
      <c r="O50" s="39"/>
      <c r="P50" s="46"/>
      <c r="Q50" s="67"/>
      <c r="R50" s="67"/>
      <c r="S50" s="67"/>
      <c r="T50" s="201">
        <f>F50+I50+L50+O50</f>
        <v>0</v>
      </c>
      <c r="U50" s="202">
        <f>F51+I51+L51+O51</f>
        <v>0</v>
      </c>
      <c r="V50" s="203">
        <f>G50+J50+M50+P50</f>
        <v>0</v>
      </c>
      <c r="W50" s="197"/>
    </row>
    <row r="51" spans="1:23" ht="14.25" hidden="1" customHeight="1" thickBot="1">
      <c r="A51" s="223"/>
      <c r="B51" s="225"/>
      <c r="C51" s="220"/>
      <c r="D51" s="227"/>
      <c r="E51" s="194"/>
      <c r="F51" s="42"/>
      <c r="G51" s="43"/>
      <c r="H51" s="194"/>
      <c r="I51" s="42"/>
      <c r="J51" s="43"/>
      <c r="K51" s="194"/>
      <c r="L51" s="42"/>
      <c r="M51" s="43"/>
      <c r="N51" s="194"/>
      <c r="O51" s="42"/>
      <c r="P51" s="43"/>
      <c r="Q51" s="67"/>
      <c r="R51" s="67"/>
      <c r="S51" s="67"/>
      <c r="T51" s="201"/>
      <c r="U51" s="202"/>
      <c r="V51" s="203"/>
      <c r="W51" s="198"/>
    </row>
    <row r="52" spans="1:23" ht="14.25" hidden="1" customHeight="1">
      <c r="A52" s="230" t="str">
        <f>IF('Vážní listina'!B29="","",'Vážní listina'!B29)</f>
        <v>Jméno 24</v>
      </c>
      <c r="B52" s="231" t="str">
        <f>IF('Vážní listina'!B29="","",'Vážní listina'!C29)</f>
        <v>odd 24</v>
      </c>
      <c r="C52" s="219"/>
      <c r="D52" s="232">
        <f>IF('Vážní listina'!B29="","",'Vážní listina'!A29)</f>
        <v>24</v>
      </c>
      <c r="E52" s="195"/>
      <c r="F52" s="44"/>
      <c r="G52" s="45"/>
      <c r="H52" s="195"/>
      <c r="I52" s="44"/>
      <c r="J52" s="45"/>
      <c r="K52" s="195"/>
      <c r="L52" s="44"/>
      <c r="M52" s="45"/>
      <c r="N52" s="195"/>
      <c r="O52" s="44"/>
      <c r="P52" s="45"/>
      <c r="Q52" s="67"/>
      <c r="R52" s="67"/>
      <c r="S52" s="67"/>
      <c r="T52" s="204">
        <f>F52+I52+L52+O52</f>
        <v>0</v>
      </c>
      <c r="U52" s="206">
        <f>F53+I53+L53+O53</f>
        <v>0</v>
      </c>
      <c r="V52" s="208">
        <f>G52+J52+M52+P52</f>
        <v>0</v>
      </c>
      <c r="W52" s="197"/>
    </row>
    <row r="53" spans="1:23" ht="14.25" hidden="1" customHeight="1" thickBot="1">
      <c r="A53" s="234"/>
      <c r="B53" s="235"/>
      <c r="C53" s="237"/>
      <c r="D53" s="236"/>
      <c r="E53" s="196"/>
      <c r="F53" s="47"/>
      <c r="G53" s="48"/>
      <c r="H53" s="196"/>
      <c r="I53" s="47"/>
      <c r="J53" s="48"/>
      <c r="K53" s="196"/>
      <c r="L53" s="47"/>
      <c r="M53" s="48"/>
      <c r="N53" s="196"/>
      <c r="O53" s="47"/>
      <c r="P53" s="48"/>
      <c r="Q53" s="68"/>
      <c r="R53" s="68"/>
      <c r="S53" s="68"/>
      <c r="T53" s="249"/>
      <c r="U53" s="250"/>
      <c r="V53" s="251"/>
      <c r="W53" s="199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85">
        <v>11</v>
      </c>
      <c r="G56" s="167">
        <v>3</v>
      </c>
      <c r="H56" s="168">
        <v>1</v>
      </c>
      <c r="N56" s="187">
        <v>6</v>
      </c>
      <c r="O56" s="188">
        <v>24</v>
      </c>
      <c r="P56" s="189">
        <f>A56+D56+G56+J56+M56</f>
        <v>3</v>
      </c>
    </row>
    <row r="57" spans="1:23" ht="13.5" thickBot="1">
      <c r="F57" s="186"/>
      <c r="G57" s="169">
        <v>15</v>
      </c>
      <c r="H57" s="170">
        <v>2</v>
      </c>
      <c r="N57" s="187"/>
      <c r="O57" s="188"/>
      <c r="P57" s="189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52" t="s">
        <v>104</v>
      </c>
      <c r="C2" s="252"/>
    </row>
    <row r="3" spans="2:3" ht="25.15" customHeight="1"/>
    <row r="4" spans="2:3" ht="25.15" customHeight="1">
      <c r="B4" s="50" t="s">
        <v>105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2008</v>
      </c>
    </row>
    <row r="7" spans="2:3" ht="25.15" customHeight="1">
      <c r="B7" s="50" t="s">
        <v>107</v>
      </c>
      <c r="C7" s="50">
        <v>2027</v>
      </c>
    </row>
    <row r="8" spans="2:3" ht="25.15" customHeight="1">
      <c r="B8" s="50" t="s">
        <v>108</v>
      </c>
      <c r="C8" s="50">
        <v>2050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67" t="str">
        <f>CONCATENATE([2]List1!$A$39)</f>
        <v>Zápis hlasatele</v>
      </c>
      <c r="B1" s="267"/>
      <c r="C1" s="267"/>
      <c r="D1" s="267"/>
      <c r="E1" s="267"/>
      <c r="F1" s="267"/>
      <c r="G1" s="267"/>
      <c r="H1" s="267"/>
      <c r="I1" s="267"/>
    </row>
    <row r="2" spans="1:21">
      <c r="A2" s="267"/>
      <c r="B2" s="267"/>
      <c r="C2" s="267"/>
      <c r="D2" s="267"/>
      <c r="E2" s="267"/>
      <c r="F2" s="267"/>
      <c r="G2" s="267"/>
      <c r="H2" s="267"/>
      <c r="I2" s="267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70" t="str">
        <f>CONCATENATE([2]List1!$A$40)</f>
        <v>soutěž</v>
      </c>
      <c r="B11" s="271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72" t="str">
        <f>CONCATENATE('Vážní listina'!A1)</f>
        <v>Vánoční turnaj Chomutov</v>
      </c>
      <c r="B12" s="273"/>
      <c r="C12" s="276" t="str">
        <f>'Vážní listina'!B3</f>
        <v>14.12.2019</v>
      </c>
      <c r="D12" s="253">
        <f>'Čísla utkání'!C6</f>
        <v>2008</v>
      </c>
      <c r="E12" s="255" t="str">
        <f>CONCATENATE('Vážní listina'!D3)</f>
        <v>Ml.ž 37 kg</v>
      </c>
      <c r="F12" s="263" t="str">
        <f>CONCATENATE('Vážní listina'!G3)</f>
        <v>ř.ř.</v>
      </c>
      <c r="G12" s="253">
        <v>1</v>
      </c>
      <c r="H12" s="265"/>
      <c r="I12" s="268">
        <f>'Čísla utkání'!C4</f>
        <v>2</v>
      </c>
    </row>
    <row r="13" spans="1:21" ht="13.5" thickBot="1">
      <c r="A13" s="274"/>
      <c r="B13" s="275"/>
      <c r="C13" s="277"/>
      <c r="D13" s="254"/>
      <c r="E13" s="256"/>
      <c r="F13" s="264"/>
      <c r="G13" s="254"/>
      <c r="H13" s="266"/>
      <c r="I13" s="269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80" t="str">
        <f>CONCATENATE([2]List1!$A$48)</f>
        <v>červený</v>
      </c>
      <c r="B15" s="281"/>
      <c r="C15" s="281"/>
      <c r="D15" s="282"/>
      <c r="E15" s="283"/>
      <c r="F15" s="270" t="str">
        <f>CONCATENATE([2]List1!$A$49)</f>
        <v>modrý</v>
      </c>
      <c r="G15" s="271"/>
      <c r="H15" s="271"/>
      <c r="I15" s="284"/>
    </row>
    <row r="16" spans="1:21">
      <c r="A16" s="285" t="str">
        <f>CONCATENATE([2]List1!$A$50)</f>
        <v>jméno</v>
      </c>
      <c r="B16" s="286"/>
      <c r="C16" s="115" t="str">
        <f>CONCATENATE([2]List1!$A$51)</f>
        <v>oddíl</v>
      </c>
      <c r="D16" s="99" t="str">
        <f>CONCATENATE([2]List1!$A$52)</f>
        <v>los</v>
      </c>
      <c r="E16" s="283"/>
      <c r="F16" s="285" t="str">
        <f>CONCATENATE([2]List1!$A$50)</f>
        <v>jméno</v>
      </c>
      <c r="G16" s="286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57" t="str">
        <f>CONCATENATE(L17,M17,N17,O17)</f>
        <v>Procházka Luděk</v>
      </c>
      <c r="B17" s="258"/>
      <c r="C17" s="287" t="str">
        <f>CONCATENATE(L18,M18,N18,O18)</f>
        <v>CW</v>
      </c>
      <c r="D17" s="289">
        <v>1</v>
      </c>
      <c r="E17" s="283"/>
      <c r="F17" s="257" t="str">
        <f>CONCATENATE(P17,Q17,R17,S17)</f>
        <v>Rychter Martin</v>
      </c>
      <c r="G17" s="258"/>
      <c r="H17" s="261" t="str">
        <f>CONCATENATE(P18,Q18,R18,S18)</f>
        <v>CW</v>
      </c>
      <c r="I17" s="278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Procházka Luděk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Rychter Martin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59"/>
      <c r="B18" s="260"/>
      <c r="C18" s="288"/>
      <c r="D18" s="290"/>
      <c r="E18" s="283"/>
      <c r="F18" s="259"/>
      <c r="G18" s="260"/>
      <c r="H18" s="262"/>
      <c r="I18" s="279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CW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67" t="str">
        <f>CONCATENATE(A1)</f>
        <v>Zápis hlasatele</v>
      </c>
      <c r="B58" s="267"/>
      <c r="C58" s="267"/>
      <c r="D58" s="267"/>
      <c r="E58" s="267"/>
      <c r="F58" s="267"/>
      <c r="G58" s="267"/>
      <c r="H58" s="267"/>
      <c r="I58" s="267"/>
    </row>
    <row r="59" spans="1:9">
      <c r="A59" s="267"/>
      <c r="B59" s="267"/>
      <c r="C59" s="267"/>
      <c r="D59" s="267"/>
      <c r="E59" s="267"/>
      <c r="F59" s="267"/>
      <c r="G59" s="267"/>
      <c r="H59" s="267"/>
      <c r="I59" s="267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70" t="str">
        <f>CONCATENATE([2]List1!$A$40)</f>
        <v>soutěž</v>
      </c>
      <c r="B68" s="271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72" t="str">
        <f>CONCATENATE(A12)</f>
        <v>Vánoční turnaj Chomutov</v>
      </c>
      <c r="B69" s="273"/>
      <c r="C69" s="295" t="str">
        <f>CONCATENATE(C12)</f>
        <v>14.12.2019</v>
      </c>
      <c r="D69" s="253">
        <f>D12+1</f>
        <v>2009</v>
      </c>
      <c r="E69" s="291" t="str">
        <f>CONCATENATE(E12)</f>
        <v>Ml.ž 37 kg</v>
      </c>
      <c r="F69" s="291" t="str">
        <f>CONCATENATE(F12)</f>
        <v>ř.ř.</v>
      </c>
      <c r="G69" s="293" t="str">
        <f>CONCATENATE(G12)</f>
        <v>1</v>
      </c>
      <c r="H69" s="265"/>
      <c r="I69" s="293" t="str">
        <f>CONCATENATE(I12)</f>
        <v>2</v>
      </c>
    </row>
    <row r="70" spans="1:21" ht="13.5" thickBot="1">
      <c r="A70" s="274"/>
      <c r="B70" s="275"/>
      <c r="C70" s="277"/>
      <c r="D70" s="254"/>
      <c r="E70" s="292"/>
      <c r="F70" s="292"/>
      <c r="G70" s="294"/>
      <c r="H70" s="266"/>
      <c r="I70" s="294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80" t="str">
        <f>CONCATENATE([2]List1!$A$48)</f>
        <v>červený</v>
      </c>
      <c r="B72" s="281"/>
      <c r="C72" s="281"/>
      <c r="D72" s="282"/>
      <c r="E72" s="283"/>
      <c r="F72" s="270" t="str">
        <f>CONCATENATE([2]List1!$A$49)</f>
        <v>modrý</v>
      </c>
      <c r="G72" s="271"/>
      <c r="H72" s="271"/>
      <c r="I72" s="284"/>
    </row>
    <row r="73" spans="1:21">
      <c r="A73" s="285" t="str">
        <f>CONCATENATE([2]List1!$A$50)</f>
        <v>jméno</v>
      </c>
      <c r="B73" s="286"/>
      <c r="C73" s="115" t="str">
        <f>CONCATENATE([2]List1!$A$51)</f>
        <v>oddíl</v>
      </c>
      <c r="D73" s="99" t="str">
        <f>CONCATENATE([2]List1!$A$52)</f>
        <v>los</v>
      </c>
      <c r="E73" s="283"/>
      <c r="F73" s="285" t="str">
        <f>CONCATENATE([2]List1!$A$50)</f>
        <v>jméno</v>
      </c>
      <c r="G73" s="286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57" t="str">
        <f>CONCATENATE(L74,M74,N74,O74)</f>
        <v>Nedoma Luboš</v>
      </c>
      <c r="B74" s="258"/>
      <c r="C74" s="287" t="str">
        <f>CONCATENATE(L75,M75,N75,O75)</f>
        <v>Nejdek</v>
      </c>
      <c r="D74" s="289">
        <v>3</v>
      </c>
      <c r="E74" s="283"/>
      <c r="F74" s="257" t="str">
        <f>CONCATENATE(P74,Q74,R74,S74)</f>
        <v>Taimbetor Muhammad</v>
      </c>
      <c r="G74" s="258"/>
      <c r="H74" s="261" t="str">
        <f>CONCATENATE(P75,Q75,R75,S75)</f>
        <v>Ústí</v>
      </c>
      <c r="I74" s="278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Nedoma Luboš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Taimbetor Muhammad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59"/>
      <c r="B75" s="260"/>
      <c r="C75" s="288"/>
      <c r="D75" s="290"/>
      <c r="E75" s="283"/>
      <c r="F75" s="259"/>
      <c r="G75" s="260"/>
      <c r="H75" s="262"/>
      <c r="I75" s="279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Nejdek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Ústí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67" t="str">
        <f>CONCATENATE(A58)</f>
        <v>Zápis hlasatele</v>
      </c>
      <c r="B115" s="267"/>
      <c r="C115" s="267"/>
      <c r="D115" s="267"/>
      <c r="E115" s="267"/>
      <c r="F115" s="267"/>
      <c r="G115" s="267"/>
      <c r="H115" s="267"/>
      <c r="I115" s="267"/>
    </row>
    <row r="116" spans="1:9" ht="12.75" customHeight="1">
      <c r="A116" s="267"/>
      <c r="B116" s="267"/>
      <c r="C116" s="267"/>
      <c r="D116" s="267"/>
      <c r="E116" s="267"/>
      <c r="F116" s="267"/>
      <c r="G116" s="267"/>
      <c r="H116" s="267"/>
      <c r="I116" s="267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70" t="str">
        <f>CONCATENATE([2]List1!$A$40)</f>
        <v>soutěž</v>
      </c>
      <c r="B125" s="271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72" t="str">
        <f>CONCATENATE(A69)</f>
        <v>Vánoční turnaj Chomutov</v>
      </c>
      <c r="B126" s="273"/>
      <c r="C126" s="295" t="str">
        <f>CONCATENATE(C69)</f>
        <v>14.12.2019</v>
      </c>
      <c r="D126" s="253">
        <f>'Čísla utkání'!C7</f>
        <v>2027</v>
      </c>
      <c r="E126" s="291" t="str">
        <f>CONCATENATE(E69)</f>
        <v>Ml.ž 37 kg</v>
      </c>
      <c r="F126" s="291" t="str">
        <f>CONCATENATE(F69)</f>
        <v>ř.ř.</v>
      </c>
      <c r="G126" s="293" t="s">
        <v>100</v>
      </c>
      <c r="H126" s="265"/>
      <c r="I126" s="293" t="str">
        <f>CONCATENATE(I69)</f>
        <v>2</v>
      </c>
    </row>
    <row r="127" spans="1:9" ht="13.5" thickBot="1">
      <c r="A127" s="274"/>
      <c r="B127" s="275"/>
      <c r="C127" s="277"/>
      <c r="D127" s="254"/>
      <c r="E127" s="292"/>
      <c r="F127" s="292"/>
      <c r="G127" s="294"/>
      <c r="H127" s="266"/>
      <c r="I127" s="294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80" t="str">
        <f>CONCATENATE([2]List1!$A$48)</f>
        <v>červený</v>
      </c>
      <c r="B129" s="281"/>
      <c r="C129" s="281"/>
      <c r="D129" s="282"/>
      <c r="E129" s="283"/>
      <c r="F129" s="270" t="str">
        <f>CONCATENATE([2]List1!$A$49)</f>
        <v>modrý</v>
      </c>
      <c r="G129" s="271"/>
      <c r="H129" s="271"/>
      <c r="I129" s="284"/>
    </row>
    <row r="130" spans="1:21">
      <c r="A130" s="285" t="str">
        <f>CONCATENATE([2]List1!$A$50)</f>
        <v>jméno</v>
      </c>
      <c r="B130" s="286"/>
      <c r="C130" s="115" t="str">
        <f>CONCATENATE([2]List1!$A$51)</f>
        <v>oddíl</v>
      </c>
      <c r="D130" s="99" t="str">
        <f>CONCATENATE([2]List1!$A$52)</f>
        <v>los</v>
      </c>
      <c r="E130" s="283"/>
      <c r="F130" s="285" t="str">
        <f>CONCATENATE([2]List1!$A$50)</f>
        <v>jméno</v>
      </c>
      <c r="G130" s="286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57" t="str">
        <f>CONCATENATE(L131,M131,N131,O131)</f>
        <v>Procházka Luděk</v>
      </c>
      <c r="B131" s="258"/>
      <c r="C131" s="287" t="str">
        <f>CONCATENATE(L132,M132,N132,O132)</f>
        <v>CW</v>
      </c>
      <c r="D131" s="289">
        <v>1</v>
      </c>
      <c r="E131" s="283"/>
      <c r="F131" s="257" t="str">
        <f>CONCATENATE(P131,Q131,R131,S131)</f>
        <v>Nedoma Luboš</v>
      </c>
      <c r="G131" s="258"/>
      <c r="H131" s="261" t="str">
        <f>CONCATENATE(P132,Q132,R132,S132)</f>
        <v>Nejdek</v>
      </c>
      <c r="I131" s="278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Procházka Luděk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Nedoma Luboš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59"/>
      <c r="B132" s="260"/>
      <c r="C132" s="288"/>
      <c r="D132" s="290"/>
      <c r="E132" s="283"/>
      <c r="F132" s="259"/>
      <c r="G132" s="260"/>
      <c r="H132" s="262"/>
      <c r="I132" s="279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CW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Nejdek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67" t="str">
        <f>CONCATENATE(A115)</f>
        <v>Zápis hlasatele</v>
      </c>
      <c r="B172" s="267"/>
      <c r="C172" s="267"/>
      <c r="D172" s="267"/>
      <c r="E172" s="267"/>
      <c r="F172" s="267"/>
      <c r="G172" s="267"/>
      <c r="H172" s="267"/>
      <c r="I172" s="267"/>
    </row>
    <row r="173" spans="1:9" ht="12.75" customHeight="1">
      <c r="A173" s="267"/>
      <c r="B173" s="267"/>
      <c r="C173" s="267"/>
      <c r="D173" s="267"/>
      <c r="E173" s="267"/>
      <c r="F173" s="267"/>
      <c r="G173" s="267"/>
      <c r="H173" s="267"/>
      <c r="I173" s="267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70" t="str">
        <f>CONCATENATE([2]List1!$A$40)</f>
        <v>soutěž</v>
      </c>
      <c r="B182" s="271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72" t="str">
        <f>CONCATENATE(A126)</f>
        <v>Vánoční turnaj Chomutov</v>
      </c>
      <c r="B183" s="273"/>
      <c r="C183" s="295" t="str">
        <f>CONCATENATE(C126)</f>
        <v>14.12.2019</v>
      </c>
      <c r="D183" s="253">
        <f>D126+1</f>
        <v>2028</v>
      </c>
      <c r="E183" s="291" t="str">
        <f>CONCATENATE(E126)</f>
        <v>Ml.ž 37 kg</v>
      </c>
      <c r="F183" s="291" t="str">
        <f>CONCATENATE(F126)</f>
        <v>ř.ř.</v>
      </c>
      <c r="G183" s="293" t="str">
        <f>CONCATENATE(G126)</f>
        <v>2</v>
      </c>
      <c r="H183" s="265"/>
      <c r="I183" s="293" t="str">
        <f>CONCATENATE(I126)</f>
        <v>2</v>
      </c>
    </row>
    <row r="184" spans="1:21" ht="13.5" thickBot="1">
      <c r="A184" s="274"/>
      <c r="B184" s="275"/>
      <c r="C184" s="277"/>
      <c r="D184" s="254"/>
      <c r="E184" s="292"/>
      <c r="F184" s="292"/>
      <c r="G184" s="294"/>
      <c r="H184" s="266"/>
      <c r="I184" s="294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80" t="str">
        <f>CONCATENATE([2]List1!$A$48)</f>
        <v>červený</v>
      </c>
      <c r="B186" s="281"/>
      <c r="C186" s="281"/>
      <c r="D186" s="282"/>
      <c r="E186" s="283"/>
      <c r="F186" s="270" t="str">
        <f>CONCATENATE([2]List1!$A$49)</f>
        <v>modrý</v>
      </c>
      <c r="G186" s="271"/>
      <c r="H186" s="271"/>
      <c r="I186" s="284"/>
    </row>
    <row r="187" spans="1:21">
      <c r="A187" s="285" t="str">
        <f>CONCATENATE([2]List1!$A$50)</f>
        <v>jméno</v>
      </c>
      <c r="B187" s="286"/>
      <c r="C187" s="115" t="str">
        <f>CONCATENATE([2]List1!$A$51)</f>
        <v>oddíl</v>
      </c>
      <c r="D187" s="99" t="str">
        <f>CONCATENATE([2]List1!$A$52)</f>
        <v>los</v>
      </c>
      <c r="E187" s="283"/>
      <c r="F187" s="285" t="str">
        <f>CONCATENATE([2]List1!$A$50)</f>
        <v>jméno</v>
      </c>
      <c r="G187" s="286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57" t="str">
        <f>CONCATENATE(L188,M188,N188,O188)</f>
        <v>Rychter Martin</v>
      </c>
      <c r="B188" s="258"/>
      <c r="C188" s="287" t="str">
        <f>CONCATENATE(L189,M189,N189,O189)</f>
        <v>CW</v>
      </c>
      <c r="D188" s="289">
        <v>2</v>
      </c>
      <c r="E188" s="283"/>
      <c r="F188" s="257" t="str">
        <f>CONCATENATE(P188,Q188,R188,S188)</f>
        <v>Taimbetor Muhammad</v>
      </c>
      <c r="G188" s="258"/>
      <c r="H188" s="261" t="str">
        <f>CONCATENATE(P189,Q189,R189,S189)</f>
        <v>Ústí</v>
      </c>
      <c r="I188" s="278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Rychter Martin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Taimbetor Muhammad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59"/>
      <c r="B189" s="260"/>
      <c r="C189" s="288"/>
      <c r="D189" s="290"/>
      <c r="E189" s="283"/>
      <c r="F189" s="259"/>
      <c r="G189" s="260"/>
      <c r="H189" s="262"/>
      <c r="I189" s="279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CW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Ústí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67" t="str">
        <f>CONCATENATE(A172)</f>
        <v>Zápis hlasatele</v>
      </c>
      <c r="B229" s="267"/>
      <c r="C229" s="267"/>
      <c r="D229" s="267"/>
      <c r="E229" s="267"/>
      <c r="F229" s="267"/>
      <c r="G229" s="267"/>
      <c r="H229" s="267"/>
      <c r="I229" s="267"/>
    </row>
    <row r="230" spans="1:9" ht="12.75" customHeight="1">
      <c r="A230" s="267"/>
      <c r="B230" s="267"/>
      <c r="C230" s="267"/>
      <c r="D230" s="267"/>
      <c r="E230" s="267"/>
      <c r="F230" s="267"/>
      <c r="G230" s="267"/>
      <c r="H230" s="267"/>
      <c r="I230" s="267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70" t="str">
        <f>CONCATENATE([2]List1!$A$40)</f>
        <v>soutěž</v>
      </c>
      <c r="B239" s="271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72" t="str">
        <f>CONCATENATE(A183)</f>
        <v>Vánoční turnaj Chomutov</v>
      </c>
      <c r="B240" s="273"/>
      <c r="C240" s="295" t="str">
        <f>CONCATENATE(C183)</f>
        <v>14.12.2019</v>
      </c>
      <c r="D240" s="253">
        <f>'Čísla utkání'!C8</f>
        <v>2050</v>
      </c>
      <c r="E240" s="291" t="str">
        <f>CONCATENATE(E183)</f>
        <v>Ml.ž 37 kg</v>
      </c>
      <c r="F240" s="291" t="str">
        <f>CONCATENATE(F183)</f>
        <v>ř.ř.</v>
      </c>
      <c r="G240" s="293" t="s">
        <v>101</v>
      </c>
      <c r="H240" s="265"/>
      <c r="I240" s="293" t="str">
        <f>CONCATENATE(I183)</f>
        <v>2</v>
      </c>
    </row>
    <row r="241" spans="1:21" ht="13.5" thickBot="1">
      <c r="A241" s="274"/>
      <c r="B241" s="275"/>
      <c r="C241" s="277"/>
      <c r="D241" s="254"/>
      <c r="E241" s="292"/>
      <c r="F241" s="292"/>
      <c r="G241" s="294"/>
      <c r="H241" s="266"/>
      <c r="I241" s="294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80" t="str">
        <f>CONCATENATE([2]List1!$A$48)</f>
        <v>červený</v>
      </c>
      <c r="B243" s="281"/>
      <c r="C243" s="281"/>
      <c r="D243" s="282"/>
      <c r="E243" s="283"/>
      <c r="F243" s="270" t="str">
        <f>CONCATENATE([2]List1!$A$49)</f>
        <v>modrý</v>
      </c>
      <c r="G243" s="271"/>
      <c r="H243" s="271"/>
      <c r="I243" s="284"/>
    </row>
    <row r="244" spans="1:21">
      <c r="A244" s="285" t="str">
        <f>CONCATENATE([2]List1!$A$50)</f>
        <v>jméno</v>
      </c>
      <c r="B244" s="286"/>
      <c r="C244" s="115" t="str">
        <f>CONCATENATE([2]List1!$A$51)</f>
        <v>oddíl</v>
      </c>
      <c r="D244" s="99" t="str">
        <f>CONCATENATE([2]List1!$A$52)</f>
        <v>los</v>
      </c>
      <c r="E244" s="283"/>
      <c r="F244" s="285" t="str">
        <f>CONCATENATE([2]List1!$A$50)</f>
        <v>jméno</v>
      </c>
      <c r="G244" s="286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57" t="str">
        <f>CONCATENATE(L245,M245,N245,O245)</f>
        <v>Procházka Luděk</v>
      </c>
      <c r="B245" s="258"/>
      <c r="C245" s="287" t="str">
        <f>CONCATENATE(L246,M246,N246,O246)</f>
        <v>CW</v>
      </c>
      <c r="D245" s="289">
        <v>1</v>
      </c>
      <c r="E245" s="283"/>
      <c r="F245" s="257" t="str">
        <f>CONCATENATE(P245,Q245,R245,S245)</f>
        <v>Taimbetor Muhammad</v>
      </c>
      <c r="G245" s="258"/>
      <c r="H245" s="261" t="str">
        <f>CONCATENATE(P246,Q246,R246,S246)</f>
        <v>Ústí</v>
      </c>
      <c r="I245" s="278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Procházka Luděk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Taimbetor Muhammad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59"/>
      <c r="B246" s="260"/>
      <c r="C246" s="288"/>
      <c r="D246" s="290"/>
      <c r="E246" s="283"/>
      <c r="F246" s="259"/>
      <c r="G246" s="260"/>
      <c r="H246" s="262"/>
      <c r="I246" s="279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Ústí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67" t="str">
        <f>CONCATENATE(A229)</f>
        <v>Zápis hlasatele</v>
      </c>
      <c r="B286" s="267"/>
      <c r="C286" s="267"/>
      <c r="D286" s="267"/>
      <c r="E286" s="267"/>
      <c r="F286" s="267"/>
      <c r="G286" s="267"/>
      <c r="H286" s="267"/>
      <c r="I286" s="267"/>
    </row>
    <row r="287" spans="1:9" ht="12.75" customHeight="1">
      <c r="A287" s="267"/>
      <c r="B287" s="267"/>
      <c r="C287" s="267"/>
      <c r="D287" s="267"/>
      <c r="E287" s="267"/>
      <c r="F287" s="267"/>
      <c r="G287" s="267"/>
      <c r="H287" s="267"/>
      <c r="I287" s="267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70" t="str">
        <f>CONCATENATE([2]List1!$A$40)</f>
        <v>soutěž</v>
      </c>
      <c r="B296" s="271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72" t="str">
        <f>CONCATENATE(A240)</f>
        <v>Vánoční turnaj Chomutov</v>
      </c>
      <c r="B297" s="273"/>
      <c r="C297" s="295" t="str">
        <f>CONCATENATE(C240)</f>
        <v>14.12.2019</v>
      </c>
      <c r="D297" s="253">
        <f>D240+1</f>
        <v>2051</v>
      </c>
      <c r="E297" s="291" t="str">
        <f>CONCATENATE(E240)</f>
        <v>Ml.ž 37 kg</v>
      </c>
      <c r="F297" s="291" t="str">
        <f>CONCATENATE(F240)</f>
        <v>ř.ř.</v>
      </c>
      <c r="G297" s="293" t="str">
        <f>CONCATENATE(G240)</f>
        <v>3</v>
      </c>
      <c r="H297" s="265"/>
      <c r="I297" s="293" t="str">
        <f>CONCATENATE(I240)</f>
        <v>2</v>
      </c>
    </row>
    <row r="298" spans="1:21" ht="13.5" thickBot="1">
      <c r="A298" s="274"/>
      <c r="B298" s="275"/>
      <c r="C298" s="277"/>
      <c r="D298" s="254"/>
      <c r="E298" s="292"/>
      <c r="F298" s="292"/>
      <c r="G298" s="294"/>
      <c r="H298" s="266"/>
      <c r="I298" s="294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80" t="str">
        <f>CONCATENATE([2]List1!$A$48)</f>
        <v>červený</v>
      </c>
      <c r="B300" s="281"/>
      <c r="C300" s="281"/>
      <c r="D300" s="282"/>
      <c r="E300" s="283"/>
      <c r="F300" s="270" t="str">
        <f>CONCATENATE([2]List1!$A$49)</f>
        <v>modrý</v>
      </c>
      <c r="G300" s="271"/>
      <c r="H300" s="271"/>
      <c r="I300" s="284"/>
    </row>
    <row r="301" spans="1:21">
      <c r="A301" s="285" t="str">
        <f>CONCATENATE([2]List1!$A$50)</f>
        <v>jméno</v>
      </c>
      <c r="B301" s="286"/>
      <c r="C301" s="115" t="str">
        <f>CONCATENATE([2]List1!$A$51)</f>
        <v>oddíl</v>
      </c>
      <c r="D301" s="99" t="str">
        <f>CONCATENATE([2]List1!$A$52)</f>
        <v>los</v>
      </c>
      <c r="E301" s="283"/>
      <c r="F301" s="285" t="str">
        <f>CONCATENATE([2]List1!$A$50)</f>
        <v>jméno</v>
      </c>
      <c r="G301" s="286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57" t="str">
        <f>CONCATENATE(L302,M302,N302,O302)</f>
        <v>Rychter Martin</v>
      </c>
      <c r="B302" s="258"/>
      <c r="C302" s="287" t="str">
        <f>CONCATENATE(L303,M303,N303,O303)</f>
        <v>CW</v>
      </c>
      <c r="D302" s="289">
        <v>2</v>
      </c>
      <c r="E302" s="283"/>
      <c r="F302" s="257" t="str">
        <f>CONCATENATE(P302,Q302,R302,S302)</f>
        <v>Nedoma Luboš</v>
      </c>
      <c r="G302" s="258"/>
      <c r="H302" s="261" t="str">
        <f>CONCATENATE(P303,Q303,R303,S303)</f>
        <v>Nejdek</v>
      </c>
      <c r="I302" s="278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Rychter Martin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Nedoma Luboš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59"/>
      <c r="B303" s="260"/>
      <c r="C303" s="288"/>
      <c r="D303" s="290"/>
      <c r="E303" s="283"/>
      <c r="F303" s="259"/>
      <c r="G303" s="260"/>
      <c r="H303" s="262"/>
      <c r="I303" s="279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CW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Nejdek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67" t="str">
        <f>CONCATENATE(A286)</f>
        <v>Zápis hlasatele</v>
      </c>
      <c r="B343" s="267"/>
      <c r="C343" s="267"/>
      <c r="D343" s="267"/>
      <c r="E343" s="267"/>
      <c r="F343" s="267"/>
      <c r="G343" s="267"/>
      <c r="H343" s="267"/>
      <c r="I343" s="267"/>
    </row>
    <row r="344" spans="1:9" ht="12.75" hidden="1" customHeight="1">
      <c r="A344" s="267"/>
      <c r="B344" s="267"/>
      <c r="C344" s="267"/>
      <c r="D344" s="267"/>
      <c r="E344" s="267"/>
      <c r="F344" s="267"/>
      <c r="G344" s="267"/>
      <c r="H344" s="267"/>
      <c r="I344" s="267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70" t="str">
        <f>CONCATENATE([2]List1!$A$40)</f>
        <v>soutěž</v>
      </c>
      <c r="B353" s="271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6" t="str">
        <f>CONCATENATE(A297)</f>
        <v>Vánoční turnaj Chomutov</v>
      </c>
      <c r="B354" s="297"/>
      <c r="C354" s="300" t="str">
        <f>CONCATENATE(C297)</f>
        <v>14.12.2019</v>
      </c>
      <c r="D354" s="253">
        <v>401</v>
      </c>
      <c r="E354" s="291" t="str">
        <f>CONCATENATE(E297)</f>
        <v>Ml.ž 37 kg</v>
      </c>
      <c r="F354" s="293" t="str">
        <f>CONCATENATE(F297)</f>
        <v>ř.ř.</v>
      </c>
      <c r="G354" s="293" t="s">
        <v>102</v>
      </c>
      <c r="H354" s="265"/>
      <c r="I354" s="293" t="str">
        <f>CONCATENATE(I297)</f>
        <v>2</v>
      </c>
    </row>
    <row r="355" spans="1:21" ht="13.5" hidden="1" thickBot="1">
      <c r="A355" s="298"/>
      <c r="B355" s="299"/>
      <c r="C355" s="301"/>
      <c r="D355" s="254"/>
      <c r="E355" s="292"/>
      <c r="F355" s="294"/>
      <c r="G355" s="294"/>
      <c r="H355" s="266"/>
      <c r="I355" s="294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80" t="str">
        <f>CONCATENATE([2]List1!$A$48)</f>
        <v>červený</v>
      </c>
      <c r="B357" s="281"/>
      <c r="C357" s="281"/>
      <c r="D357" s="282"/>
      <c r="E357" s="283"/>
      <c r="F357" s="270" t="str">
        <f>CONCATENATE([2]List1!$A$49)</f>
        <v>modrý</v>
      </c>
      <c r="G357" s="271"/>
      <c r="H357" s="271"/>
      <c r="I357" s="284"/>
    </row>
    <row r="358" spans="1:21" hidden="1">
      <c r="A358" s="285" t="str">
        <f>CONCATENATE([2]List1!$A$50)</f>
        <v>jméno</v>
      </c>
      <c r="B358" s="286"/>
      <c r="C358" s="115" t="str">
        <f>CONCATENATE([2]List1!$A$51)</f>
        <v>oddíl</v>
      </c>
      <c r="D358" s="99" t="str">
        <f>CONCATENATE([2]List1!$A$52)</f>
        <v>los</v>
      </c>
      <c r="E358" s="283"/>
      <c r="F358" s="285" t="str">
        <f>CONCATENATE([2]List1!$A$50)</f>
        <v>jméno</v>
      </c>
      <c r="G358" s="286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302" t="str">
        <f>CONCATENATE(L359,M359,N359,O359)</f>
        <v>Nedoma Luboš</v>
      </c>
      <c r="B359" s="303"/>
      <c r="C359" s="308" t="str">
        <f>CONCATENATE(L360,M360,N360,O360)</f>
        <v>Nejdek</v>
      </c>
      <c r="D359" s="289">
        <v>3</v>
      </c>
      <c r="E359" s="283"/>
      <c r="F359" s="302" t="str">
        <f>CONCATENATE(P359,Q359,R359,S359)</f>
        <v>Procházka Luděk</v>
      </c>
      <c r="G359" s="303"/>
      <c r="H359" s="306" t="str">
        <f>CONCATENATE(P360,Q360,R360,S360)</f>
        <v>CW</v>
      </c>
      <c r="I359" s="278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Nedoma Luboš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Procházka Luděk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4"/>
      <c r="B360" s="305"/>
      <c r="C360" s="309"/>
      <c r="D360" s="290"/>
      <c r="E360" s="283"/>
      <c r="F360" s="304"/>
      <c r="G360" s="305"/>
      <c r="H360" s="307"/>
      <c r="I360" s="279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Nejdek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67" t="str">
        <f>CONCATENATE(A343)</f>
        <v>Zápis hlasatele</v>
      </c>
      <c r="B400" s="267"/>
      <c r="C400" s="267"/>
      <c r="D400" s="267"/>
      <c r="E400" s="267"/>
      <c r="F400" s="267"/>
      <c r="G400" s="267"/>
      <c r="H400" s="267"/>
      <c r="I400" s="267"/>
    </row>
    <row r="401" spans="1:21" ht="12.75" hidden="1" customHeight="1">
      <c r="A401" s="267"/>
      <c r="B401" s="267"/>
      <c r="C401" s="267"/>
      <c r="D401" s="267"/>
      <c r="E401" s="267"/>
      <c r="F401" s="267"/>
      <c r="G401" s="267"/>
      <c r="H401" s="267"/>
      <c r="I401" s="267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70" t="str">
        <f>CONCATENATE([2]List1!$A$40)</f>
        <v>soutěž</v>
      </c>
      <c r="B410" s="271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6" t="str">
        <f>CONCATENATE(A354)</f>
        <v>Vánoční turnaj Chomutov</v>
      </c>
      <c r="B411" s="297"/>
      <c r="C411" s="300" t="str">
        <f>CONCATENATE(C354)</f>
        <v>14.12.2019</v>
      </c>
      <c r="D411" s="253">
        <f>D354+1</f>
        <v>402</v>
      </c>
      <c r="E411" s="291" t="str">
        <f>CONCATENATE(E354)</f>
        <v>Ml.ž 37 kg</v>
      </c>
      <c r="F411" s="293" t="str">
        <f>CONCATENATE(F354)</f>
        <v>ř.ř.</v>
      </c>
      <c r="G411" s="293" t="str">
        <f>CONCATENATE(G354)</f>
        <v>4</v>
      </c>
      <c r="H411" s="265"/>
      <c r="I411" s="293" t="str">
        <f>CONCATENATE(I354)</f>
        <v>2</v>
      </c>
    </row>
    <row r="412" spans="1:21" ht="13.5" hidden="1" thickBot="1">
      <c r="A412" s="298"/>
      <c r="B412" s="299"/>
      <c r="C412" s="301"/>
      <c r="D412" s="254"/>
      <c r="E412" s="292"/>
      <c r="F412" s="294"/>
      <c r="G412" s="294"/>
      <c r="H412" s="266"/>
      <c r="I412" s="294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80" t="str">
        <f>CONCATENATE([2]List1!$A$48)</f>
        <v>červený</v>
      </c>
      <c r="B414" s="281"/>
      <c r="C414" s="281"/>
      <c r="D414" s="282"/>
      <c r="E414" s="283"/>
      <c r="F414" s="270" t="str">
        <f>CONCATENATE([2]List1!$A$49)</f>
        <v>modrý</v>
      </c>
      <c r="G414" s="271"/>
      <c r="H414" s="271"/>
      <c r="I414" s="284"/>
    </row>
    <row r="415" spans="1:21" hidden="1">
      <c r="A415" s="285" t="str">
        <f>CONCATENATE([2]List1!$A$50)</f>
        <v>jméno</v>
      </c>
      <c r="B415" s="286"/>
      <c r="C415" s="115" t="str">
        <f>CONCATENATE([2]List1!$A$51)</f>
        <v>oddíl</v>
      </c>
      <c r="D415" s="99" t="str">
        <f>CONCATENATE([2]List1!$A$52)</f>
        <v>los</v>
      </c>
      <c r="E415" s="283"/>
      <c r="F415" s="285" t="str">
        <f>CONCATENATE([2]List1!$A$50)</f>
        <v>jméno</v>
      </c>
      <c r="G415" s="286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302" t="str">
        <f>CONCATENATE(L416,M416,N416,O416)</f>
        <v>Taimbetor Muhammad</v>
      </c>
      <c r="B416" s="303"/>
      <c r="C416" s="308" t="str">
        <f>CONCATENATE(L417,M417,N417,O417)</f>
        <v>Ústí</v>
      </c>
      <c r="D416" s="289">
        <v>4</v>
      </c>
      <c r="E416" s="283"/>
      <c r="F416" s="302" t="str">
        <f>CONCATENATE(P416,Q416,R416,S416)</f>
        <v>Jméno 5</v>
      </c>
      <c r="G416" s="303"/>
      <c r="H416" s="306" t="str">
        <f>CONCATENATE(P417,Q417,R417,S417)</f>
        <v>odd 5</v>
      </c>
      <c r="I416" s="278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Taimbetor Muhammad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4"/>
      <c r="B417" s="305"/>
      <c r="C417" s="309"/>
      <c r="D417" s="290"/>
      <c r="E417" s="283"/>
      <c r="F417" s="304"/>
      <c r="G417" s="305"/>
      <c r="H417" s="307"/>
      <c r="I417" s="279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Ústí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67" t="str">
        <f>CONCATENATE(A400)</f>
        <v>Zápis hlasatele</v>
      </c>
      <c r="B457" s="267"/>
      <c r="C457" s="267"/>
      <c r="D457" s="267"/>
      <c r="E457" s="267"/>
      <c r="F457" s="267"/>
      <c r="G457" s="267"/>
      <c r="H457" s="267"/>
      <c r="I457" s="267"/>
    </row>
    <row r="458" spans="1:9" ht="12.75" hidden="1" customHeight="1">
      <c r="A458" s="267"/>
      <c r="B458" s="267"/>
      <c r="C458" s="267"/>
      <c r="D458" s="267"/>
      <c r="E458" s="267"/>
      <c r="F458" s="267"/>
      <c r="G458" s="267"/>
      <c r="H458" s="267"/>
      <c r="I458" s="267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70" t="str">
        <f>CONCATENATE([2]List1!$A$40)</f>
        <v>soutěž</v>
      </c>
      <c r="B467" s="271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6" t="str">
        <f>CONCATENATE(A411)</f>
        <v>Vánoční turnaj Chomutov</v>
      </c>
      <c r="B468" s="297"/>
      <c r="C468" s="300" t="str">
        <f>CONCATENATE(C411)</f>
        <v>14.12.2019</v>
      </c>
      <c r="D468" s="253">
        <v>501</v>
      </c>
      <c r="E468" s="291" t="str">
        <f>CONCATENATE(E411)</f>
        <v>Ml.ž 37 kg</v>
      </c>
      <c r="F468" s="293" t="str">
        <f>CONCATENATE(F411)</f>
        <v>ř.ř.</v>
      </c>
      <c r="G468" s="293" t="s">
        <v>103</v>
      </c>
      <c r="H468" s="265"/>
      <c r="I468" s="293" t="str">
        <f>CONCATENATE(I411)</f>
        <v>2</v>
      </c>
    </row>
    <row r="469" spans="1:21" ht="13.5" hidden="1" thickBot="1">
      <c r="A469" s="298"/>
      <c r="B469" s="299"/>
      <c r="C469" s="301"/>
      <c r="D469" s="254"/>
      <c r="E469" s="292"/>
      <c r="F469" s="294"/>
      <c r="G469" s="294"/>
      <c r="H469" s="266"/>
      <c r="I469" s="294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80" t="str">
        <f>CONCATENATE([2]List1!$A$48)</f>
        <v>červený</v>
      </c>
      <c r="B471" s="281"/>
      <c r="C471" s="281"/>
      <c r="D471" s="282"/>
      <c r="E471" s="283"/>
      <c r="F471" s="270" t="str">
        <f>CONCATENATE([2]List1!$A$49)</f>
        <v>modrý</v>
      </c>
      <c r="G471" s="271"/>
      <c r="H471" s="271"/>
      <c r="I471" s="284"/>
    </row>
    <row r="472" spans="1:21" hidden="1">
      <c r="A472" s="285" t="str">
        <f>CONCATENATE([2]List1!$A$50)</f>
        <v>jméno</v>
      </c>
      <c r="B472" s="286"/>
      <c r="C472" s="115" t="str">
        <f>CONCATENATE([2]List1!$A$51)</f>
        <v>oddíl</v>
      </c>
      <c r="D472" s="99" t="str">
        <f>CONCATENATE([2]List1!$A$52)</f>
        <v>los</v>
      </c>
      <c r="E472" s="283"/>
      <c r="F472" s="285" t="str">
        <f>CONCATENATE([2]List1!$A$50)</f>
        <v>jméno</v>
      </c>
      <c r="G472" s="286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302" t="str">
        <f>CONCATENATE(L473,M473,N473,O473)</f>
        <v>Rychter Martin</v>
      </c>
      <c r="B473" s="303"/>
      <c r="C473" s="308" t="str">
        <f>CONCATENATE(L474,M474,N474,O474)</f>
        <v>CW</v>
      </c>
      <c r="D473" s="289">
        <v>2</v>
      </c>
      <c r="E473" s="283"/>
      <c r="F473" s="302" t="str">
        <f>CONCATENATE(P473,Q473,R473,S473)</f>
        <v>Taimbetor Muhammad</v>
      </c>
      <c r="G473" s="303"/>
      <c r="H473" s="306" t="str">
        <f>CONCATENATE(P474,Q474,R474,S474)</f>
        <v>Ústí</v>
      </c>
      <c r="I473" s="278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Rychter Martin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Taimbetor Muhammad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4"/>
      <c r="B474" s="305"/>
      <c r="C474" s="309"/>
      <c r="D474" s="290"/>
      <c r="E474" s="283"/>
      <c r="F474" s="304"/>
      <c r="G474" s="305"/>
      <c r="H474" s="307"/>
      <c r="I474" s="279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CW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Ústí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67" t="str">
        <f>CONCATENATE(A457)</f>
        <v>Zápis hlasatele</v>
      </c>
      <c r="B514" s="267"/>
      <c r="C514" s="267"/>
      <c r="D514" s="267"/>
      <c r="E514" s="267"/>
      <c r="F514" s="267"/>
      <c r="G514" s="267"/>
      <c r="H514" s="267"/>
      <c r="I514" s="267"/>
    </row>
    <row r="515" spans="1:9" ht="12.75" hidden="1" customHeight="1">
      <c r="A515" s="267"/>
      <c r="B515" s="267"/>
      <c r="C515" s="267"/>
      <c r="D515" s="267"/>
      <c r="E515" s="267"/>
      <c r="F515" s="267"/>
      <c r="G515" s="267"/>
      <c r="H515" s="267"/>
      <c r="I515" s="267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70" t="str">
        <f>CONCATENATE([2]List1!$A$40)</f>
        <v>soutěž</v>
      </c>
      <c r="B524" s="271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6" t="str">
        <f>CONCATENATE(A468)</f>
        <v>Vánoční turnaj Chomutov</v>
      </c>
      <c r="B525" s="297"/>
      <c r="C525" s="300" t="str">
        <f>CONCATENATE(C468)</f>
        <v>14.12.2019</v>
      </c>
      <c r="D525" s="253">
        <f>D468+1</f>
        <v>502</v>
      </c>
      <c r="E525" s="291" t="str">
        <f>CONCATENATE(E468)</f>
        <v>Ml.ž 37 kg</v>
      </c>
      <c r="F525" s="293" t="str">
        <f>CONCATENATE(F468)</f>
        <v>ř.ř.</v>
      </c>
      <c r="G525" s="293" t="str">
        <f>CONCATENATE(G468)</f>
        <v>5</v>
      </c>
      <c r="H525" s="265"/>
      <c r="I525" s="293" t="str">
        <f>CONCATENATE(I468)</f>
        <v>2</v>
      </c>
    </row>
    <row r="526" spans="1:9" ht="13.5" hidden="1" thickBot="1">
      <c r="A526" s="298"/>
      <c r="B526" s="299"/>
      <c r="C526" s="301"/>
      <c r="D526" s="254"/>
      <c r="E526" s="292"/>
      <c r="F526" s="294"/>
      <c r="G526" s="294"/>
      <c r="H526" s="266"/>
      <c r="I526" s="294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80" t="str">
        <f>CONCATENATE([2]List1!$A$48)</f>
        <v>červený</v>
      </c>
      <c r="B528" s="281"/>
      <c r="C528" s="281"/>
      <c r="D528" s="282"/>
      <c r="E528" s="283"/>
      <c r="F528" s="270" t="str">
        <f>CONCATENATE([2]List1!$A$49)</f>
        <v>modrý</v>
      </c>
      <c r="G528" s="271"/>
      <c r="H528" s="271"/>
      <c r="I528" s="284"/>
    </row>
    <row r="529" spans="1:21" hidden="1">
      <c r="A529" s="285" t="str">
        <f>CONCATENATE([2]List1!$A$50)</f>
        <v>jméno</v>
      </c>
      <c r="B529" s="286"/>
      <c r="C529" s="115" t="str">
        <f>CONCATENATE([2]List1!$A$51)</f>
        <v>oddíl</v>
      </c>
      <c r="D529" s="99" t="str">
        <f>CONCATENATE([2]List1!$A$52)</f>
        <v>los</v>
      </c>
      <c r="E529" s="283"/>
      <c r="F529" s="285" t="str">
        <f>CONCATENATE([2]List1!$A$50)</f>
        <v>jméno</v>
      </c>
      <c r="G529" s="286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302" t="str">
        <f>CONCATENATE(L530,M530,N530,O530)</f>
        <v>Nedoma Luboš</v>
      </c>
      <c r="B530" s="303"/>
      <c r="C530" s="308" t="str">
        <f>CONCATENATE(L531,M531,N531,O531)</f>
        <v>Nejdek</v>
      </c>
      <c r="D530" s="289">
        <v>3</v>
      </c>
      <c r="E530" s="283"/>
      <c r="F530" s="302" t="str">
        <f>CONCATENATE(P530,Q530,R530,S530)</f>
        <v>Jméno 5</v>
      </c>
      <c r="G530" s="303"/>
      <c r="H530" s="306" t="str">
        <f>CONCATENATE(P531,Q531,R531,S531)</f>
        <v>odd 5</v>
      </c>
      <c r="I530" s="278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Nedoma Luboš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4"/>
      <c r="B531" s="305"/>
      <c r="C531" s="309"/>
      <c r="D531" s="290"/>
      <c r="E531" s="283"/>
      <c r="F531" s="304"/>
      <c r="G531" s="305"/>
      <c r="H531" s="307"/>
      <c r="I531" s="279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Nejdek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67" t="s">
        <v>53</v>
      </c>
      <c r="B571" s="267"/>
      <c r="C571" s="267"/>
      <c r="D571" s="267"/>
      <c r="E571" s="267"/>
      <c r="F571" s="267"/>
      <c r="G571" s="267"/>
      <c r="H571" s="267"/>
      <c r="I571" s="267"/>
    </row>
    <row r="572" spans="1:9" hidden="1">
      <c r="A572" s="267"/>
      <c r="B572" s="267"/>
      <c r="C572" s="267"/>
      <c r="D572" s="267"/>
      <c r="E572" s="267"/>
      <c r="F572" s="267"/>
      <c r="G572" s="267"/>
      <c r="H572" s="267"/>
      <c r="I572" s="267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70" t="s">
        <v>57</v>
      </c>
      <c r="B581" s="271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6" t="str">
        <f>CONCATENATE(A525)</f>
        <v>Vánoční turnaj Chomutov</v>
      </c>
      <c r="B582" s="297"/>
      <c r="C582" s="300" t="str">
        <f>CONCATENATE(C525)</f>
        <v>14.12.2019</v>
      </c>
      <c r="D582" s="253">
        <f>D525+1</f>
        <v>503</v>
      </c>
      <c r="E582" s="291" t="str">
        <f>CONCATENATE(E525)</f>
        <v>Ml.ž 37 kg</v>
      </c>
      <c r="F582" s="293" t="str">
        <f>CONCATENATE(F525)</f>
        <v>ř.ř.</v>
      </c>
      <c r="G582" s="293" t="str">
        <f>CONCATENATE(G525)</f>
        <v>5</v>
      </c>
      <c r="H582" s="265"/>
      <c r="I582" s="293" t="str">
        <f>CONCATENATE(I525)</f>
        <v>2</v>
      </c>
    </row>
    <row r="583" spans="1:21" ht="13.5" hidden="1" thickBot="1">
      <c r="A583" s="298"/>
      <c r="B583" s="299"/>
      <c r="C583" s="301"/>
      <c r="D583" s="254"/>
      <c r="E583" s="292"/>
      <c r="F583" s="294"/>
      <c r="G583" s="294"/>
      <c r="H583" s="266"/>
      <c r="I583" s="294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80" t="s">
        <v>59</v>
      </c>
      <c r="B585" s="281"/>
      <c r="C585" s="281"/>
      <c r="D585" s="282"/>
      <c r="E585" s="283"/>
      <c r="F585" s="270" t="s">
        <v>60</v>
      </c>
      <c r="G585" s="271"/>
      <c r="H585" s="271"/>
      <c r="I585" s="284"/>
    </row>
    <row r="586" spans="1:21" hidden="1">
      <c r="A586" s="285" t="s">
        <v>7</v>
      </c>
      <c r="B586" s="286"/>
      <c r="C586" s="115" t="s">
        <v>61</v>
      </c>
      <c r="D586" s="99" t="s">
        <v>4</v>
      </c>
      <c r="E586" s="283"/>
      <c r="F586" s="285" t="s">
        <v>7</v>
      </c>
      <c r="G586" s="286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302" t="str">
        <f>CONCATENATE(L587,M587,N587,O587)</f>
        <v>Jméno 15</v>
      </c>
      <c r="B587" s="303"/>
      <c r="C587" s="308" t="str">
        <f>CONCATENATE(L588,M588,N588,O588)</f>
        <v>odd 15</v>
      </c>
      <c r="D587" s="289">
        <v>15</v>
      </c>
      <c r="E587" s="283"/>
      <c r="F587" s="302" t="str">
        <f>CONCATENATE(P587,Q587,R587,S587)</f>
        <v>Jméno 16</v>
      </c>
      <c r="G587" s="303"/>
      <c r="H587" s="306" t="str">
        <f>CONCATENATE(P588,Q588,R588,S588)</f>
        <v>odd 16</v>
      </c>
      <c r="I587" s="278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4"/>
      <c r="B588" s="305"/>
      <c r="C588" s="309"/>
      <c r="D588" s="290"/>
      <c r="E588" s="283"/>
      <c r="F588" s="304"/>
      <c r="G588" s="305"/>
      <c r="H588" s="307"/>
      <c r="I588" s="279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67" t="s">
        <v>53</v>
      </c>
      <c r="B628" s="267"/>
      <c r="C628" s="267"/>
      <c r="D628" s="267"/>
      <c r="E628" s="267"/>
      <c r="F628" s="267"/>
      <c r="G628" s="267"/>
      <c r="H628" s="267"/>
      <c r="I628" s="267"/>
    </row>
    <row r="629" spans="1:9" hidden="1">
      <c r="A629" s="267"/>
      <c r="B629" s="267"/>
      <c r="C629" s="267"/>
      <c r="D629" s="267"/>
      <c r="E629" s="267"/>
      <c r="F629" s="267"/>
      <c r="G629" s="267"/>
      <c r="H629" s="267"/>
      <c r="I629" s="267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70" t="s">
        <v>57</v>
      </c>
      <c r="B638" s="271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6" t="str">
        <f>CONCATENATE(A582)</f>
        <v>Vánoční turnaj Chomutov</v>
      </c>
      <c r="B639" s="297"/>
      <c r="C639" s="300" t="str">
        <f>CONCATENATE(C582)</f>
        <v>14.12.2019</v>
      </c>
      <c r="D639" s="253">
        <f>D582+1</f>
        <v>504</v>
      </c>
      <c r="E639" s="291" t="str">
        <f>CONCATENATE(E582)</f>
        <v>Ml.ž 37 kg</v>
      </c>
      <c r="F639" s="293" t="str">
        <f>CONCATENATE(F582)</f>
        <v>ř.ř.</v>
      </c>
      <c r="G639" s="293" t="str">
        <f>CONCATENATE(G582)</f>
        <v>5</v>
      </c>
      <c r="H639" s="265"/>
      <c r="I639" s="293" t="str">
        <f>CONCATENATE(I582)</f>
        <v>2</v>
      </c>
    </row>
    <row r="640" spans="1:9" ht="13.5" hidden="1" thickBot="1">
      <c r="A640" s="298"/>
      <c r="B640" s="299"/>
      <c r="C640" s="301"/>
      <c r="D640" s="254"/>
      <c r="E640" s="292"/>
      <c r="F640" s="294"/>
      <c r="G640" s="294"/>
      <c r="H640" s="266"/>
      <c r="I640" s="294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80" t="s">
        <v>59</v>
      </c>
      <c r="B642" s="281"/>
      <c r="C642" s="281"/>
      <c r="D642" s="282"/>
      <c r="E642" s="283"/>
      <c r="F642" s="270" t="s">
        <v>60</v>
      </c>
      <c r="G642" s="271"/>
      <c r="H642" s="271"/>
      <c r="I642" s="284"/>
    </row>
    <row r="643" spans="1:21" hidden="1">
      <c r="A643" s="285" t="s">
        <v>7</v>
      </c>
      <c r="B643" s="286"/>
      <c r="C643" s="115" t="s">
        <v>61</v>
      </c>
      <c r="D643" s="99" t="s">
        <v>4</v>
      </c>
      <c r="E643" s="283"/>
      <c r="F643" s="285" t="s">
        <v>7</v>
      </c>
      <c r="G643" s="286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302" t="str">
        <f>CONCATENATE(L644,M644,N644,O644)</f>
        <v>Jméno 15</v>
      </c>
      <c r="B644" s="303"/>
      <c r="C644" s="308" t="str">
        <f>CONCATENATE(L645,M645,N645,O645)</f>
        <v>odd 15</v>
      </c>
      <c r="D644" s="289">
        <v>15</v>
      </c>
      <c r="E644" s="283"/>
      <c r="F644" s="302" t="str">
        <f>CONCATENATE(P644,Q644,R644,S644)</f>
        <v>Jméno 16</v>
      </c>
      <c r="G644" s="303"/>
      <c r="H644" s="306" t="str">
        <f>CONCATENATE(P645,Q645,R645,S645)</f>
        <v>odd 16</v>
      </c>
      <c r="I644" s="278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4"/>
      <c r="B645" s="305"/>
      <c r="C645" s="309"/>
      <c r="D645" s="290"/>
      <c r="E645" s="283"/>
      <c r="F645" s="304"/>
      <c r="G645" s="305"/>
      <c r="H645" s="307"/>
      <c r="I645" s="279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67" t="s">
        <v>53</v>
      </c>
      <c r="B685" s="267"/>
      <c r="C685" s="267"/>
      <c r="D685" s="267"/>
      <c r="E685" s="267"/>
      <c r="F685" s="267"/>
      <c r="G685" s="267"/>
      <c r="H685" s="267"/>
      <c r="I685" s="267"/>
    </row>
    <row r="686" spans="1:9" hidden="1">
      <c r="A686" s="267"/>
      <c r="B686" s="267"/>
      <c r="C686" s="267"/>
      <c r="D686" s="267"/>
      <c r="E686" s="267"/>
      <c r="F686" s="267"/>
      <c r="G686" s="267"/>
      <c r="H686" s="267"/>
      <c r="I686" s="267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70" t="s">
        <v>57</v>
      </c>
      <c r="B695" s="271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6" t="str">
        <f>CONCATENATE(A639)</f>
        <v>Vánoční turnaj Chomutov</v>
      </c>
      <c r="B696" s="297"/>
      <c r="C696" s="300" t="str">
        <f>CONCATENATE(C639)</f>
        <v>14.12.2019</v>
      </c>
      <c r="D696" s="253">
        <f>D639+1</f>
        <v>505</v>
      </c>
      <c r="E696" s="291" t="str">
        <f>CONCATENATE(E639)</f>
        <v>Ml.ž 37 kg</v>
      </c>
      <c r="F696" s="293" t="str">
        <f>CONCATENATE(F639)</f>
        <v>ř.ř.</v>
      </c>
      <c r="G696" s="293" t="str">
        <f>CONCATENATE(G639)</f>
        <v>5</v>
      </c>
      <c r="H696" s="265"/>
      <c r="I696" s="293" t="str">
        <f>CONCATENATE(I639)</f>
        <v>2</v>
      </c>
    </row>
    <row r="697" spans="1:21" ht="13.5" hidden="1" thickBot="1">
      <c r="A697" s="298"/>
      <c r="B697" s="299"/>
      <c r="C697" s="301"/>
      <c r="D697" s="254"/>
      <c r="E697" s="292"/>
      <c r="F697" s="294"/>
      <c r="G697" s="294"/>
      <c r="H697" s="266"/>
      <c r="I697" s="294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80" t="s">
        <v>59</v>
      </c>
      <c r="B699" s="281"/>
      <c r="C699" s="281"/>
      <c r="D699" s="282"/>
      <c r="E699" s="283"/>
      <c r="F699" s="270" t="s">
        <v>60</v>
      </c>
      <c r="G699" s="271"/>
      <c r="H699" s="271"/>
      <c r="I699" s="284"/>
    </row>
    <row r="700" spans="1:21" hidden="1">
      <c r="A700" s="285" t="s">
        <v>7</v>
      </c>
      <c r="B700" s="286"/>
      <c r="C700" s="115" t="s">
        <v>61</v>
      </c>
      <c r="D700" s="99" t="s">
        <v>4</v>
      </c>
      <c r="E700" s="283"/>
      <c r="F700" s="285" t="s">
        <v>7</v>
      </c>
      <c r="G700" s="286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302" t="str">
        <f>CONCATENATE(L701,M701,N701,O701)</f>
        <v>Jméno 15</v>
      </c>
      <c r="B701" s="303"/>
      <c r="C701" s="308" t="str">
        <f>CONCATENATE(L702,M702,N702,O702)</f>
        <v>odd 15</v>
      </c>
      <c r="D701" s="289">
        <v>15</v>
      </c>
      <c r="E701" s="283"/>
      <c r="F701" s="302" t="str">
        <f>CONCATENATE(P701,Q701,R701,S701)</f>
        <v>Jméno 16</v>
      </c>
      <c r="G701" s="303"/>
      <c r="H701" s="306" t="str">
        <f>CONCATENATE(P702,Q702,R702,S702)</f>
        <v>odd 16</v>
      </c>
      <c r="I701" s="278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4"/>
      <c r="B702" s="305"/>
      <c r="C702" s="309"/>
      <c r="D702" s="290"/>
      <c r="E702" s="283"/>
      <c r="F702" s="304"/>
      <c r="G702" s="305"/>
      <c r="H702" s="307"/>
      <c r="I702" s="279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67" t="s">
        <v>53</v>
      </c>
      <c r="B742" s="267"/>
      <c r="C742" s="267"/>
      <c r="D742" s="267"/>
      <c r="E742" s="267"/>
      <c r="F742" s="267"/>
      <c r="G742" s="267"/>
      <c r="H742" s="267"/>
      <c r="I742" s="267"/>
    </row>
    <row r="743" spans="1:9" hidden="1">
      <c r="A743" s="267"/>
      <c r="B743" s="267"/>
      <c r="C743" s="267"/>
      <c r="D743" s="267"/>
      <c r="E743" s="267"/>
      <c r="F743" s="267"/>
      <c r="G743" s="267"/>
      <c r="H743" s="267"/>
      <c r="I743" s="267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70" t="s">
        <v>57</v>
      </c>
      <c r="B752" s="271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6" t="str">
        <f>CONCATENATE(A696)</f>
        <v>Vánoční turnaj Chomutov</v>
      </c>
      <c r="B753" s="297"/>
      <c r="C753" s="300" t="str">
        <f>CONCATENATE(C696)</f>
        <v>14.12.2019</v>
      </c>
      <c r="D753" s="253">
        <f>D696+1</f>
        <v>506</v>
      </c>
      <c r="E753" s="291" t="str">
        <f>CONCATENATE(E696)</f>
        <v>Ml.ž 37 kg</v>
      </c>
      <c r="F753" s="293" t="str">
        <f>CONCATENATE(F696)</f>
        <v>ř.ř.</v>
      </c>
      <c r="G753" s="293" t="str">
        <f>CONCATENATE(G696)</f>
        <v>5</v>
      </c>
      <c r="H753" s="265"/>
      <c r="I753" s="293" t="str">
        <f>CONCATENATE(I696)</f>
        <v>2</v>
      </c>
    </row>
    <row r="754" spans="1:21" ht="13.5" hidden="1" thickBot="1">
      <c r="A754" s="298"/>
      <c r="B754" s="299"/>
      <c r="C754" s="301"/>
      <c r="D754" s="254"/>
      <c r="E754" s="292"/>
      <c r="F754" s="294"/>
      <c r="G754" s="294"/>
      <c r="H754" s="266"/>
      <c r="I754" s="294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80" t="s">
        <v>59</v>
      </c>
      <c r="B756" s="281"/>
      <c r="C756" s="281"/>
      <c r="D756" s="282"/>
      <c r="E756" s="283"/>
      <c r="F756" s="270" t="s">
        <v>60</v>
      </c>
      <c r="G756" s="271"/>
      <c r="H756" s="271"/>
      <c r="I756" s="284"/>
    </row>
    <row r="757" spans="1:21" hidden="1">
      <c r="A757" s="285" t="s">
        <v>7</v>
      </c>
      <c r="B757" s="286"/>
      <c r="C757" s="115" t="s">
        <v>61</v>
      </c>
      <c r="D757" s="99" t="s">
        <v>4</v>
      </c>
      <c r="E757" s="283"/>
      <c r="F757" s="285" t="s">
        <v>7</v>
      </c>
      <c r="G757" s="286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302" t="str">
        <f>CONCATENATE(L758,M758,N758,O758)</f>
        <v>Jméno 15</v>
      </c>
      <c r="B758" s="303"/>
      <c r="C758" s="308" t="str">
        <f>CONCATENATE(L759,M759,N759,O759)</f>
        <v>odd 15</v>
      </c>
      <c r="D758" s="289">
        <v>15</v>
      </c>
      <c r="E758" s="283"/>
      <c r="F758" s="302" t="str">
        <f>CONCATENATE(P758,Q758,R758,S758)</f>
        <v>Jméno 16</v>
      </c>
      <c r="G758" s="303"/>
      <c r="H758" s="306" t="str">
        <f>CONCATENATE(P759,Q759,R759,S759)</f>
        <v>odd 16</v>
      </c>
      <c r="I758" s="278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4"/>
      <c r="B759" s="305"/>
      <c r="C759" s="309"/>
      <c r="D759" s="290"/>
      <c r="E759" s="283"/>
      <c r="F759" s="304"/>
      <c r="G759" s="305"/>
      <c r="H759" s="307"/>
      <c r="I759" s="279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67" t="s">
        <v>53</v>
      </c>
      <c r="B799" s="267"/>
      <c r="C799" s="267"/>
      <c r="D799" s="267"/>
      <c r="E799" s="267"/>
      <c r="F799" s="267"/>
      <c r="G799" s="267"/>
      <c r="H799" s="267"/>
      <c r="I799" s="267"/>
    </row>
    <row r="800" spans="1:9" hidden="1">
      <c r="A800" s="267"/>
      <c r="B800" s="267"/>
      <c r="C800" s="267"/>
      <c r="D800" s="267"/>
      <c r="E800" s="267"/>
      <c r="F800" s="267"/>
      <c r="G800" s="267"/>
      <c r="H800" s="267"/>
      <c r="I800" s="267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70" t="s">
        <v>57</v>
      </c>
      <c r="B809" s="271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6" t="str">
        <f>CONCATENATE(A753)</f>
        <v>Vánoční turnaj Chomutov</v>
      </c>
      <c r="B810" s="297"/>
      <c r="C810" s="300" t="str">
        <f>CONCATENATE(C753)</f>
        <v>14.12.2019</v>
      </c>
      <c r="D810" s="253">
        <f>D753+1</f>
        <v>507</v>
      </c>
      <c r="E810" s="291" t="str">
        <f>CONCATENATE(E753)</f>
        <v>Ml.ž 37 kg</v>
      </c>
      <c r="F810" s="293" t="str">
        <f>CONCATENATE(F753)</f>
        <v>ř.ř.</v>
      </c>
      <c r="G810" s="293" t="str">
        <f>CONCATENATE(G753)</f>
        <v>5</v>
      </c>
      <c r="H810" s="265"/>
      <c r="I810" s="293" t="str">
        <f>CONCATENATE(I753)</f>
        <v>2</v>
      </c>
    </row>
    <row r="811" spans="1:21" ht="13.5" hidden="1" thickBot="1">
      <c r="A811" s="298"/>
      <c r="B811" s="299"/>
      <c r="C811" s="301"/>
      <c r="D811" s="254"/>
      <c r="E811" s="292"/>
      <c r="F811" s="294"/>
      <c r="G811" s="294"/>
      <c r="H811" s="266"/>
      <c r="I811" s="294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80" t="s">
        <v>59</v>
      </c>
      <c r="B813" s="281"/>
      <c r="C813" s="281"/>
      <c r="D813" s="282"/>
      <c r="E813" s="283"/>
      <c r="F813" s="270" t="s">
        <v>60</v>
      </c>
      <c r="G813" s="271"/>
      <c r="H813" s="271"/>
      <c r="I813" s="284"/>
    </row>
    <row r="814" spans="1:21" hidden="1">
      <c r="A814" s="285" t="s">
        <v>7</v>
      </c>
      <c r="B814" s="286"/>
      <c r="C814" s="115" t="s">
        <v>61</v>
      </c>
      <c r="D814" s="99" t="s">
        <v>4</v>
      </c>
      <c r="E814" s="283"/>
      <c r="F814" s="285" t="s">
        <v>7</v>
      </c>
      <c r="G814" s="286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302" t="str">
        <f>CONCATENATE(L815,M815,N815,O815)</f>
        <v>Jméno 15</v>
      </c>
      <c r="B815" s="303"/>
      <c r="C815" s="308" t="str">
        <f>CONCATENATE(L816,M816,N816,O816)</f>
        <v>odd 15</v>
      </c>
      <c r="D815" s="289">
        <v>15</v>
      </c>
      <c r="E815" s="283"/>
      <c r="F815" s="302" t="str">
        <f>CONCATENATE(P815,Q815,R815,S815)</f>
        <v>Jméno 16</v>
      </c>
      <c r="G815" s="303"/>
      <c r="H815" s="306" t="str">
        <f>CONCATENATE(P816,Q816,R816,S816)</f>
        <v>odd 16</v>
      </c>
      <c r="I815" s="278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4"/>
      <c r="B816" s="305"/>
      <c r="C816" s="309"/>
      <c r="D816" s="290"/>
      <c r="E816" s="283"/>
      <c r="F816" s="304"/>
      <c r="G816" s="305"/>
      <c r="H816" s="307"/>
      <c r="I816" s="279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67" t="s">
        <v>53</v>
      </c>
      <c r="B856" s="267"/>
      <c r="C856" s="267"/>
      <c r="D856" s="267"/>
      <c r="E856" s="267"/>
      <c r="F856" s="267"/>
      <c r="G856" s="267"/>
      <c r="H856" s="267"/>
      <c r="I856" s="267"/>
    </row>
    <row r="857" spans="1:9" hidden="1">
      <c r="A857" s="267"/>
      <c r="B857" s="267"/>
      <c r="C857" s="267"/>
      <c r="D857" s="267"/>
      <c r="E857" s="267"/>
      <c r="F857" s="267"/>
      <c r="G857" s="267"/>
      <c r="H857" s="267"/>
      <c r="I857" s="267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70" t="s">
        <v>57</v>
      </c>
      <c r="B866" s="271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6" t="str">
        <f>CONCATENATE(A810)</f>
        <v>Vánoční turnaj Chomutov</v>
      </c>
      <c r="B867" s="297"/>
      <c r="C867" s="300" t="str">
        <f>CONCATENATE(C810)</f>
        <v>14.12.2019</v>
      </c>
      <c r="D867" s="253">
        <f>D810+1</f>
        <v>508</v>
      </c>
      <c r="E867" s="291" t="str">
        <f>CONCATENATE(E810)</f>
        <v>Ml.ž 37 kg</v>
      </c>
      <c r="F867" s="293" t="str">
        <f>CONCATENATE(F810)</f>
        <v>ř.ř.</v>
      </c>
      <c r="G867" s="293" t="str">
        <f>CONCATENATE(G810)</f>
        <v>5</v>
      </c>
      <c r="H867" s="265"/>
      <c r="I867" s="293" t="str">
        <f>CONCATENATE(I810)</f>
        <v>2</v>
      </c>
    </row>
    <row r="868" spans="1:21" ht="13.5" hidden="1" thickBot="1">
      <c r="A868" s="298"/>
      <c r="B868" s="299"/>
      <c r="C868" s="301"/>
      <c r="D868" s="254"/>
      <c r="E868" s="292"/>
      <c r="F868" s="294"/>
      <c r="G868" s="294"/>
      <c r="H868" s="266"/>
      <c r="I868" s="294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80" t="s">
        <v>59</v>
      </c>
      <c r="B870" s="281"/>
      <c r="C870" s="281"/>
      <c r="D870" s="282"/>
      <c r="E870" s="283"/>
      <c r="F870" s="270" t="s">
        <v>60</v>
      </c>
      <c r="G870" s="271"/>
      <c r="H870" s="271"/>
      <c r="I870" s="284"/>
    </row>
    <row r="871" spans="1:21" hidden="1">
      <c r="A871" s="285" t="s">
        <v>7</v>
      </c>
      <c r="B871" s="286"/>
      <c r="C871" s="115" t="s">
        <v>61</v>
      </c>
      <c r="D871" s="99" t="s">
        <v>4</v>
      </c>
      <c r="E871" s="283"/>
      <c r="F871" s="285" t="s">
        <v>7</v>
      </c>
      <c r="G871" s="286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302" t="str">
        <f>CONCATENATE(L872,M872,N872,O872)</f>
        <v>Jméno 15</v>
      </c>
      <c r="B872" s="303"/>
      <c r="C872" s="308" t="str">
        <f>CONCATENATE(L873,M873,N873,O873)</f>
        <v>odd 15</v>
      </c>
      <c r="D872" s="289">
        <v>15</v>
      </c>
      <c r="E872" s="283"/>
      <c r="F872" s="302" t="str">
        <f>CONCATENATE(P872,Q872,R872,S872)</f>
        <v>Jméno 16</v>
      </c>
      <c r="G872" s="303"/>
      <c r="H872" s="306" t="str">
        <f>CONCATENATE(P873,Q873,R873,S873)</f>
        <v>odd 16</v>
      </c>
      <c r="I872" s="278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4"/>
      <c r="B873" s="305"/>
      <c r="C873" s="309"/>
      <c r="D873" s="290"/>
      <c r="E873" s="283"/>
      <c r="F873" s="304"/>
      <c r="G873" s="305"/>
      <c r="H873" s="307"/>
      <c r="I873" s="279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67" t="s">
        <v>110</v>
      </c>
      <c r="B1" s="267"/>
      <c r="C1" s="267"/>
      <c r="D1" s="267"/>
      <c r="E1" s="267"/>
      <c r="F1" s="267"/>
      <c r="G1" s="267"/>
      <c r="H1" s="267"/>
      <c r="I1" s="267"/>
    </row>
    <row r="2" spans="1:9">
      <c r="A2" s="267"/>
      <c r="B2" s="267"/>
      <c r="C2" s="267"/>
      <c r="D2" s="267"/>
      <c r="E2" s="267"/>
      <c r="F2" s="267"/>
      <c r="G2" s="267"/>
      <c r="H2" s="267"/>
      <c r="I2" s="267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10" t="str">
        <f>CONCATENATE([2]List1!$A$56)</f>
        <v>Bodový rozhodčí:</v>
      </c>
      <c r="B4" s="311"/>
      <c r="C4" s="314"/>
      <c r="D4" s="315"/>
      <c r="E4" s="316"/>
      <c r="F4" s="84"/>
      <c r="G4" s="84"/>
      <c r="H4" s="84"/>
      <c r="I4" s="84"/>
    </row>
    <row r="5" spans="1:9">
      <c r="A5" s="312"/>
      <c r="B5" s="313"/>
      <c r="C5" s="317"/>
      <c r="D5" s="318"/>
      <c r="E5" s="319"/>
      <c r="F5" s="84"/>
      <c r="G5" s="84"/>
      <c r="H5" s="84"/>
      <c r="I5" s="84"/>
    </row>
    <row r="6" spans="1:9">
      <c r="A6" s="320" t="str">
        <f>CONCATENATE([2]List1!$A$57)</f>
        <v>Rozhodčí na žíněnce:</v>
      </c>
      <c r="B6" s="321"/>
      <c r="C6" s="322"/>
      <c r="D6" s="323"/>
      <c r="E6" s="324"/>
      <c r="F6" s="84"/>
      <c r="G6" s="84"/>
      <c r="H6" s="84"/>
      <c r="I6" s="84"/>
    </row>
    <row r="7" spans="1:9">
      <c r="A7" s="312"/>
      <c r="B7" s="313"/>
      <c r="C7" s="317"/>
      <c r="D7" s="318"/>
      <c r="E7" s="319"/>
      <c r="F7" s="84"/>
      <c r="G7" s="84"/>
      <c r="H7" s="84"/>
      <c r="I7" s="84"/>
    </row>
    <row r="8" spans="1:9">
      <c r="A8" s="320" t="str">
        <f>CONCATENATE([2]List1!$A$58)</f>
        <v>Předseda žíněnky</v>
      </c>
      <c r="B8" s="321"/>
      <c r="C8" s="322"/>
      <c r="D8" s="323"/>
      <c r="E8" s="324"/>
      <c r="F8" s="84"/>
      <c r="G8" s="84"/>
      <c r="H8" s="84"/>
      <c r="I8" s="84"/>
    </row>
    <row r="9" spans="1:9" ht="13.5" thickBot="1">
      <c r="A9" s="325"/>
      <c r="B9" s="326"/>
      <c r="C9" s="327"/>
      <c r="D9" s="328"/>
      <c r="E9" s="329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70" t="str">
        <f>CONCATENATE([2]List1!$A$40)</f>
        <v>soutěž</v>
      </c>
      <c r="B11" s="271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72" t="str">
        <f>CONCATENATE(Hlasatel!A12)</f>
        <v>Vánoční turnaj Chomutov</v>
      </c>
      <c r="B12" s="273"/>
      <c r="C12" s="255" t="str">
        <f>CONCATENATE(Hlasatel!C12)</f>
        <v>14.12.2019</v>
      </c>
      <c r="D12" s="253">
        <f>ABS(Hlasatel!D12)</f>
        <v>2008</v>
      </c>
      <c r="E12" s="255" t="str">
        <f>CONCATENATE(Hlasatel!E12)</f>
        <v>Ml.ž 37 kg</v>
      </c>
      <c r="F12" s="263" t="str">
        <f>CONCATENATE(Hlasatel!F12)</f>
        <v>ř.ř.</v>
      </c>
      <c r="G12" s="253" t="str">
        <f>CONCATENATE(Hlasatel!G12)</f>
        <v>1</v>
      </c>
      <c r="H12" s="265" t="str">
        <f>CONCATENATE(Hlasatel!H12)</f>
        <v/>
      </c>
      <c r="I12" s="268" t="str">
        <f>CONCATENATE(Hlasatel!I12)</f>
        <v>2</v>
      </c>
    </row>
    <row r="13" spans="1:9" ht="13.5" thickBot="1">
      <c r="A13" s="274"/>
      <c r="B13" s="275"/>
      <c r="C13" s="256"/>
      <c r="D13" s="254"/>
      <c r="E13" s="256"/>
      <c r="F13" s="264"/>
      <c r="G13" s="254"/>
      <c r="H13" s="266"/>
      <c r="I13" s="269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80" t="str">
        <f>CONCATENATE([2]List1!$A$48)</f>
        <v>červený</v>
      </c>
      <c r="B15" s="281"/>
      <c r="C15" s="281"/>
      <c r="D15" s="282"/>
      <c r="E15" s="283"/>
      <c r="F15" s="270" t="str">
        <f>CONCATENATE([2]List1!$A$49)</f>
        <v>modrý</v>
      </c>
      <c r="G15" s="271"/>
      <c r="H15" s="271"/>
      <c r="I15" s="284"/>
    </row>
    <row r="16" spans="1:9">
      <c r="A16" s="285" t="str">
        <f>CONCATENATE([2]List1!$A$50)</f>
        <v>jméno</v>
      </c>
      <c r="B16" s="286"/>
      <c r="C16" s="98" t="str">
        <f>CONCATENATE([2]List1!$A$51)</f>
        <v>oddíl</v>
      </c>
      <c r="D16" s="99" t="str">
        <f>CONCATENATE([2]List1!$A$52)</f>
        <v>los</v>
      </c>
      <c r="E16" s="283"/>
      <c r="F16" s="285" t="str">
        <f>CONCATENATE([2]List1!$A$50)</f>
        <v>jméno</v>
      </c>
      <c r="G16" s="286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57" t="str">
        <f>CONCATENATE(Hlasatel!A17)</f>
        <v>Procházka Luděk</v>
      </c>
      <c r="B17" s="258"/>
      <c r="C17" s="261" t="str">
        <f>CONCATENATE(Hlasatel!C17)</f>
        <v>CW</v>
      </c>
      <c r="D17" s="278" t="str">
        <f>CONCATENATE(Hlasatel!D17)</f>
        <v>1</v>
      </c>
      <c r="E17" s="283"/>
      <c r="F17" s="257" t="str">
        <f>CONCATENATE(Hlasatel!F17)</f>
        <v>Rychter Martin</v>
      </c>
      <c r="G17" s="258"/>
      <c r="H17" s="261" t="str">
        <f>CONCATENATE(Hlasatel!H17)</f>
        <v>CW</v>
      </c>
      <c r="I17" s="278" t="str">
        <f>CONCATENATE(Hlasatel!I17)</f>
        <v>2</v>
      </c>
    </row>
    <row r="18" spans="1:9" ht="13.5" thickBot="1">
      <c r="A18" s="259"/>
      <c r="B18" s="260"/>
      <c r="C18" s="262"/>
      <c r="D18" s="279"/>
      <c r="E18" s="283"/>
      <c r="F18" s="259"/>
      <c r="G18" s="260"/>
      <c r="H18" s="262"/>
      <c r="I18" s="279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71" t="str">
        <f>CONCATENATE([2]List1!$A$60)</f>
        <v>body</v>
      </c>
      <c r="C20" s="271"/>
      <c r="D20" s="284"/>
      <c r="E20" s="96" t="str">
        <f>CONCATENATE([2]List1!$A$61)</f>
        <v>kolo</v>
      </c>
      <c r="F20" s="330" t="str">
        <f>CONCATENATE([2]List1!$A$60)</f>
        <v>body</v>
      </c>
      <c r="G20" s="331"/>
      <c r="H20" s="331"/>
      <c r="I20" s="127" t="str">
        <f>CONCATENATE([2]List1!$A$59)</f>
        <v>součet</v>
      </c>
    </row>
    <row r="21" spans="1:9" ht="39.75" customHeight="1">
      <c r="A21" s="332"/>
      <c r="B21" s="335"/>
      <c r="C21" s="335"/>
      <c r="D21" s="336"/>
      <c r="E21" s="341" t="str">
        <f>CONCATENATE([2]List1!$A$62)</f>
        <v>1</v>
      </c>
      <c r="F21" s="285"/>
      <c r="G21" s="286"/>
      <c r="H21" s="286"/>
      <c r="I21" s="342"/>
    </row>
    <row r="22" spans="1:9">
      <c r="A22" s="333"/>
      <c r="B22" s="337"/>
      <c r="C22" s="337"/>
      <c r="D22" s="338"/>
      <c r="E22" s="341"/>
      <c r="F22" s="285"/>
      <c r="G22" s="286"/>
      <c r="H22" s="286"/>
      <c r="I22" s="342"/>
    </row>
    <row r="23" spans="1:9">
      <c r="A23" s="334"/>
      <c r="B23" s="339"/>
      <c r="C23" s="339"/>
      <c r="D23" s="340"/>
      <c r="E23" s="341"/>
      <c r="F23" s="285"/>
      <c r="G23" s="286"/>
      <c r="H23" s="286"/>
      <c r="I23" s="342"/>
    </row>
    <row r="24" spans="1:9" hidden="1">
      <c r="A24" s="285" t="str">
        <f>CONCATENATE([2]List1!$A$65)</f>
        <v>přestávka 30 sekund</v>
      </c>
      <c r="B24" s="286"/>
      <c r="C24" s="286"/>
      <c r="D24" s="342"/>
      <c r="E24" s="123"/>
      <c r="F24" s="285" t="str">
        <f>CONCATENATE([2]List1!$A$65)</f>
        <v>přestávka 30 sekund</v>
      </c>
      <c r="G24" s="286"/>
      <c r="H24" s="286"/>
      <c r="I24" s="342"/>
    </row>
    <row r="25" spans="1:9" hidden="1">
      <c r="A25" s="332"/>
      <c r="B25" s="335"/>
      <c r="C25" s="335"/>
      <c r="D25" s="336"/>
      <c r="E25" s="341" t="str">
        <f>CONCATENATE([2]List1!$A$63)</f>
        <v>2</v>
      </c>
      <c r="F25" s="285"/>
      <c r="G25" s="286"/>
      <c r="H25" s="286"/>
      <c r="I25" s="342"/>
    </row>
    <row r="26" spans="1:9" hidden="1">
      <c r="A26" s="333"/>
      <c r="B26" s="337"/>
      <c r="C26" s="337"/>
      <c r="D26" s="338"/>
      <c r="E26" s="341"/>
      <c r="F26" s="285"/>
      <c r="G26" s="286"/>
      <c r="H26" s="286"/>
      <c r="I26" s="342"/>
    </row>
    <row r="27" spans="1:9" hidden="1">
      <c r="A27" s="334"/>
      <c r="B27" s="339"/>
      <c r="C27" s="339"/>
      <c r="D27" s="340"/>
      <c r="E27" s="341"/>
      <c r="F27" s="285"/>
      <c r="G27" s="286"/>
      <c r="H27" s="286"/>
      <c r="I27" s="342"/>
    </row>
    <row r="28" spans="1:9">
      <c r="A28" s="285" t="str">
        <f>CONCATENATE([2]List1!$A$65)</f>
        <v>přestávka 30 sekund</v>
      </c>
      <c r="B28" s="286"/>
      <c r="C28" s="286"/>
      <c r="D28" s="342"/>
      <c r="E28" s="123"/>
      <c r="F28" s="285" t="str">
        <f>CONCATENATE([2]List1!$A$65)</f>
        <v>přestávka 30 sekund</v>
      </c>
      <c r="G28" s="286"/>
      <c r="H28" s="286"/>
      <c r="I28" s="342"/>
    </row>
    <row r="29" spans="1:9" ht="39.75" customHeight="1">
      <c r="A29" s="332"/>
      <c r="B29" s="335"/>
      <c r="C29" s="335"/>
      <c r="D29" s="336"/>
      <c r="E29" s="341">
        <v>2</v>
      </c>
      <c r="F29" s="285"/>
      <c r="G29" s="286"/>
      <c r="H29" s="286"/>
      <c r="I29" s="342"/>
    </row>
    <row r="30" spans="1:9">
      <c r="A30" s="333"/>
      <c r="B30" s="337"/>
      <c r="C30" s="337"/>
      <c r="D30" s="338"/>
      <c r="E30" s="341"/>
      <c r="F30" s="285"/>
      <c r="G30" s="286"/>
      <c r="H30" s="286"/>
      <c r="I30" s="342"/>
    </row>
    <row r="31" spans="1:9" ht="13.5" thickBot="1">
      <c r="A31" s="346"/>
      <c r="B31" s="347"/>
      <c r="C31" s="347"/>
      <c r="D31" s="348"/>
      <c r="E31" s="341"/>
      <c r="F31" s="349"/>
      <c r="G31" s="350"/>
      <c r="H31" s="350"/>
      <c r="I31" s="351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3"/>
      <c r="B33" s="356" t="str">
        <f>CONCATENATE([2]List1!$A$66)</f>
        <v>součet technických bodů červený ve všech kolech</v>
      </c>
      <c r="C33" s="357"/>
      <c r="D33" s="84"/>
      <c r="E33" s="90"/>
      <c r="F33" s="84"/>
      <c r="G33" s="358" t="str">
        <f>CONCATENATE([2]List1!$A$67)</f>
        <v>součet technických bodů modrý ve všech kolech</v>
      </c>
      <c r="H33" s="359"/>
      <c r="I33" s="343"/>
    </row>
    <row r="34" spans="1:9">
      <c r="A34" s="344"/>
      <c r="B34" s="356"/>
      <c r="C34" s="357"/>
      <c r="D34" s="84"/>
      <c r="E34" s="90"/>
      <c r="F34" s="84"/>
      <c r="G34" s="358"/>
      <c r="H34" s="359"/>
      <c r="I34" s="344"/>
    </row>
    <row r="35" spans="1:9" ht="13.5" thickBot="1">
      <c r="A35" s="345"/>
      <c r="B35" s="356"/>
      <c r="C35" s="357"/>
      <c r="D35" s="84"/>
      <c r="E35" s="90"/>
      <c r="F35" s="84"/>
      <c r="G35" s="358"/>
      <c r="H35" s="359"/>
      <c r="I35" s="345"/>
    </row>
    <row r="36" spans="1:9">
      <c r="A36" s="84"/>
      <c r="B36" s="352" t="str">
        <f>CONCATENATE([2]List1!$A$68)</f>
        <v>kvalifikační body červený</v>
      </c>
      <c r="C36" s="353"/>
      <c r="D36" s="354"/>
      <c r="E36" s="90"/>
      <c r="F36" s="354"/>
      <c r="G36" s="355" t="str">
        <f>CONCATENATE([2]List1!$A$69)</f>
        <v>kvalifikační body modrý</v>
      </c>
      <c r="H36" s="355"/>
      <c r="I36" s="84"/>
    </row>
    <row r="37" spans="1:9">
      <c r="A37" s="84"/>
      <c r="B37" s="352"/>
      <c r="C37" s="353"/>
      <c r="D37" s="354"/>
      <c r="E37" s="90"/>
      <c r="F37" s="354"/>
      <c r="G37" s="355"/>
      <c r="H37" s="355"/>
      <c r="I37" s="84"/>
    </row>
    <row r="38" spans="1:9">
      <c r="A38" s="84"/>
      <c r="B38" s="352"/>
      <c r="C38" s="353"/>
      <c r="D38" s="354"/>
      <c r="E38" s="90"/>
      <c r="F38" s="354"/>
      <c r="G38" s="355"/>
      <c r="H38" s="35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64" t="str">
        <f>CONCATENATE([2]List1!$A$71)</f>
        <v>Skutečný čas:</v>
      </c>
      <c r="I40" s="365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66" t="s">
        <v>71</v>
      </c>
      <c r="B44" s="366"/>
      <c r="C44" s="366"/>
      <c r="D44" s="366"/>
      <c r="E44" s="366"/>
      <c r="F44" s="366"/>
      <c r="G44" s="366"/>
      <c r="H44" s="366"/>
      <c r="I44" s="366"/>
    </row>
    <row r="45" spans="1:9">
      <c r="A45" s="366"/>
      <c r="B45" s="366"/>
      <c r="C45" s="366"/>
      <c r="D45" s="366"/>
      <c r="E45" s="366"/>
      <c r="F45" s="366"/>
      <c r="G45" s="366"/>
      <c r="H45" s="366"/>
      <c r="I45" s="366"/>
    </row>
    <row r="46" spans="1:9">
      <c r="A46" s="360" t="str">
        <f>CONCATENATE([2]List1!$A$84)</f>
        <v xml:space="preserve"> 5 : 0</v>
      </c>
      <c r="B46" s="367" t="str">
        <f>CONCATENATE([2]List1!$A$73)</f>
        <v>vítězství na lopatky</v>
      </c>
      <c r="C46" s="368"/>
      <c r="D46" s="369"/>
      <c r="E46" s="90"/>
      <c r="F46" s="360" t="str">
        <f>CONCATENATE([2]List1!$A$84)</f>
        <v xml:space="preserve"> 5 : 0</v>
      </c>
      <c r="G46" s="373" t="str">
        <f>CONCATENATE([2]List1!$A$79)</f>
        <v>vítězství pro nenastoupení soupeře</v>
      </c>
      <c r="H46" s="374"/>
      <c r="I46" s="375"/>
    </row>
    <row r="47" spans="1:9">
      <c r="A47" s="360"/>
      <c r="B47" s="370"/>
      <c r="C47" s="371"/>
      <c r="D47" s="372"/>
      <c r="E47" s="90"/>
      <c r="F47" s="360"/>
      <c r="G47" s="376"/>
      <c r="H47" s="377"/>
      <c r="I47" s="378"/>
    </row>
    <row r="48" spans="1:9" ht="12.75" customHeight="1">
      <c r="A48" s="360" t="str">
        <f>CONCATENATE([2]List1!$A$85)</f>
        <v xml:space="preserve"> 4 : 0 </v>
      </c>
      <c r="B48" s="361" t="str">
        <f>CONCATENATE([2]List1!$A$74)</f>
        <v>technická převaha ve dvou kolech, poražený nemá technické body</v>
      </c>
      <c r="C48" s="361"/>
      <c r="D48" s="361"/>
      <c r="E48" s="90"/>
      <c r="F48" s="362" t="str">
        <f>[2]List1!$C$85</f>
        <v xml:space="preserve"> 5 : 0 </v>
      </c>
      <c r="G48" s="363" t="str">
        <f>CONCATENATE([2]List1!$A$80)</f>
        <v>diskvalifikace pro 3 "O"</v>
      </c>
      <c r="H48" s="363"/>
      <c r="I48" s="363"/>
    </row>
    <row r="49" spans="1:9" ht="12.75" customHeight="1">
      <c r="A49" s="360"/>
      <c r="B49" s="361"/>
      <c r="C49" s="361"/>
      <c r="D49" s="361"/>
      <c r="E49" s="90"/>
      <c r="F49" s="360"/>
      <c r="G49" s="363"/>
      <c r="H49" s="363"/>
      <c r="I49" s="363"/>
    </row>
    <row r="50" spans="1:9" ht="12.75" customHeight="1">
      <c r="A50" s="360" t="str">
        <f>CONCATENATE([2]List1!$A$86)</f>
        <v xml:space="preserve"> 4 : 1 </v>
      </c>
      <c r="B50" s="361" t="str">
        <f>CONCATENATE([2]List1!$A$75)</f>
        <v>technická převaha ve dvou kolech, poražený má technické body</v>
      </c>
      <c r="C50" s="361"/>
      <c r="D50" s="361"/>
      <c r="E50" s="90"/>
      <c r="F50" s="360" t="str">
        <f>CONCATENATE([2]List1!$A$84)</f>
        <v xml:space="preserve"> 5 : 0</v>
      </c>
      <c r="G50" s="363" t="str">
        <f>CONCATENATE([2]List1!$A$81)</f>
        <v>diskvalifikace z celé soutěže</v>
      </c>
      <c r="H50" s="363"/>
      <c r="I50" s="363"/>
    </row>
    <row r="51" spans="1:9" ht="12.75" customHeight="1">
      <c r="A51" s="360"/>
      <c r="B51" s="361"/>
      <c r="C51" s="361"/>
      <c r="D51" s="361"/>
      <c r="E51" s="90"/>
      <c r="F51" s="360"/>
      <c r="G51" s="363"/>
      <c r="H51" s="363"/>
      <c r="I51" s="363"/>
    </row>
    <row r="52" spans="1:9">
      <c r="A52" s="360" t="str">
        <f>CONCATENATE([2]List1!$A$87:$IV$87)</f>
        <v xml:space="preserve"> 3 : 0 </v>
      </c>
      <c r="B52" s="361" t="str">
        <f>CONCATENATE([2]List1!$A$76)</f>
        <v>vítězství na body, poražený nemá technické body</v>
      </c>
      <c r="C52" s="361"/>
      <c r="D52" s="361"/>
      <c r="E52" s="90"/>
      <c r="F52" s="360" t="str">
        <f>CONCATENATE([2]List1!$A$89)</f>
        <v xml:space="preserve"> 0 : 0 </v>
      </c>
      <c r="G52" s="363" t="str">
        <f>CONCATENATE([2]List1!$A$82)</f>
        <v>oba soupeři jsou diskvalifikováni v utkání</v>
      </c>
      <c r="H52" s="363"/>
      <c r="I52" s="363"/>
    </row>
    <row r="53" spans="1:9">
      <c r="A53" s="360"/>
      <c r="B53" s="361"/>
      <c r="C53" s="361"/>
      <c r="D53" s="361"/>
      <c r="E53" s="90"/>
      <c r="F53" s="360"/>
      <c r="G53" s="363"/>
      <c r="H53" s="363"/>
      <c r="I53" s="363"/>
    </row>
    <row r="54" spans="1:9" ht="12.75" customHeight="1">
      <c r="A54" s="360" t="str">
        <f>CONCATENATE([2]List1!$A$88)</f>
        <v xml:space="preserve"> 3 : 1 </v>
      </c>
      <c r="B54" s="361" t="str">
        <f>CONCATENATE([2]List1!$A$77)</f>
        <v>vítězství na body, poražený má technické body</v>
      </c>
      <c r="C54" s="361"/>
      <c r="D54" s="361"/>
      <c r="E54" s="90"/>
      <c r="F54" s="360" t="str">
        <f>CONCATENATE([2]List1!$A$89)</f>
        <v xml:space="preserve"> 0 : 0 </v>
      </c>
      <c r="G54" s="363" t="str">
        <f>CONCATENATE([2]List1!$A$83)</f>
        <v>oba soupeři jsou diskvalifikováni v celé soutěži</v>
      </c>
      <c r="H54" s="363"/>
      <c r="I54" s="363"/>
    </row>
    <row r="55" spans="1:9" ht="12.75" customHeight="1">
      <c r="A55" s="360"/>
      <c r="B55" s="361"/>
      <c r="C55" s="361"/>
      <c r="D55" s="361"/>
      <c r="E55" s="90"/>
      <c r="F55" s="360"/>
      <c r="G55" s="363"/>
      <c r="H55" s="363"/>
      <c r="I55" s="363"/>
    </row>
    <row r="56" spans="1:9">
      <c r="A56" s="360" t="str">
        <f>CONCATENATE([2]List1!$A$84)</f>
        <v xml:space="preserve"> 5 : 0</v>
      </c>
      <c r="B56" s="367" t="str">
        <f>CONCATENATE([2]List1!$A$78)</f>
        <v>vítězství pro zranění soupeře</v>
      </c>
      <c r="C56" s="368"/>
      <c r="D56" s="369"/>
      <c r="E56" s="90"/>
      <c r="F56" s="379" t="str">
        <f>CONCATENATE([2]List1!$A$90)</f>
        <v>Podpis:</v>
      </c>
      <c r="G56" s="380"/>
      <c r="H56" s="380"/>
      <c r="I56" s="381"/>
    </row>
    <row r="57" spans="1:9">
      <c r="A57" s="360"/>
      <c r="B57" s="370"/>
      <c r="C57" s="371"/>
      <c r="D57" s="372"/>
      <c r="E57" s="90"/>
      <c r="F57" s="382"/>
      <c r="G57" s="383"/>
      <c r="H57" s="383"/>
      <c r="I57" s="384"/>
    </row>
    <row r="58" spans="1:9">
      <c r="A58" s="267" t="s">
        <v>110</v>
      </c>
      <c r="B58" s="267"/>
      <c r="C58" s="267"/>
      <c r="D58" s="267"/>
      <c r="E58" s="267"/>
      <c r="F58" s="267"/>
      <c r="G58" s="267"/>
      <c r="H58" s="267"/>
      <c r="I58" s="267"/>
    </row>
    <row r="59" spans="1:9">
      <c r="A59" s="267"/>
      <c r="B59" s="267"/>
      <c r="C59" s="267"/>
      <c r="D59" s="267"/>
      <c r="E59" s="267"/>
      <c r="F59" s="267"/>
      <c r="G59" s="267"/>
      <c r="H59" s="267"/>
      <c r="I59" s="267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10" t="str">
        <f>CONCATENATE([2]List1!$A$56)</f>
        <v>Bodový rozhodčí:</v>
      </c>
      <c r="B61" s="311"/>
      <c r="C61" s="314"/>
      <c r="D61" s="315"/>
      <c r="E61" s="316"/>
      <c r="F61" s="84"/>
      <c r="G61" s="84"/>
      <c r="H61" s="84"/>
      <c r="I61" s="84"/>
    </row>
    <row r="62" spans="1:9">
      <c r="A62" s="312"/>
      <c r="B62" s="313"/>
      <c r="C62" s="317"/>
      <c r="D62" s="318"/>
      <c r="E62" s="319"/>
      <c r="F62" s="84"/>
      <c r="G62" s="84"/>
      <c r="H62" s="84"/>
      <c r="I62" s="84"/>
    </row>
    <row r="63" spans="1:9">
      <c r="A63" s="320" t="str">
        <f>CONCATENATE([2]List1!$A$57)</f>
        <v>Rozhodčí na žíněnce:</v>
      </c>
      <c r="B63" s="321"/>
      <c r="C63" s="322"/>
      <c r="D63" s="323"/>
      <c r="E63" s="324"/>
      <c r="F63" s="84"/>
      <c r="G63" s="84"/>
      <c r="H63" s="84"/>
      <c r="I63" s="84"/>
    </row>
    <row r="64" spans="1:9">
      <c r="A64" s="312"/>
      <c r="B64" s="313"/>
      <c r="C64" s="317"/>
      <c r="D64" s="318"/>
      <c r="E64" s="319"/>
      <c r="F64" s="84"/>
      <c r="G64" s="84"/>
      <c r="H64" s="84"/>
      <c r="I64" s="84"/>
    </row>
    <row r="65" spans="1:9">
      <c r="A65" s="320" t="str">
        <f>CONCATENATE([2]List1!$A$58)</f>
        <v>Předseda žíněnky</v>
      </c>
      <c r="B65" s="321"/>
      <c r="C65" s="322"/>
      <c r="D65" s="323"/>
      <c r="E65" s="324"/>
      <c r="F65" s="84"/>
      <c r="G65" s="84"/>
      <c r="H65" s="84"/>
      <c r="I65" s="84"/>
    </row>
    <row r="66" spans="1:9" ht="13.5" thickBot="1">
      <c r="A66" s="325"/>
      <c r="B66" s="326"/>
      <c r="C66" s="327"/>
      <c r="D66" s="328"/>
      <c r="E66" s="329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70" t="str">
        <f>CONCATENATE([2]List1!$A$40)</f>
        <v>soutěž</v>
      </c>
      <c r="B68" s="271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72" t="str">
        <f>CONCATENATE(Hlasatel!A69)</f>
        <v>Vánoční turnaj Chomutov</v>
      </c>
      <c r="B69" s="273"/>
      <c r="C69" s="255" t="str">
        <f>CONCATENATE(Hlasatel!C69)</f>
        <v>14.12.2019</v>
      </c>
      <c r="D69" s="253">
        <f>ABS(Hlasatel!D69)</f>
        <v>2009</v>
      </c>
      <c r="E69" s="255" t="str">
        <f>CONCATENATE(Hlasatel!E69)</f>
        <v>Ml.ž 37 kg</v>
      </c>
      <c r="F69" s="263" t="str">
        <f>CONCATENATE(Hlasatel!F69)</f>
        <v>ř.ř.</v>
      </c>
      <c r="G69" s="253" t="str">
        <f>CONCATENATE(Hlasatel!G69)</f>
        <v>1</v>
      </c>
      <c r="H69" s="265" t="str">
        <f>CONCATENATE(Hlasatel!H69)</f>
        <v/>
      </c>
      <c r="I69" s="268" t="str">
        <f>CONCATENATE(Hlasatel!I69)</f>
        <v>2</v>
      </c>
    </row>
    <row r="70" spans="1:9" ht="13.5" thickBot="1">
      <c r="A70" s="274"/>
      <c r="B70" s="275"/>
      <c r="C70" s="256"/>
      <c r="D70" s="254"/>
      <c r="E70" s="256"/>
      <c r="F70" s="264"/>
      <c r="G70" s="254"/>
      <c r="H70" s="266"/>
      <c r="I70" s="269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80" t="str">
        <f>CONCATENATE([2]List1!$A$48)</f>
        <v>červený</v>
      </c>
      <c r="B72" s="281"/>
      <c r="C72" s="281"/>
      <c r="D72" s="282"/>
      <c r="E72" s="283"/>
      <c r="F72" s="270" t="str">
        <f>CONCATENATE([2]List1!$A$49)</f>
        <v>modrý</v>
      </c>
      <c r="G72" s="271"/>
      <c r="H72" s="271"/>
      <c r="I72" s="284"/>
    </row>
    <row r="73" spans="1:9">
      <c r="A73" s="285" t="str">
        <f>CONCATENATE([2]List1!$A$50)</f>
        <v>jméno</v>
      </c>
      <c r="B73" s="286"/>
      <c r="C73" s="98" t="str">
        <f>CONCATENATE([2]List1!$A$51)</f>
        <v>oddíl</v>
      </c>
      <c r="D73" s="99" t="str">
        <f>CONCATENATE([2]List1!$A$52)</f>
        <v>los</v>
      </c>
      <c r="E73" s="283"/>
      <c r="F73" s="285" t="str">
        <f>CONCATENATE([2]List1!$A$50)</f>
        <v>jméno</v>
      </c>
      <c r="G73" s="286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57" t="str">
        <f>CONCATENATE(Hlasatel!A74)</f>
        <v>Nedoma Luboš</v>
      </c>
      <c r="B74" s="258"/>
      <c r="C74" s="261" t="str">
        <f>CONCATENATE(Hlasatel!C74)</f>
        <v>Nejdek</v>
      </c>
      <c r="D74" s="278" t="str">
        <f>CONCATENATE(Hlasatel!D74)</f>
        <v>3</v>
      </c>
      <c r="E74" s="283"/>
      <c r="F74" s="257" t="str">
        <f>CONCATENATE(Hlasatel!F74)</f>
        <v>Taimbetor Muhammad</v>
      </c>
      <c r="G74" s="258"/>
      <c r="H74" s="261" t="str">
        <f>CONCATENATE(Hlasatel!H74)</f>
        <v>Ústí</v>
      </c>
      <c r="I74" s="278" t="str">
        <f>CONCATENATE(Hlasatel!I74)</f>
        <v>4</v>
      </c>
    </row>
    <row r="75" spans="1:9" ht="13.5" thickBot="1">
      <c r="A75" s="259"/>
      <c r="B75" s="260"/>
      <c r="C75" s="262"/>
      <c r="D75" s="279"/>
      <c r="E75" s="283"/>
      <c r="F75" s="259"/>
      <c r="G75" s="260"/>
      <c r="H75" s="262"/>
      <c r="I75" s="279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71" t="str">
        <f>CONCATENATE([2]List1!$A$60)</f>
        <v>body</v>
      </c>
      <c r="C77" s="271"/>
      <c r="D77" s="284"/>
      <c r="E77" s="96" t="str">
        <f>CONCATENATE([2]List1!$A$61)</f>
        <v>kolo</v>
      </c>
      <c r="F77" s="330" t="str">
        <f>CONCATENATE([2]List1!$A$60)</f>
        <v>body</v>
      </c>
      <c r="G77" s="331"/>
      <c r="H77" s="331"/>
      <c r="I77" s="127" t="str">
        <f>CONCATENATE([2]List1!$A$59)</f>
        <v>součet</v>
      </c>
    </row>
    <row r="78" spans="1:9" ht="39.75" customHeight="1">
      <c r="A78" s="332"/>
      <c r="B78" s="335"/>
      <c r="C78" s="335"/>
      <c r="D78" s="336"/>
      <c r="E78" s="341" t="str">
        <f>CONCATENATE([2]List1!$A$62)</f>
        <v>1</v>
      </c>
      <c r="F78" s="285"/>
      <c r="G78" s="286"/>
      <c r="H78" s="286"/>
      <c r="I78" s="342"/>
    </row>
    <row r="79" spans="1:9">
      <c r="A79" s="333"/>
      <c r="B79" s="337"/>
      <c r="C79" s="337"/>
      <c r="D79" s="338"/>
      <c r="E79" s="341"/>
      <c r="F79" s="285"/>
      <c r="G79" s="286"/>
      <c r="H79" s="286"/>
      <c r="I79" s="342"/>
    </row>
    <row r="80" spans="1:9">
      <c r="A80" s="334"/>
      <c r="B80" s="339"/>
      <c r="C80" s="339"/>
      <c r="D80" s="340"/>
      <c r="E80" s="341"/>
      <c r="F80" s="285"/>
      <c r="G80" s="286"/>
      <c r="H80" s="286"/>
      <c r="I80" s="342"/>
    </row>
    <row r="81" spans="1:9" hidden="1">
      <c r="A81" s="285" t="str">
        <f>CONCATENATE([2]List1!$A$65)</f>
        <v>přestávka 30 sekund</v>
      </c>
      <c r="B81" s="286"/>
      <c r="C81" s="286"/>
      <c r="D81" s="342"/>
      <c r="E81" s="123"/>
      <c r="F81" s="285" t="str">
        <f>CONCATENATE([2]List1!$A$65)</f>
        <v>přestávka 30 sekund</v>
      </c>
      <c r="G81" s="286"/>
      <c r="H81" s="286"/>
      <c r="I81" s="342"/>
    </row>
    <row r="82" spans="1:9" hidden="1">
      <c r="A82" s="332"/>
      <c r="B82" s="335"/>
      <c r="C82" s="335"/>
      <c r="D82" s="336"/>
      <c r="E82" s="341" t="str">
        <f>CONCATENATE([2]List1!$A$63)</f>
        <v>2</v>
      </c>
      <c r="F82" s="285"/>
      <c r="G82" s="286"/>
      <c r="H82" s="286"/>
      <c r="I82" s="342"/>
    </row>
    <row r="83" spans="1:9" hidden="1">
      <c r="A83" s="333"/>
      <c r="B83" s="337"/>
      <c r="C83" s="337"/>
      <c r="D83" s="338"/>
      <c r="E83" s="341"/>
      <c r="F83" s="285"/>
      <c r="G83" s="286"/>
      <c r="H83" s="286"/>
      <c r="I83" s="342"/>
    </row>
    <row r="84" spans="1:9" hidden="1">
      <c r="A84" s="334"/>
      <c r="B84" s="339"/>
      <c r="C84" s="339"/>
      <c r="D84" s="340"/>
      <c r="E84" s="341"/>
      <c r="F84" s="285"/>
      <c r="G84" s="286"/>
      <c r="H84" s="286"/>
      <c r="I84" s="342"/>
    </row>
    <row r="85" spans="1:9">
      <c r="A85" s="285" t="str">
        <f>CONCATENATE([2]List1!$A$65)</f>
        <v>přestávka 30 sekund</v>
      </c>
      <c r="B85" s="286"/>
      <c r="C85" s="286"/>
      <c r="D85" s="342"/>
      <c r="E85" s="123"/>
      <c r="F85" s="285" t="str">
        <f>CONCATENATE([2]List1!$A$65)</f>
        <v>přestávka 30 sekund</v>
      </c>
      <c r="G85" s="286"/>
      <c r="H85" s="286"/>
      <c r="I85" s="342"/>
    </row>
    <row r="86" spans="1:9" ht="39.75" customHeight="1">
      <c r="A86" s="332"/>
      <c r="B86" s="335"/>
      <c r="C86" s="335"/>
      <c r="D86" s="336"/>
      <c r="E86" s="341">
        <v>2</v>
      </c>
      <c r="F86" s="285"/>
      <c r="G86" s="286"/>
      <c r="H86" s="286"/>
      <c r="I86" s="342"/>
    </row>
    <row r="87" spans="1:9">
      <c r="A87" s="333"/>
      <c r="B87" s="337"/>
      <c r="C87" s="337"/>
      <c r="D87" s="338"/>
      <c r="E87" s="341"/>
      <c r="F87" s="285"/>
      <c r="G87" s="286"/>
      <c r="H87" s="286"/>
      <c r="I87" s="342"/>
    </row>
    <row r="88" spans="1:9" ht="13.5" thickBot="1">
      <c r="A88" s="346"/>
      <c r="B88" s="347"/>
      <c r="C88" s="347"/>
      <c r="D88" s="348"/>
      <c r="E88" s="341"/>
      <c r="F88" s="349"/>
      <c r="G88" s="350"/>
      <c r="H88" s="350"/>
      <c r="I88" s="351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3"/>
      <c r="B90" s="356" t="str">
        <f>CONCATENATE([2]List1!$A$66)</f>
        <v>součet technických bodů červený ve všech kolech</v>
      </c>
      <c r="C90" s="357"/>
      <c r="D90" s="84"/>
      <c r="E90" s="90"/>
      <c r="F90" s="84"/>
      <c r="G90" s="358" t="str">
        <f>CONCATENATE([2]List1!$A$67)</f>
        <v>součet technických bodů modrý ve všech kolech</v>
      </c>
      <c r="H90" s="359"/>
      <c r="I90" s="343"/>
    </row>
    <row r="91" spans="1:9">
      <c r="A91" s="344"/>
      <c r="B91" s="356"/>
      <c r="C91" s="357"/>
      <c r="D91" s="84"/>
      <c r="E91" s="90"/>
      <c r="F91" s="84"/>
      <c r="G91" s="358"/>
      <c r="H91" s="359"/>
      <c r="I91" s="344"/>
    </row>
    <row r="92" spans="1:9" ht="13.5" thickBot="1">
      <c r="A92" s="345"/>
      <c r="B92" s="356"/>
      <c r="C92" s="357"/>
      <c r="D92" s="84"/>
      <c r="E92" s="90"/>
      <c r="F92" s="84"/>
      <c r="G92" s="358"/>
      <c r="H92" s="359"/>
      <c r="I92" s="345"/>
    </row>
    <row r="93" spans="1:9">
      <c r="A93" s="84"/>
      <c r="B93" s="352" t="str">
        <f>CONCATENATE([2]List1!$A$68)</f>
        <v>kvalifikační body červený</v>
      </c>
      <c r="C93" s="353"/>
      <c r="D93" s="354"/>
      <c r="E93" s="90"/>
      <c r="F93" s="354"/>
      <c r="G93" s="355" t="str">
        <f>CONCATENATE([2]List1!$A$69)</f>
        <v>kvalifikační body modrý</v>
      </c>
      <c r="H93" s="355"/>
      <c r="I93" s="84"/>
    </row>
    <row r="94" spans="1:9">
      <c r="A94" s="84"/>
      <c r="B94" s="352"/>
      <c r="C94" s="353"/>
      <c r="D94" s="354"/>
      <c r="E94" s="90"/>
      <c r="F94" s="354"/>
      <c r="G94" s="355"/>
      <c r="H94" s="355"/>
      <c r="I94" s="84"/>
    </row>
    <row r="95" spans="1:9">
      <c r="A95" s="84"/>
      <c r="B95" s="352"/>
      <c r="C95" s="353"/>
      <c r="D95" s="354"/>
      <c r="E95" s="90"/>
      <c r="F95" s="354"/>
      <c r="G95" s="355"/>
      <c r="H95" s="35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64" t="str">
        <f>CONCATENATE([2]List1!$A$71)</f>
        <v>Skutečný čas:</v>
      </c>
      <c r="I97" s="365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66" t="s">
        <v>71</v>
      </c>
      <c r="B101" s="366"/>
      <c r="C101" s="366"/>
      <c r="D101" s="366"/>
      <c r="E101" s="366"/>
      <c r="F101" s="366"/>
      <c r="G101" s="366"/>
      <c r="H101" s="366"/>
      <c r="I101" s="366"/>
    </row>
    <row r="102" spans="1:9" ht="12.75" customHeight="1">
      <c r="A102" s="366"/>
      <c r="B102" s="366"/>
      <c r="C102" s="366"/>
      <c r="D102" s="366"/>
      <c r="E102" s="366"/>
      <c r="F102" s="366"/>
      <c r="G102" s="366"/>
      <c r="H102" s="366"/>
      <c r="I102" s="366"/>
    </row>
    <row r="103" spans="1:9">
      <c r="A103" s="360" t="str">
        <f>CONCATENATE([2]List1!$A$84)</f>
        <v xml:space="preserve"> 5 : 0</v>
      </c>
      <c r="B103" s="367" t="str">
        <f>CONCATENATE([2]List1!$A$73)</f>
        <v>vítězství na lopatky</v>
      </c>
      <c r="C103" s="368"/>
      <c r="D103" s="369"/>
      <c r="E103" s="90"/>
      <c r="F103" s="360" t="str">
        <f>CONCATENATE([2]List1!$A$84)</f>
        <v xml:space="preserve"> 5 : 0</v>
      </c>
      <c r="G103" s="373" t="str">
        <f>CONCATENATE([2]List1!$A$79)</f>
        <v>vítězství pro nenastoupení soupeře</v>
      </c>
      <c r="H103" s="374"/>
      <c r="I103" s="375"/>
    </row>
    <row r="104" spans="1:9">
      <c r="A104" s="360"/>
      <c r="B104" s="370"/>
      <c r="C104" s="371"/>
      <c r="D104" s="372"/>
      <c r="E104" s="90"/>
      <c r="F104" s="360"/>
      <c r="G104" s="376"/>
      <c r="H104" s="377"/>
      <c r="I104" s="378"/>
    </row>
    <row r="105" spans="1:9" ht="12.75" customHeight="1">
      <c r="A105" s="360" t="str">
        <f>CONCATENATE([2]List1!$A$85)</f>
        <v xml:space="preserve"> 4 : 0 </v>
      </c>
      <c r="B105" s="361" t="str">
        <f>CONCATENATE([2]List1!$A$74)</f>
        <v>technická převaha ve dvou kolech, poražený nemá technické body</v>
      </c>
      <c r="C105" s="361"/>
      <c r="D105" s="361"/>
      <c r="E105" s="90"/>
      <c r="F105" s="362" t="str">
        <f>[2]List1!$C$85</f>
        <v xml:space="preserve"> 5 : 0 </v>
      </c>
      <c r="G105" s="363" t="str">
        <f>CONCATENATE([2]List1!$A$80)</f>
        <v>diskvalifikace pro 3 "O"</v>
      </c>
      <c r="H105" s="363"/>
      <c r="I105" s="363"/>
    </row>
    <row r="106" spans="1:9" ht="12.75" customHeight="1">
      <c r="A106" s="360"/>
      <c r="B106" s="361"/>
      <c r="C106" s="361"/>
      <c r="D106" s="361"/>
      <c r="E106" s="90"/>
      <c r="F106" s="360"/>
      <c r="G106" s="363"/>
      <c r="H106" s="363"/>
      <c r="I106" s="363"/>
    </row>
    <row r="107" spans="1:9" ht="12.75" customHeight="1">
      <c r="A107" s="360" t="str">
        <f>CONCATENATE([2]List1!$A$86)</f>
        <v xml:space="preserve"> 4 : 1 </v>
      </c>
      <c r="B107" s="361" t="str">
        <f>CONCATENATE([2]List1!$A$75)</f>
        <v>technická převaha ve dvou kolech, poražený má technické body</v>
      </c>
      <c r="C107" s="361"/>
      <c r="D107" s="361"/>
      <c r="E107" s="90"/>
      <c r="F107" s="360" t="str">
        <f>CONCATENATE([2]List1!$A$84)</f>
        <v xml:space="preserve"> 5 : 0</v>
      </c>
      <c r="G107" s="363" t="str">
        <f>CONCATENATE([2]List1!$A$81)</f>
        <v>diskvalifikace z celé soutěže</v>
      </c>
      <c r="H107" s="363"/>
      <c r="I107" s="363"/>
    </row>
    <row r="108" spans="1:9" ht="12.75" customHeight="1">
      <c r="A108" s="360"/>
      <c r="B108" s="361"/>
      <c r="C108" s="361"/>
      <c r="D108" s="361"/>
      <c r="E108" s="90"/>
      <c r="F108" s="360"/>
      <c r="G108" s="363"/>
      <c r="H108" s="363"/>
      <c r="I108" s="363"/>
    </row>
    <row r="109" spans="1:9">
      <c r="A109" s="360" t="str">
        <f>CONCATENATE([2]List1!$A$87:$IV$87)</f>
        <v xml:space="preserve"> 3 : 0 </v>
      </c>
      <c r="B109" s="361" t="str">
        <f>CONCATENATE([2]List1!$A$76)</f>
        <v>vítězství na body, poražený nemá technické body</v>
      </c>
      <c r="C109" s="361"/>
      <c r="D109" s="361"/>
      <c r="E109" s="90"/>
      <c r="F109" s="360" t="str">
        <f>CONCATENATE([2]List1!$A$89)</f>
        <v xml:space="preserve"> 0 : 0 </v>
      </c>
      <c r="G109" s="363" t="str">
        <f>CONCATENATE([2]List1!$A$82)</f>
        <v>oba soupeři jsou diskvalifikováni v utkání</v>
      </c>
      <c r="H109" s="363"/>
      <c r="I109" s="363"/>
    </row>
    <row r="110" spans="1:9">
      <c r="A110" s="360"/>
      <c r="B110" s="361"/>
      <c r="C110" s="361"/>
      <c r="D110" s="361"/>
      <c r="E110" s="90"/>
      <c r="F110" s="360"/>
      <c r="G110" s="363"/>
      <c r="H110" s="363"/>
      <c r="I110" s="363"/>
    </row>
    <row r="111" spans="1:9" ht="12.75" customHeight="1">
      <c r="A111" s="360" t="str">
        <f>CONCATENATE([2]List1!$A$88)</f>
        <v xml:space="preserve"> 3 : 1 </v>
      </c>
      <c r="B111" s="361" t="str">
        <f>CONCATENATE([2]List1!$A$77)</f>
        <v>vítězství na body, poražený má technické body</v>
      </c>
      <c r="C111" s="361"/>
      <c r="D111" s="361"/>
      <c r="E111" s="90"/>
      <c r="F111" s="360" t="str">
        <f>CONCATENATE([2]List1!$A$89)</f>
        <v xml:space="preserve"> 0 : 0 </v>
      </c>
      <c r="G111" s="363" t="str">
        <f>CONCATENATE([2]List1!$A$83)</f>
        <v>oba soupeři jsou diskvalifikováni v celé soutěži</v>
      </c>
      <c r="H111" s="363"/>
      <c r="I111" s="363"/>
    </row>
    <row r="112" spans="1:9" ht="12.75" customHeight="1">
      <c r="A112" s="360"/>
      <c r="B112" s="361"/>
      <c r="C112" s="361"/>
      <c r="D112" s="361"/>
      <c r="E112" s="90"/>
      <c r="F112" s="360"/>
      <c r="G112" s="363"/>
      <c r="H112" s="363"/>
      <c r="I112" s="363"/>
    </row>
    <row r="113" spans="1:9">
      <c r="A113" s="360" t="str">
        <f>CONCATENATE([2]List1!$A$84)</f>
        <v xml:space="preserve"> 5 : 0</v>
      </c>
      <c r="B113" s="367" t="str">
        <f>CONCATENATE([2]List1!$A$78)</f>
        <v>vítězství pro zranění soupeře</v>
      </c>
      <c r="C113" s="368"/>
      <c r="D113" s="369"/>
      <c r="E113" s="90"/>
      <c r="F113" s="379" t="str">
        <f>CONCATENATE([2]List1!$A$90)</f>
        <v>Podpis:</v>
      </c>
      <c r="G113" s="380"/>
      <c r="H113" s="380"/>
      <c r="I113" s="381"/>
    </row>
    <row r="114" spans="1:9">
      <c r="A114" s="360"/>
      <c r="B114" s="370"/>
      <c r="C114" s="371"/>
      <c r="D114" s="372"/>
      <c r="E114" s="90"/>
      <c r="F114" s="382"/>
      <c r="G114" s="383"/>
      <c r="H114" s="383"/>
      <c r="I114" s="384"/>
    </row>
    <row r="115" spans="1:9">
      <c r="A115" s="267" t="s">
        <v>110</v>
      </c>
      <c r="B115" s="267"/>
      <c r="C115" s="267"/>
      <c r="D115" s="267"/>
      <c r="E115" s="267"/>
      <c r="F115" s="267"/>
      <c r="G115" s="267"/>
      <c r="H115" s="267"/>
      <c r="I115" s="267"/>
    </row>
    <row r="116" spans="1:9">
      <c r="A116" s="267"/>
      <c r="B116" s="267"/>
      <c r="C116" s="267"/>
      <c r="D116" s="267"/>
      <c r="E116" s="267"/>
      <c r="F116" s="267"/>
      <c r="G116" s="267"/>
      <c r="H116" s="267"/>
      <c r="I116" s="267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10" t="str">
        <f>CONCATENATE([2]List1!$A$56)</f>
        <v>Bodový rozhodčí:</v>
      </c>
      <c r="B118" s="311"/>
      <c r="C118" s="314"/>
      <c r="D118" s="315"/>
      <c r="E118" s="316"/>
      <c r="F118" s="84"/>
      <c r="G118" s="84"/>
      <c r="H118" s="84"/>
      <c r="I118" s="84"/>
    </row>
    <row r="119" spans="1:9">
      <c r="A119" s="312"/>
      <c r="B119" s="313"/>
      <c r="C119" s="317"/>
      <c r="D119" s="318"/>
      <c r="E119" s="319"/>
      <c r="F119" s="84"/>
      <c r="G119" s="84"/>
      <c r="H119" s="84"/>
      <c r="I119" s="84"/>
    </row>
    <row r="120" spans="1:9">
      <c r="A120" s="320" t="str">
        <f>CONCATENATE([2]List1!$A$57)</f>
        <v>Rozhodčí na žíněnce:</v>
      </c>
      <c r="B120" s="321"/>
      <c r="C120" s="322"/>
      <c r="D120" s="323"/>
      <c r="E120" s="324"/>
      <c r="F120" s="84"/>
      <c r="G120" s="84"/>
      <c r="H120" s="84"/>
      <c r="I120" s="84"/>
    </row>
    <row r="121" spans="1:9">
      <c r="A121" s="312"/>
      <c r="B121" s="313"/>
      <c r="C121" s="317"/>
      <c r="D121" s="318"/>
      <c r="E121" s="319"/>
      <c r="F121" s="84"/>
      <c r="G121" s="84"/>
      <c r="H121" s="84"/>
      <c r="I121" s="84"/>
    </row>
    <row r="122" spans="1:9">
      <c r="A122" s="320" t="str">
        <f>CONCATENATE([2]List1!$A$58)</f>
        <v>Předseda žíněnky</v>
      </c>
      <c r="B122" s="321"/>
      <c r="C122" s="322"/>
      <c r="D122" s="323"/>
      <c r="E122" s="324"/>
      <c r="F122" s="84"/>
      <c r="G122" s="84"/>
      <c r="H122" s="84"/>
      <c r="I122" s="84"/>
    </row>
    <row r="123" spans="1:9" ht="13.5" thickBot="1">
      <c r="A123" s="325"/>
      <c r="B123" s="326"/>
      <c r="C123" s="327"/>
      <c r="D123" s="328"/>
      <c r="E123" s="329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70" t="str">
        <f>CONCATENATE([2]List1!$A$40)</f>
        <v>soutěž</v>
      </c>
      <c r="B125" s="271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72" t="str">
        <f>CONCATENATE(Hlasatel!A126)</f>
        <v>Vánoční turnaj Chomutov</v>
      </c>
      <c r="B126" s="273"/>
      <c r="C126" s="255" t="str">
        <f>CONCATENATE(Hlasatel!C126)</f>
        <v>14.12.2019</v>
      </c>
      <c r="D126" s="253">
        <f>ABS(Hlasatel!D126)</f>
        <v>2027</v>
      </c>
      <c r="E126" s="255" t="str">
        <f>CONCATENATE(Hlasatel!E126)</f>
        <v>Ml.ž 37 kg</v>
      </c>
      <c r="F126" s="263" t="str">
        <f>CONCATENATE(Hlasatel!F126)</f>
        <v>ř.ř.</v>
      </c>
      <c r="G126" s="253" t="str">
        <f>CONCATENATE(Hlasatel!G126)</f>
        <v>2</v>
      </c>
      <c r="H126" s="265" t="str">
        <f>CONCATENATE(Hlasatel!H126)</f>
        <v/>
      </c>
      <c r="I126" s="268" t="str">
        <f>CONCATENATE(Hlasatel!I126)</f>
        <v>2</v>
      </c>
    </row>
    <row r="127" spans="1:9" ht="13.5" thickBot="1">
      <c r="A127" s="274"/>
      <c r="B127" s="275"/>
      <c r="C127" s="256"/>
      <c r="D127" s="254"/>
      <c r="E127" s="256"/>
      <c r="F127" s="264"/>
      <c r="G127" s="254"/>
      <c r="H127" s="266"/>
      <c r="I127" s="269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80" t="str">
        <f>CONCATENATE([2]List1!$A$48)</f>
        <v>červený</v>
      </c>
      <c r="B129" s="281"/>
      <c r="C129" s="281"/>
      <c r="D129" s="282"/>
      <c r="E129" s="283"/>
      <c r="F129" s="270" t="str">
        <f>CONCATENATE([2]List1!$A$49)</f>
        <v>modrý</v>
      </c>
      <c r="G129" s="271"/>
      <c r="H129" s="271"/>
      <c r="I129" s="284"/>
    </row>
    <row r="130" spans="1:9">
      <c r="A130" s="285" t="str">
        <f>CONCATENATE([2]List1!$A$50)</f>
        <v>jméno</v>
      </c>
      <c r="B130" s="286"/>
      <c r="C130" s="98" t="str">
        <f>CONCATENATE([2]List1!$A$51)</f>
        <v>oddíl</v>
      </c>
      <c r="D130" s="99" t="str">
        <f>CONCATENATE([2]List1!$A$52)</f>
        <v>los</v>
      </c>
      <c r="E130" s="283"/>
      <c r="F130" s="285" t="str">
        <f>CONCATENATE([2]List1!$A$50)</f>
        <v>jméno</v>
      </c>
      <c r="G130" s="286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57" t="str">
        <f>CONCATENATE(Hlasatel!A131)</f>
        <v>Procházka Luděk</v>
      </c>
      <c r="B131" s="258"/>
      <c r="C131" s="261" t="str">
        <f>CONCATENATE(Hlasatel!C131)</f>
        <v>CW</v>
      </c>
      <c r="D131" s="278" t="str">
        <f>CONCATENATE(Hlasatel!D131)</f>
        <v>1</v>
      </c>
      <c r="E131" s="283"/>
      <c r="F131" s="257" t="str">
        <f>CONCATENATE(Hlasatel!F131)</f>
        <v>Nedoma Luboš</v>
      </c>
      <c r="G131" s="258"/>
      <c r="H131" s="261" t="str">
        <f>CONCATENATE(Hlasatel!H131)</f>
        <v>Nejdek</v>
      </c>
      <c r="I131" s="278" t="str">
        <f>CONCATENATE(Hlasatel!I131)</f>
        <v>3</v>
      </c>
    </row>
    <row r="132" spans="1:9" ht="13.5" thickBot="1">
      <c r="A132" s="259"/>
      <c r="B132" s="260"/>
      <c r="C132" s="262"/>
      <c r="D132" s="279"/>
      <c r="E132" s="283"/>
      <c r="F132" s="259"/>
      <c r="G132" s="260"/>
      <c r="H132" s="262"/>
      <c r="I132" s="279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71" t="str">
        <f>CONCATENATE([2]List1!$A$60)</f>
        <v>body</v>
      </c>
      <c r="C134" s="271"/>
      <c r="D134" s="284"/>
      <c r="E134" s="96" t="str">
        <f>CONCATENATE([2]List1!$A$61)</f>
        <v>kolo</v>
      </c>
      <c r="F134" s="330" t="str">
        <f>CONCATENATE([2]List1!$A$60)</f>
        <v>body</v>
      </c>
      <c r="G134" s="331"/>
      <c r="H134" s="331"/>
      <c r="I134" s="127" t="str">
        <f>CONCATENATE([2]List1!$A$59)</f>
        <v>součet</v>
      </c>
    </row>
    <row r="135" spans="1:9" ht="39.75" customHeight="1">
      <c r="A135" s="332"/>
      <c r="B135" s="335"/>
      <c r="C135" s="335"/>
      <c r="D135" s="336"/>
      <c r="E135" s="341" t="str">
        <f>CONCATENATE([2]List1!$A$62)</f>
        <v>1</v>
      </c>
      <c r="F135" s="285"/>
      <c r="G135" s="286"/>
      <c r="H135" s="286"/>
      <c r="I135" s="342"/>
    </row>
    <row r="136" spans="1:9">
      <c r="A136" s="333"/>
      <c r="B136" s="337"/>
      <c r="C136" s="337"/>
      <c r="D136" s="338"/>
      <c r="E136" s="341"/>
      <c r="F136" s="285"/>
      <c r="G136" s="286"/>
      <c r="H136" s="286"/>
      <c r="I136" s="342"/>
    </row>
    <row r="137" spans="1:9">
      <c r="A137" s="334"/>
      <c r="B137" s="339"/>
      <c r="C137" s="339"/>
      <c r="D137" s="340"/>
      <c r="E137" s="341"/>
      <c r="F137" s="285"/>
      <c r="G137" s="286"/>
      <c r="H137" s="286"/>
      <c r="I137" s="342"/>
    </row>
    <row r="138" spans="1:9" hidden="1">
      <c r="A138" s="285" t="str">
        <f>CONCATENATE([2]List1!$A$65)</f>
        <v>přestávka 30 sekund</v>
      </c>
      <c r="B138" s="286"/>
      <c r="C138" s="286"/>
      <c r="D138" s="342"/>
      <c r="E138" s="123"/>
      <c r="F138" s="285" t="str">
        <f>CONCATENATE([2]List1!$A$65)</f>
        <v>přestávka 30 sekund</v>
      </c>
      <c r="G138" s="286"/>
      <c r="H138" s="286"/>
      <c r="I138" s="342"/>
    </row>
    <row r="139" spans="1:9" hidden="1">
      <c r="A139" s="332"/>
      <c r="B139" s="335"/>
      <c r="C139" s="335"/>
      <c r="D139" s="336"/>
      <c r="E139" s="341" t="str">
        <f>CONCATENATE([2]List1!$A$63)</f>
        <v>2</v>
      </c>
      <c r="F139" s="285"/>
      <c r="G139" s="286"/>
      <c r="H139" s="286"/>
      <c r="I139" s="342"/>
    </row>
    <row r="140" spans="1:9" hidden="1">
      <c r="A140" s="333"/>
      <c r="B140" s="337"/>
      <c r="C140" s="337"/>
      <c r="D140" s="338"/>
      <c r="E140" s="341"/>
      <c r="F140" s="285"/>
      <c r="G140" s="286"/>
      <c r="H140" s="286"/>
      <c r="I140" s="342"/>
    </row>
    <row r="141" spans="1:9" hidden="1">
      <c r="A141" s="334"/>
      <c r="B141" s="339"/>
      <c r="C141" s="339"/>
      <c r="D141" s="340"/>
      <c r="E141" s="341"/>
      <c r="F141" s="285"/>
      <c r="G141" s="286"/>
      <c r="H141" s="286"/>
      <c r="I141" s="342"/>
    </row>
    <row r="142" spans="1:9">
      <c r="A142" s="285" t="str">
        <f>CONCATENATE([2]List1!$A$65)</f>
        <v>přestávka 30 sekund</v>
      </c>
      <c r="B142" s="286"/>
      <c r="C142" s="286"/>
      <c r="D142" s="342"/>
      <c r="E142" s="123"/>
      <c r="F142" s="285" t="str">
        <f>CONCATENATE([2]List1!$A$65)</f>
        <v>přestávka 30 sekund</v>
      </c>
      <c r="G142" s="286"/>
      <c r="H142" s="286"/>
      <c r="I142" s="342"/>
    </row>
    <row r="143" spans="1:9" ht="39.75" customHeight="1">
      <c r="A143" s="332"/>
      <c r="B143" s="335"/>
      <c r="C143" s="335"/>
      <c r="D143" s="336"/>
      <c r="E143" s="341">
        <v>2</v>
      </c>
      <c r="F143" s="285"/>
      <c r="G143" s="286"/>
      <c r="H143" s="286"/>
      <c r="I143" s="342"/>
    </row>
    <row r="144" spans="1:9">
      <c r="A144" s="333"/>
      <c r="B144" s="337"/>
      <c r="C144" s="337"/>
      <c r="D144" s="338"/>
      <c r="E144" s="341"/>
      <c r="F144" s="285"/>
      <c r="G144" s="286"/>
      <c r="H144" s="286"/>
      <c r="I144" s="342"/>
    </row>
    <row r="145" spans="1:9" ht="13.5" thickBot="1">
      <c r="A145" s="346"/>
      <c r="B145" s="347"/>
      <c r="C145" s="347"/>
      <c r="D145" s="348"/>
      <c r="E145" s="341"/>
      <c r="F145" s="349"/>
      <c r="G145" s="350"/>
      <c r="H145" s="350"/>
      <c r="I145" s="351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3"/>
      <c r="B147" s="356" t="str">
        <f>CONCATENATE([2]List1!$A$66)</f>
        <v>součet technických bodů červený ve všech kolech</v>
      </c>
      <c r="C147" s="357"/>
      <c r="D147" s="84"/>
      <c r="E147" s="90"/>
      <c r="F147" s="84"/>
      <c r="G147" s="358" t="str">
        <f>CONCATENATE([2]List1!$A$67)</f>
        <v>součet technických bodů modrý ve všech kolech</v>
      </c>
      <c r="H147" s="359"/>
      <c r="I147" s="343"/>
    </row>
    <row r="148" spans="1:9">
      <c r="A148" s="344"/>
      <c r="B148" s="356"/>
      <c r="C148" s="357"/>
      <c r="D148" s="84"/>
      <c r="E148" s="90"/>
      <c r="F148" s="84"/>
      <c r="G148" s="358"/>
      <c r="H148" s="359"/>
      <c r="I148" s="344"/>
    </row>
    <row r="149" spans="1:9" ht="13.5" thickBot="1">
      <c r="A149" s="345"/>
      <c r="B149" s="356"/>
      <c r="C149" s="357"/>
      <c r="D149" s="84"/>
      <c r="E149" s="90"/>
      <c r="F149" s="84"/>
      <c r="G149" s="358"/>
      <c r="H149" s="359"/>
      <c r="I149" s="345"/>
    </row>
    <row r="150" spans="1:9">
      <c r="A150" s="84"/>
      <c r="B150" s="352" t="str">
        <f>CONCATENATE([2]List1!$A$68)</f>
        <v>kvalifikační body červený</v>
      </c>
      <c r="C150" s="353"/>
      <c r="D150" s="354"/>
      <c r="E150" s="90"/>
      <c r="F150" s="354"/>
      <c r="G150" s="355" t="str">
        <f>CONCATENATE([2]List1!$A$69)</f>
        <v>kvalifikační body modrý</v>
      </c>
      <c r="H150" s="355"/>
      <c r="I150" s="84"/>
    </row>
    <row r="151" spans="1:9">
      <c r="A151" s="84"/>
      <c r="B151" s="352"/>
      <c r="C151" s="353"/>
      <c r="D151" s="354"/>
      <c r="E151" s="90"/>
      <c r="F151" s="354"/>
      <c r="G151" s="355"/>
      <c r="H151" s="355"/>
      <c r="I151" s="84"/>
    </row>
    <row r="152" spans="1:9">
      <c r="A152" s="84"/>
      <c r="B152" s="352"/>
      <c r="C152" s="353"/>
      <c r="D152" s="354"/>
      <c r="E152" s="90"/>
      <c r="F152" s="354"/>
      <c r="G152" s="355"/>
      <c r="H152" s="35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64" t="str">
        <f>CONCATENATE([2]List1!$A$71)</f>
        <v>Skutečný čas:</v>
      </c>
      <c r="I154" s="365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66" t="s">
        <v>71</v>
      </c>
      <c r="B158" s="366"/>
      <c r="C158" s="366"/>
      <c r="D158" s="366"/>
      <c r="E158" s="366"/>
      <c r="F158" s="366"/>
      <c r="G158" s="366"/>
      <c r="H158" s="366"/>
      <c r="I158" s="366"/>
    </row>
    <row r="159" spans="1:9" ht="12.75" customHeight="1">
      <c r="A159" s="366"/>
      <c r="B159" s="366"/>
      <c r="C159" s="366"/>
      <c r="D159" s="366"/>
      <c r="E159" s="366"/>
      <c r="F159" s="366"/>
      <c r="G159" s="366"/>
      <c r="H159" s="366"/>
      <c r="I159" s="366"/>
    </row>
    <row r="160" spans="1:9">
      <c r="A160" s="360" t="str">
        <f>CONCATENATE([2]List1!$A$84)</f>
        <v xml:space="preserve"> 5 : 0</v>
      </c>
      <c r="B160" s="367" t="str">
        <f>CONCATENATE([2]List1!$A$73)</f>
        <v>vítězství na lopatky</v>
      </c>
      <c r="C160" s="368"/>
      <c r="D160" s="369"/>
      <c r="E160" s="90"/>
      <c r="F160" s="360" t="str">
        <f>CONCATENATE([2]List1!$A$84)</f>
        <v xml:space="preserve"> 5 : 0</v>
      </c>
      <c r="G160" s="373" t="str">
        <f>CONCATENATE([2]List1!$A$79)</f>
        <v>vítězství pro nenastoupení soupeře</v>
      </c>
      <c r="H160" s="374"/>
      <c r="I160" s="375"/>
    </row>
    <row r="161" spans="1:9">
      <c r="A161" s="360"/>
      <c r="B161" s="370"/>
      <c r="C161" s="371"/>
      <c r="D161" s="372"/>
      <c r="E161" s="90"/>
      <c r="F161" s="360"/>
      <c r="G161" s="376"/>
      <c r="H161" s="377"/>
      <c r="I161" s="378"/>
    </row>
    <row r="162" spans="1:9" ht="12.75" customHeight="1">
      <c r="A162" s="360" t="str">
        <f>CONCATENATE([2]List1!$A$85)</f>
        <v xml:space="preserve"> 4 : 0 </v>
      </c>
      <c r="B162" s="361" t="str">
        <f>CONCATENATE([2]List1!$A$74)</f>
        <v>technická převaha ve dvou kolech, poražený nemá technické body</v>
      </c>
      <c r="C162" s="361"/>
      <c r="D162" s="361"/>
      <c r="E162" s="90"/>
      <c r="F162" s="362" t="str">
        <f>[2]List1!$C$85</f>
        <v xml:space="preserve"> 5 : 0 </v>
      </c>
      <c r="G162" s="363" t="str">
        <f>CONCATENATE([2]List1!$A$80)</f>
        <v>diskvalifikace pro 3 "O"</v>
      </c>
      <c r="H162" s="363"/>
      <c r="I162" s="363"/>
    </row>
    <row r="163" spans="1:9" ht="12.75" customHeight="1">
      <c r="A163" s="360"/>
      <c r="B163" s="361"/>
      <c r="C163" s="361"/>
      <c r="D163" s="361"/>
      <c r="E163" s="90"/>
      <c r="F163" s="360"/>
      <c r="G163" s="363"/>
      <c r="H163" s="363"/>
      <c r="I163" s="363"/>
    </row>
    <row r="164" spans="1:9" ht="12.75" customHeight="1">
      <c r="A164" s="360" t="str">
        <f>CONCATENATE([2]List1!$A$86)</f>
        <v xml:space="preserve"> 4 : 1 </v>
      </c>
      <c r="B164" s="361" t="str">
        <f>CONCATENATE([2]List1!$A$75)</f>
        <v>technická převaha ve dvou kolech, poražený má technické body</v>
      </c>
      <c r="C164" s="361"/>
      <c r="D164" s="361"/>
      <c r="E164" s="90"/>
      <c r="F164" s="360" t="str">
        <f>CONCATENATE([2]List1!$A$84)</f>
        <v xml:space="preserve"> 5 : 0</v>
      </c>
      <c r="G164" s="363" t="str">
        <f>CONCATENATE([2]List1!$A$81)</f>
        <v>diskvalifikace z celé soutěže</v>
      </c>
      <c r="H164" s="363"/>
      <c r="I164" s="363"/>
    </row>
    <row r="165" spans="1:9" ht="12.75" customHeight="1">
      <c r="A165" s="360"/>
      <c r="B165" s="361"/>
      <c r="C165" s="361"/>
      <c r="D165" s="361"/>
      <c r="E165" s="90"/>
      <c r="F165" s="360"/>
      <c r="G165" s="363"/>
      <c r="H165" s="363"/>
      <c r="I165" s="363"/>
    </row>
    <row r="166" spans="1:9">
      <c r="A166" s="360" t="str">
        <f>CONCATENATE([2]List1!$A$87:$IV$87)</f>
        <v xml:space="preserve"> 3 : 0 </v>
      </c>
      <c r="B166" s="361" t="str">
        <f>CONCATENATE([2]List1!$A$76)</f>
        <v>vítězství na body, poražený nemá technické body</v>
      </c>
      <c r="C166" s="361"/>
      <c r="D166" s="361"/>
      <c r="E166" s="90"/>
      <c r="F166" s="360" t="str">
        <f>CONCATENATE([2]List1!$A$89)</f>
        <v xml:space="preserve"> 0 : 0 </v>
      </c>
      <c r="G166" s="363" t="str">
        <f>CONCATENATE([2]List1!$A$82)</f>
        <v>oba soupeři jsou diskvalifikováni v utkání</v>
      </c>
      <c r="H166" s="363"/>
      <c r="I166" s="363"/>
    </row>
    <row r="167" spans="1:9">
      <c r="A167" s="360"/>
      <c r="B167" s="361"/>
      <c r="C167" s="361"/>
      <c r="D167" s="361"/>
      <c r="E167" s="90"/>
      <c r="F167" s="360"/>
      <c r="G167" s="363"/>
      <c r="H167" s="363"/>
      <c r="I167" s="363"/>
    </row>
    <row r="168" spans="1:9" ht="12.75" customHeight="1">
      <c r="A168" s="360" t="str">
        <f>CONCATENATE([2]List1!$A$88)</f>
        <v xml:space="preserve"> 3 : 1 </v>
      </c>
      <c r="B168" s="361" t="str">
        <f>CONCATENATE([2]List1!$A$77)</f>
        <v>vítězství na body, poražený má technické body</v>
      </c>
      <c r="C168" s="361"/>
      <c r="D168" s="361"/>
      <c r="E168" s="90"/>
      <c r="F168" s="360" t="str">
        <f>CONCATENATE([2]List1!$A$89)</f>
        <v xml:space="preserve"> 0 : 0 </v>
      </c>
      <c r="G168" s="363" t="str">
        <f>CONCATENATE([2]List1!$A$83)</f>
        <v>oba soupeři jsou diskvalifikováni v celé soutěži</v>
      </c>
      <c r="H168" s="363"/>
      <c r="I168" s="363"/>
    </row>
    <row r="169" spans="1:9" ht="12.75" customHeight="1">
      <c r="A169" s="360"/>
      <c r="B169" s="361"/>
      <c r="C169" s="361"/>
      <c r="D169" s="361"/>
      <c r="E169" s="90"/>
      <c r="F169" s="360"/>
      <c r="G169" s="363"/>
      <c r="H169" s="363"/>
      <c r="I169" s="363"/>
    </row>
    <row r="170" spans="1:9">
      <c r="A170" s="360" t="str">
        <f>CONCATENATE([2]List1!$A$84)</f>
        <v xml:space="preserve"> 5 : 0</v>
      </c>
      <c r="B170" s="367" t="str">
        <f>CONCATENATE([2]List1!$A$78)</f>
        <v>vítězství pro zranění soupeře</v>
      </c>
      <c r="C170" s="368"/>
      <c r="D170" s="369"/>
      <c r="E170" s="90"/>
      <c r="F170" s="379" t="str">
        <f>CONCATENATE([2]List1!$A$90)</f>
        <v>Podpis:</v>
      </c>
      <c r="G170" s="380"/>
      <c r="H170" s="380"/>
      <c r="I170" s="381"/>
    </row>
    <row r="171" spans="1:9">
      <c r="A171" s="360"/>
      <c r="B171" s="370"/>
      <c r="C171" s="371"/>
      <c r="D171" s="372"/>
      <c r="E171" s="90"/>
      <c r="F171" s="382"/>
      <c r="G171" s="383"/>
      <c r="H171" s="383"/>
      <c r="I171" s="384"/>
    </row>
    <row r="172" spans="1:9">
      <c r="A172" s="267" t="s">
        <v>110</v>
      </c>
      <c r="B172" s="267"/>
      <c r="C172" s="267"/>
      <c r="D172" s="267"/>
      <c r="E172" s="267"/>
      <c r="F172" s="267"/>
      <c r="G172" s="267"/>
      <c r="H172" s="267"/>
      <c r="I172" s="267"/>
    </row>
    <row r="173" spans="1:9">
      <c r="A173" s="267"/>
      <c r="B173" s="267"/>
      <c r="C173" s="267"/>
      <c r="D173" s="267"/>
      <c r="E173" s="267"/>
      <c r="F173" s="267"/>
      <c r="G173" s="267"/>
      <c r="H173" s="267"/>
      <c r="I173" s="267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10" t="str">
        <f>CONCATENATE([2]List1!$A$56)</f>
        <v>Bodový rozhodčí:</v>
      </c>
      <c r="B175" s="311"/>
      <c r="C175" s="314"/>
      <c r="D175" s="315"/>
      <c r="E175" s="316"/>
      <c r="F175" s="84"/>
      <c r="G175" s="84"/>
      <c r="H175" s="84"/>
      <c r="I175" s="84"/>
    </row>
    <row r="176" spans="1:9">
      <c r="A176" s="312"/>
      <c r="B176" s="313"/>
      <c r="C176" s="317"/>
      <c r="D176" s="318"/>
      <c r="E176" s="319"/>
      <c r="F176" s="84"/>
      <c r="G176" s="84"/>
      <c r="H176" s="84"/>
      <c r="I176" s="84"/>
    </row>
    <row r="177" spans="1:9">
      <c r="A177" s="320" t="str">
        <f>CONCATENATE([2]List1!$A$57)</f>
        <v>Rozhodčí na žíněnce:</v>
      </c>
      <c r="B177" s="321"/>
      <c r="C177" s="322"/>
      <c r="D177" s="323"/>
      <c r="E177" s="324"/>
      <c r="F177" s="84"/>
      <c r="G177" s="84"/>
      <c r="H177" s="84"/>
      <c r="I177" s="84"/>
    </row>
    <row r="178" spans="1:9">
      <c r="A178" s="312"/>
      <c r="B178" s="313"/>
      <c r="C178" s="317"/>
      <c r="D178" s="318"/>
      <c r="E178" s="319"/>
      <c r="F178" s="84"/>
      <c r="G178" s="84"/>
      <c r="H178" s="84"/>
      <c r="I178" s="84"/>
    </row>
    <row r="179" spans="1:9">
      <c r="A179" s="320" t="str">
        <f>CONCATENATE([2]List1!$A$58)</f>
        <v>Předseda žíněnky</v>
      </c>
      <c r="B179" s="321"/>
      <c r="C179" s="322"/>
      <c r="D179" s="323"/>
      <c r="E179" s="324"/>
      <c r="F179" s="84"/>
      <c r="G179" s="84"/>
      <c r="H179" s="84"/>
      <c r="I179" s="84"/>
    </row>
    <row r="180" spans="1:9" ht="13.5" thickBot="1">
      <c r="A180" s="325"/>
      <c r="B180" s="326"/>
      <c r="C180" s="327"/>
      <c r="D180" s="328"/>
      <c r="E180" s="329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70" t="str">
        <f>CONCATENATE([2]List1!$A$40)</f>
        <v>soutěž</v>
      </c>
      <c r="B182" s="271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72" t="str">
        <f>CONCATENATE(Hlasatel!A183)</f>
        <v>Vánoční turnaj Chomutov</v>
      </c>
      <c r="B183" s="273"/>
      <c r="C183" s="255" t="str">
        <f>CONCATENATE(Hlasatel!C183)</f>
        <v>14.12.2019</v>
      </c>
      <c r="D183" s="253">
        <f>ABS(Hlasatel!D183)</f>
        <v>2028</v>
      </c>
      <c r="E183" s="255" t="str">
        <f>CONCATENATE(Hlasatel!E183)</f>
        <v>Ml.ž 37 kg</v>
      </c>
      <c r="F183" s="263" t="str">
        <f>CONCATENATE(Hlasatel!F183)</f>
        <v>ř.ř.</v>
      </c>
      <c r="G183" s="253" t="str">
        <f>CONCATENATE(Hlasatel!G183)</f>
        <v>2</v>
      </c>
      <c r="H183" s="265" t="str">
        <f>CONCATENATE(Hlasatel!H183)</f>
        <v/>
      </c>
      <c r="I183" s="268" t="str">
        <f>CONCATENATE(Hlasatel!I183)</f>
        <v>2</v>
      </c>
    </row>
    <row r="184" spans="1:9" ht="13.5" thickBot="1">
      <c r="A184" s="274"/>
      <c r="B184" s="275"/>
      <c r="C184" s="256"/>
      <c r="D184" s="254"/>
      <c r="E184" s="256"/>
      <c r="F184" s="264"/>
      <c r="G184" s="254"/>
      <c r="H184" s="266"/>
      <c r="I184" s="269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80" t="str">
        <f>CONCATENATE([2]List1!$A$48)</f>
        <v>červený</v>
      </c>
      <c r="B186" s="281"/>
      <c r="C186" s="281"/>
      <c r="D186" s="282"/>
      <c r="E186" s="283"/>
      <c r="F186" s="270" t="str">
        <f>CONCATENATE([2]List1!$A$49)</f>
        <v>modrý</v>
      </c>
      <c r="G186" s="271"/>
      <c r="H186" s="271"/>
      <c r="I186" s="284"/>
    </row>
    <row r="187" spans="1:9">
      <c r="A187" s="285" t="str">
        <f>CONCATENATE([2]List1!$A$50)</f>
        <v>jméno</v>
      </c>
      <c r="B187" s="286"/>
      <c r="C187" s="98" t="str">
        <f>CONCATENATE([2]List1!$A$51)</f>
        <v>oddíl</v>
      </c>
      <c r="D187" s="99" t="str">
        <f>CONCATENATE([2]List1!$A$52)</f>
        <v>los</v>
      </c>
      <c r="E187" s="283"/>
      <c r="F187" s="285" t="str">
        <f>CONCATENATE([2]List1!$A$50)</f>
        <v>jméno</v>
      </c>
      <c r="G187" s="286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57" t="str">
        <f>CONCATENATE(Hlasatel!A188)</f>
        <v>Rychter Martin</v>
      </c>
      <c r="B188" s="258"/>
      <c r="C188" s="261" t="str">
        <f>CONCATENATE(Hlasatel!C188)</f>
        <v>CW</v>
      </c>
      <c r="D188" s="278" t="str">
        <f>CONCATENATE(Hlasatel!D188)</f>
        <v>2</v>
      </c>
      <c r="E188" s="283"/>
      <c r="F188" s="257" t="str">
        <f>CONCATENATE(Hlasatel!F188)</f>
        <v>Taimbetor Muhammad</v>
      </c>
      <c r="G188" s="258"/>
      <c r="H188" s="261" t="str">
        <f>CONCATENATE(Hlasatel!H188)</f>
        <v>Ústí</v>
      </c>
      <c r="I188" s="278" t="str">
        <f>CONCATENATE(Hlasatel!I188)</f>
        <v>4</v>
      </c>
    </row>
    <row r="189" spans="1:9" ht="13.5" thickBot="1">
      <c r="A189" s="259"/>
      <c r="B189" s="260"/>
      <c r="C189" s="262"/>
      <c r="D189" s="279"/>
      <c r="E189" s="283"/>
      <c r="F189" s="259"/>
      <c r="G189" s="260"/>
      <c r="H189" s="262"/>
      <c r="I189" s="279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71" t="str">
        <f>CONCATENATE([2]List1!$A$60)</f>
        <v>body</v>
      </c>
      <c r="C191" s="271"/>
      <c r="D191" s="284"/>
      <c r="E191" s="96" t="str">
        <f>CONCATENATE([2]List1!$A$61)</f>
        <v>kolo</v>
      </c>
      <c r="F191" s="330" t="str">
        <f>CONCATENATE([2]List1!$A$60)</f>
        <v>body</v>
      </c>
      <c r="G191" s="331"/>
      <c r="H191" s="331"/>
      <c r="I191" s="127" t="str">
        <f>CONCATENATE([2]List1!$A$59)</f>
        <v>součet</v>
      </c>
    </row>
    <row r="192" spans="1:9" ht="39.75" customHeight="1">
      <c r="A192" s="332"/>
      <c r="B192" s="335"/>
      <c r="C192" s="335"/>
      <c r="D192" s="336"/>
      <c r="E192" s="341" t="str">
        <f>CONCATENATE([2]List1!$A$62)</f>
        <v>1</v>
      </c>
      <c r="F192" s="285"/>
      <c r="G192" s="286"/>
      <c r="H192" s="286"/>
      <c r="I192" s="342"/>
    </row>
    <row r="193" spans="1:9">
      <c r="A193" s="333"/>
      <c r="B193" s="337"/>
      <c r="C193" s="337"/>
      <c r="D193" s="338"/>
      <c r="E193" s="341"/>
      <c r="F193" s="285"/>
      <c r="G193" s="286"/>
      <c r="H193" s="286"/>
      <c r="I193" s="342"/>
    </row>
    <row r="194" spans="1:9">
      <c r="A194" s="334"/>
      <c r="B194" s="339"/>
      <c r="C194" s="339"/>
      <c r="D194" s="340"/>
      <c r="E194" s="341"/>
      <c r="F194" s="285"/>
      <c r="G194" s="286"/>
      <c r="H194" s="286"/>
      <c r="I194" s="342"/>
    </row>
    <row r="195" spans="1:9" hidden="1">
      <c r="A195" s="285" t="str">
        <f>CONCATENATE([2]List1!$A$65)</f>
        <v>přestávka 30 sekund</v>
      </c>
      <c r="B195" s="286"/>
      <c r="C195" s="286"/>
      <c r="D195" s="342"/>
      <c r="E195" s="123"/>
      <c r="F195" s="285" t="str">
        <f>CONCATENATE([2]List1!$A$65)</f>
        <v>přestávka 30 sekund</v>
      </c>
      <c r="G195" s="286"/>
      <c r="H195" s="286"/>
      <c r="I195" s="342"/>
    </row>
    <row r="196" spans="1:9" hidden="1">
      <c r="A196" s="332"/>
      <c r="B196" s="335"/>
      <c r="C196" s="335"/>
      <c r="D196" s="336"/>
      <c r="E196" s="341" t="str">
        <f>CONCATENATE([2]List1!$A$63)</f>
        <v>2</v>
      </c>
      <c r="F196" s="285"/>
      <c r="G196" s="286"/>
      <c r="H196" s="286"/>
      <c r="I196" s="342"/>
    </row>
    <row r="197" spans="1:9" hidden="1">
      <c r="A197" s="333"/>
      <c r="B197" s="337"/>
      <c r="C197" s="337"/>
      <c r="D197" s="338"/>
      <c r="E197" s="341"/>
      <c r="F197" s="285"/>
      <c r="G197" s="286"/>
      <c r="H197" s="286"/>
      <c r="I197" s="342"/>
    </row>
    <row r="198" spans="1:9" hidden="1">
      <c r="A198" s="334"/>
      <c r="B198" s="339"/>
      <c r="C198" s="339"/>
      <c r="D198" s="340"/>
      <c r="E198" s="341"/>
      <c r="F198" s="285"/>
      <c r="G198" s="286"/>
      <c r="H198" s="286"/>
      <c r="I198" s="342"/>
    </row>
    <row r="199" spans="1:9">
      <c r="A199" s="285" t="str">
        <f>CONCATENATE([2]List1!$A$65)</f>
        <v>přestávka 30 sekund</v>
      </c>
      <c r="B199" s="286"/>
      <c r="C199" s="286"/>
      <c r="D199" s="342"/>
      <c r="E199" s="123"/>
      <c r="F199" s="285" t="str">
        <f>CONCATENATE([2]List1!$A$65)</f>
        <v>přestávka 30 sekund</v>
      </c>
      <c r="G199" s="286"/>
      <c r="H199" s="286"/>
      <c r="I199" s="342"/>
    </row>
    <row r="200" spans="1:9" ht="39.75" customHeight="1">
      <c r="A200" s="332"/>
      <c r="B200" s="335"/>
      <c r="C200" s="335"/>
      <c r="D200" s="336"/>
      <c r="E200" s="341">
        <v>2</v>
      </c>
      <c r="F200" s="285"/>
      <c r="G200" s="286"/>
      <c r="H200" s="286"/>
      <c r="I200" s="342"/>
    </row>
    <row r="201" spans="1:9">
      <c r="A201" s="333"/>
      <c r="B201" s="337"/>
      <c r="C201" s="337"/>
      <c r="D201" s="338"/>
      <c r="E201" s="341"/>
      <c r="F201" s="285"/>
      <c r="G201" s="286"/>
      <c r="H201" s="286"/>
      <c r="I201" s="342"/>
    </row>
    <row r="202" spans="1:9" ht="13.5" thickBot="1">
      <c r="A202" s="346"/>
      <c r="B202" s="347"/>
      <c r="C202" s="347"/>
      <c r="D202" s="348"/>
      <c r="E202" s="341"/>
      <c r="F202" s="349"/>
      <c r="G202" s="350"/>
      <c r="H202" s="350"/>
      <c r="I202" s="351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43"/>
      <c r="B204" s="356" t="str">
        <f>CONCATENATE([2]List1!$A$66)</f>
        <v>součet technických bodů červený ve všech kolech</v>
      </c>
      <c r="C204" s="357"/>
      <c r="D204" s="84"/>
      <c r="E204" s="90"/>
      <c r="F204" s="84"/>
      <c r="G204" s="358" t="str">
        <f>CONCATENATE([2]List1!$A$67)</f>
        <v>součet technických bodů modrý ve všech kolech</v>
      </c>
      <c r="H204" s="359"/>
      <c r="I204" s="343"/>
    </row>
    <row r="205" spans="1:9">
      <c r="A205" s="344"/>
      <c r="B205" s="356"/>
      <c r="C205" s="357"/>
      <c r="D205" s="84"/>
      <c r="E205" s="90"/>
      <c r="F205" s="84"/>
      <c r="G205" s="358"/>
      <c r="H205" s="359"/>
      <c r="I205" s="344"/>
    </row>
    <row r="206" spans="1:9" ht="13.5" thickBot="1">
      <c r="A206" s="345"/>
      <c r="B206" s="356"/>
      <c r="C206" s="357"/>
      <c r="D206" s="84"/>
      <c r="E206" s="90"/>
      <c r="F206" s="84"/>
      <c r="G206" s="358"/>
      <c r="H206" s="359"/>
      <c r="I206" s="345"/>
    </row>
    <row r="207" spans="1:9">
      <c r="A207" s="84"/>
      <c r="B207" s="352" t="str">
        <f>CONCATENATE([2]List1!$A$68)</f>
        <v>kvalifikační body červený</v>
      </c>
      <c r="C207" s="353"/>
      <c r="D207" s="354"/>
      <c r="E207" s="90"/>
      <c r="F207" s="354"/>
      <c r="G207" s="355" t="str">
        <f>CONCATENATE([2]List1!$A$69)</f>
        <v>kvalifikační body modrý</v>
      </c>
      <c r="H207" s="355"/>
      <c r="I207" s="84"/>
    </row>
    <row r="208" spans="1:9">
      <c r="A208" s="84"/>
      <c r="B208" s="352"/>
      <c r="C208" s="353"/>
      <c r="D208" s="354"/>
      <c r="E208" s="90"/>
      <c r="F208" s="354"/>
      <c r="G208" s="355"/>
      <c r="H208" s="355"/>
      <c r="I208" s="84"/>
    </row>
    <row r="209" spans="1:9">
      <c r="A209" s="84"/>
      <c r="B209" s="352"/>
      <c r="C209" s="353"/>
      <c r="D209" s="354"/>
      <c r="E209" s="90"/>
      <c r="F209" s="354"/>
      <c r="G209" s="355"/>
      <c r="H209" s="355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64" t="str">
        <f>CONCATENATE([2]List1!$A$71)</f>
        <v>Skutečný čas:</v>
      </c>
      <c r="I211" s="365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66" t="s">
        <v>71</v>
      </c>
      <c r="B215" s="366"/>
      <c r="C215" s="366"/>
      <c r="D215" s="366"/>
      <c r="E215" s="366"/>
      <c r="F215" s="366"/>
      <c r="G215" s="366"/>
      <c r="H215" s="366"/>
      <c r="I215" s="366"/>
    </row>
    <row r="216" spans="1:9" ht="12.75" customHeight="1">
      <c r="A216" s="366"/>
      <c r="B216" s="366"/>
      <c r="C216" s="366"/>
      <c r="D216" s="366"/>
      <c r="E216" s="366"/>
      <c r="F216" s="366"/>
      <c r="G216" s="366"/>
      <c r="H216" s="366"/>
      <c r="I216" s="366"/>
    </row>
    <row r="217" spans="1:9">
      <c r="A217" s="360" t="str">
        <f>CONCATENATE([2]List1!$A$84)</f>
        <v xml:space="preserve"> 5 : 0</v>
      </c>
      <c r="B217" s="367" t="str">
        <f>CONCATENATE([2]List1!$A$73)</f>
        <v>vítězství na lopatky</v>
      </c>
      <c r="C217" s="368"/>
      <c r="D217" s="369"/>
      <c r="E217" s="90"/>
      <c r="F217" s="360" t="str">
        <f>CONCATENATE([2]List1!$A$84)</f>
        <v xml:space="preserve"> 5 : 0</v>
      </c>
      <c r="G217" s="373" t="str">
        <f>CONCATENATE([2]List1!$A$79)</f>
        <v>vítězství pro nenastoupení soupeře</v>
      </c>
      <c r="H217" s="374"/>
      <c r="I217" s="375"/>
    </row>
    <row r="218" spans="1:9">
      <c r="A218" s="360"/>
      <c r="B218" s="370"/>
      <c r="C218" s="371"/>
      <c r="D218" s="372"/>
      <c r="E218" s="90"/>
      <c r="F218" s="360"/>
      <c r="G218" s="376"/>
      <c r="H218" s="377"/>
      <c r="I218" s="378"/>
    </row>
    <row r="219" spans="1:9" ht="12.75" customHeight="1">
      <c r="A219" s="360" t="str">
        <f>CONCATENATE([2]List1!$A$85)</f>
        <v xml:space="preserve"> 4 : 0 </v>
      </c>
      <c r="B219" s="361" t="str">
        <f>CONCATENATE([2]List1!$A$74)</f>
        <v>technická převaha ve dvou kolech, poražený nemá technické body</v>
      </c>
      <c r="C219" s="361"/>
      <c r="D219" s="361"/>
      <c r="E219" s="90"/>
      <c r="F219" s="362" t="str">
        <f>[2]List1!$C$85</f>
        <v xml:space="preserve"> 5 : 0 </v>
      </c>
      <c r="G219" s="363" t="str">
        <f>CONCATENATE([2]List1!$A$80)</f>
        <v>diskvalifikace pro 3 "O"</v>
      </c>
      <c r="H219" s="363"/>
      <c r="I219" s="363"/>
    </row>
    <row r="220" spans="1:9" ht="12.75" customHeight="1">
      <c r="A220" s="360"/>
      <c r="B220" s="361"/>
      <c r="C220" s="361"/>
      <c r="D220" s="361"/>
      <c r="E220" s="90"/>
      <c r="F220" s="360"/>
      <c r="G220" s="363"/>
      <c r="H220" s="363"/>
      <c r="I220" s="363"/>
    </row>
    <row r="221" spans="1:9" ht="12.75" customHeight="1">
      <c r="A221" s="360" t="str">
        <f>CONCATENATE([2]List1!$A$86)</f>
        <v xml:space="preserve"> 4 : 1 </v>
      </c>
      <c r="B221" s="361" t="str">
        <f>CONCATENATE([2]List1!$A$75)</f>
        <v>technická převaha ve dvou kolech, poražený má technické body</v>
      </c>
      <c r="C221" s="361"/>
      <c r="D221" s="361"/>
      <c r="E221" s="90"/>
      <c r="F221" s="360" t="str">
        <f>CONCATENATE([2]List1!$A$84)</f>
        <v xml:space="preserve"> 5 : 0</v>
      </c>
      <c r="G221" s="363" t="str">
        <f>CONCATENATE([2]List1!$A$81)</f>
        <v>diskvalifikace z celé soutěže</v>
      </c>
      <c r="H221" s="363"/>
      <c r="I221" s="363"/>
    </row>
    <row r="222" spans="1:9" ht="12.75" customHeight="1">
      <c r="A222" s="360"/>
      <c r="B222" s="361"/>
      <c r="C222" s="361"/>
      <c r="D222" s="361"/>
      <c r="E222" s="90"/>
      <c r="F222" s="360"/>
      <c r="G222" s="363"/>
      <c r="H222" s="363"/>
      <c r="I222" s="363"/>
    </row>
    <row r="223" spans="1:9">
      <c r="A223" s="360" t="str">
        <f>CONCATENATE([2]List1!$A$87:$IV$87)</f>
        <v xml:space="preserve"> 3 : 0 </v>
      </c>
      <c r="B223" s="361" t="str">
        <f>CONCATENATE([2]List1!$A$76)</f>
        <v>vítězství na body, poražený nemá technické body</v>
      </c>
      <c r="C223" s="361"/>
      <c r="D223" s="361"/>
      <c r="E223" s="90"/>
      <c r="F223" s="360" t="str">
        <f>CONCATENATE([2]List1!$A$89)</f>
        <v xml:space="preserve"> 0 : 0 </v>
      </c>
      <c r="G223" s="363" t="str">
        <f>CONCATENATE([2]List1!$A$82)</f>
        <v>oba soupeři jsou diskvalifikováni v utkání</v>
      </c>
      <c r="H223" s="363"/>
      <c r="I223" s="363"/>
    </row>
    <row r="224" spans="1:9">
      <c r="A224" s="360"/>
      <c r="B224" s="361"/>
      <c r="C224" s="361"/>
      <c r="D224" s="361"/>
      <c r="E224" s="90"/>
      <c r="F224" s="360"/>
      <c r="G224" s="363"/>
      <c r="H224" s="363"/>
      <c r="I224" s="363"/>
    </row>
    <row r="225" spans="1:9" ht="12.75" customHeight="1">
      <c r="A225" s="360" t="str">
        <f>CONCATENATE([2]List1!$A$88)</f>
        <v xml:space="preserve"> 3 : 1 </v>
      </c>
      <c r="B225" s="361" t="str">
        <f>CONCATENATE([2]List1!$A$77)</f>
        <v>vítězství na body, poražený má technické body</v>
      </c>
      <c r="C225" s="361"/>
      <c r="D225" s="361"/>
      <c r="E225" s="90"/>
      <c r="F225" s="360" t="str">
        <f>CONCATENATE([2]List1!$A$89)</f>
        <v xml:space="preserve"> 0 : 0 </v>
      </c>
      <c r="G225" s="363" t="str">
        <f>CONCATENATE([2]List1!$A$83)</f>
        <v>oba soupeři jsou diskvalifikováni v celé soutěži</v>
      </c>
      <c r="H225" s="363"/>
      <c r="I225" s="363"/>
    </row>
    <row r="226" spans="1:9" ht="12.75" customHeight="1">
      <c r="A226" s="360"/>
      <c r="B226" s="361"/>
      <c r="C226" s="361"/>
      <c r="D226" s="361"/>
      <c r="E226" s="90"/>
      <c r="F226" s="360"/>
      <c r="G226" s="363"/>
      <c r="H226" s="363"/>
      <c r="I226" s="363"/>
    </row>
    <row r="227" spans="1:9">
      <c r="A227" s="360" t="str">
        <f>CONCATENATE([2]List1!$A$84)</f>
        <v xml:space="preserve"> 5 : 0</v>
      </c>
      <c r="B227" s="367" t="str">
        <f>CONCATENATE([2]List1!$A$78)</f>
        <v>vítězství pro zranění soupeře</v>
      </c>
      <c r="C227" s="368"/>
      <c r="D227" s="369"/>
      <c r="E227" s="90"/>
      <c r="F227" s="379" t="str">
        <f>CONCATENATE([2]List1!$A$90)</f>
        <v>Podpis:</v>
      </c>
      <c r="G227" s="380"/>
      <c r="H227" s="380"/>
      <c r="I227" s="381"/>
    </row>
    <row r="228" spans="1:9">
      <c r="A228" s="360"/>
      <c r="B228" s="370"/>
      <c r="C228" s="371"/>
      <c r="D228" s="372"/>
      <c r="E228" s="90"/>
      <c r="F228" s="382"/>
      <c r="G228" s="383"/>
      <c r="H228" s="383"/>
      <c r="I228" s="384"/>
    </row>
    <row r="229" spans="1:9">
      <c r="A229" s="267" t="s">
        <v>110</v>
      </c>
      <c r="B229" s="267"/>
      <c r="C229" s="267"/>
      <c r="D229" s="267"/>
      <c r="E229" s="267"/>
      <c r="F229" s="267"/>
      <c r="G229" s="267"/>
      <c r="H229" s="267"/>
      <c r="I229" s="267"/>
    </row>
    <row r="230" spans="1:9">
      <c r="A230" s="267"/>
      <c r="B230" s="267"/>
      <c r="C230" s="267"/>
      <c r="D230" s="267"/>
      <c r="E230" s="267"/>
      <c r="F230" s="267"/>
      <c r="G230" s="267"/>
      <c r="H230" s="267"/>
      <c r="I230" s="267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10" t="str">
        <f>CONCATENATE([2]List1!$A$56)</f>
        <v>Bodový rozhodčí:</v>
      </c>
      <c r="B232" s="311"/>
      <c r="C232" s="314"/>
      <c r="D232" s="315"/>
      <c r="E232" s="316"/>
      <c r="F232" s="84"/>
      <c r="G232" s="84"/>
      <c r="H232" s="84"/>
      <c r="I232" s="84"/>
    </row>
    <row r="233" spans="1:9">
      <c r="A233" s="312"/>
      <c r="B233" s="313"/>
      <c r="C233" s="317"/>
      <c r="D233" s="318"/>
      <c r="E233" s="319"/>
      <c r="F233" s="84"/>
      <c r="G233" s="84"/>
      <c r="H233" s="84"/>
      <c r="I233" s="84"/>
    </row>
    <row r="234" spans="1:9">
      <c r="A234" s="320" t="str">
        <f>CONCATENATE([2]List1!$A$57)</f>
        <v>Rozhodčí na žíněnce:</v>
      </c>
      <c r="B234" s="321"/>
      <c r="C234" s="322"/>
      <c r="D234" s="323"/>
      <c r="E234" s="324"/>
      <c r="F234" s="84"/>
      <c r="G234" s="84"/>
      <c r="H234" s="84"/>
      <c r="I234" s="84"/>
    </row>
    <row r="235" spans="1:9">
      <c r="A235" s="312"/>
      <c r="B235" s="313"/>
      <c r="C235" s="317"/>
      <c r="D235" s="318"/>
      <c r="E235" s="319"/>
      <c r="F235" s="84"/>
      <c r="G235" s="84"/>
      <c r="H235" s="84"/>
      <c r="I235" s="84"/>
    </row>
    <row r="236" spans="1:9">
      <c r="A236" s="320" t="str">
        <f>CONCATENATE([2]List1!$A$58)</f>
        <v>Předseda žíněnky</v>
      </c>
      <c r="B236" s="321"/>
      <c r="C236" s="322"/>
      <c r="D236" s="323"/>
      <c r="E236" s="324"/>
      <c r="F236" s="84"/>
      <c r="G236" s="84"/>
      <c r="H236" s="84"/>
      <c r="I236" s="84"/>
    </row>
    <row r="237" spans="1:9" ht="13.5" thickBot="1">
      <c r="A237" s="325"/>
      <c r="B237" s="326"/>
      <c r="C237" s="327"/>
      <c r="D237" s="328"/>
      <c r="E237" s="329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70" t="str">
        <f>CONCATENATE([2]List1!$A$40)</f>
        <v>soutěž</v>
      </c>
      <c r="B239" s="271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72" t="str">
        <f>CONCATENATE(Hlasatel!A240)</f>
        <v>Vánoční turnaj Chomutov</v>
      </c>
      <c r="B240" s="273"/>
      <c r="C240" s="255" t="str">
        <f>CONCATENATE(Hlasatel!C240)</f>
        <v>14.12.2019</v>
      </c>
      <c r="D240" s="253">
        <f>ABS(Hlasatel!D240)</f>
        <v>2050</v>
      </c>
      <c r="E240" s="255" t="str">
        <f>CONCATENATE(Hlasatel!E240)</f>
        <v>Ml.ž 37 kg</v>
      </c>
      <c r="F240" s="263" t="str">
        <f>CONCATENATE(Hlasatel!F240)</f>
        <v>ř.ř.</v>
      </c>
      <c r="G240" s="253" t="str">
        <f>CONCATENATE(Hlasatel!G240)</f>
        <v>3</v>
      </c>
      <c r="H240" s="265" t="str">
        <f>CONCATENATE(Hlasatel!H240)</f>
        <v/>
      </c>
      <c r="I240" s="268" t="str">
        <f>CONCATENATE(Hlasatel!I240)</f>
        <v>2</v>
      </c>
    </row>
    <row r="241" spans="1:9" ht="13.5" thickBot="1">
      <c r="A241" s="274"/>
      <c r="B241" s="275"/>
      <c r="C241" s="256"/>
      <c r="D241" s="254"/>
      <c r="E241" s="256"/>
      <c r="F241" s="264"/>
      <c r="G241" s="254"/>
      <c r="H241" s="266"/>
      <c r="I241" s="269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80" t="str">
        <f>CONCATENATE([2]List1!$A$48)</f>
        <v>červený</v>
      </c>
      <c r="B243" s="281"/>
      <c r="C243" s="281"/>
      <c r="D243" s="282"/>
      <c r="E243" s="283"/>
      <c r="F243" s="270" t="str">
        <f>CONCATENATE([2]List1!$A$49)</f>
        <v>modrý</v>
      </c>
      <c r="G243" s="271"/>
      <c r="H243" s="271"/>
      <c r="I243" s="284"/>
    </row>
    <row r="244" spans="1:9">
      <c r="A244" s="285" t="str">
        <f>CONCATENATE([2]List1!$A$50)</f>
        <v>jméno</v>
      </c>
      <c r="B244" s="286"/>
      <c r="C244" s="98" t="str">
        <f>CONCATENATE([2]List1!$A$51)</f>
        <v>oddíl</v>
      </c>
      <c r="D244" s="99" t="str">
        <f>CONCATENATE([2]List1!$A$52)</f>
        <v>los</v>
      </c>
      <c r="E244" s="283"/>
      <c r="F244" s="285" t="str">
        <f>CONCATENATE([2]List1!$A$50)</f>
        <v>jméno</v>
      </c>
      <c r="G244" s="286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57" t="str">
        <f>CONCATENATE(Hlasatel!A245)</f>
        <v>Procházka Luděk</v>
      </c>
      <c r="B245" s="258"/>
      <c r="C245" s="261" t="str">
        <f>CONCATENATE(Hlasatel!C245)</f>
        <v>CW</v>
      </c>
      <c r="D245" s="278" t="str">
        <f>CONCATENATE(Hlasatel!D245)</f>
        <v>1</v>
      </c>
      <c r="E245" s="283"/>
      <c r="F245" s="257" t="str">
        <f>CONCATENATE(Hlasatel!F245)</f>
        <v>Taimbetor Muhammad</v>
      </c>
      <c r="G245" s="258"/>
      <c r="H245" s="261" t="str">
        <f>CONCATENATE(Hlasatel!H245)</f>
        <v>Ústí</v>
      </c>
      <c r="I245" s="278" t="str">
        <f>CONCATENATE(Hlasatel!I245)</f>
        <v>4</v>
      </c>
    </row>
    <row r="246" spans="1:9" ht="13.5" thickBot="1">
      <c r="A246" s="259"/>
      <c r="B246" s="260"/>
      <c r="C246" s="262"/>
      <c r="D246" s="279"/>
      <c r="E246" s="283"/>
      <c r="F246" s="259"/>
      <c r="G246" s="260"/>
      <c r="H246" s="262"/>
      <c r="I246" s="279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71" t="str">
        <f>CONCATENATE([2]List1!$A$60)</f>
        <v>body</v>
      </c>
      <c r="C248" s="271"/>
      <c r="D248" s="284"/>
      <c r="E248" s="96" t="str">
        <f>CONCATENATE([2]List1!$A$61)</f>
        <v>kolo</v>
      </c>
      <c r="F248" s="330" t="str">
        <f>CONCATENATE([2]List1!$A$60)</f>
        <v>body</v>
      </c>
      <c r="G248" s="331"/>
      <c r="H248" s="331"/>
      <c r="I248" s="127" t="str">
        <f>CONCATENATE([2]List1!$A$59)</f>
        <v>součet</v>
      </c>
    </row>
    <row r="249" spans="1:9" ht="39.75" customHeight="1">
      <c r="A249" s="332"/>
      <c r="B249" s="335"/>
      <c r="C249" s="335"/>
      <c r="D249" s="336"/>
      <c r="E249" s="341" t="str">
        <f>CONCATENATE([2]List1!$A$62)</f>
        <v>1</v>
      </c>
      <c r="F249" s="285"/>
      <c r="G249" s="286"/>
      <c r="H249" s="286"/>
      <c r="I249" s="342"/>
    </row>
    <row r="250" spans="1:9">
      <c r="A250" s="333"/>
      <c r="B250" s="337"/>
      <c r="C250" s="337"/>
      <c r="D250" s="338"/>
      <c r="E250" s="341"/>
      <c r="F250" s="285"/>
      <c r="G250" s="286"/>
      <c r="H250" s="286"/>
      <c r="I250" s="342"/>
    </row>
    <row r="251" spans="1:9">
      <c r="A251" s="334"/>
      <c r="B251" s="339"/>
      <c r="C251" s="339"/>
      <c r="D251" s="340"/>
      <c r="E251" s="341"/>
      <c r="F251" s="285"/>
      <c r="G251" s="286"/>
      <c r="H251" s="286"/>
      <c r="I251" s="342"/>
    </row>
    <row r="252" spans="1:9" hidden="1">
      <c r="A252" s="285" t="str">
        <f>CONCATENATE([2]List1!$A$65)</f>
        <v>přestávka 30 sekund</v>
      </c>
      <c r="B252" s="286"/>
      <c r="C252" s="286"/>
      <c r="D252" s="342"/>
      <c r="E252" s="123"/>
      <c r="F252" s="285" t="str">
        <f>CONCATENATE([2]List1!$A$65)</f>
        <v>přestávka 30 sekund</v>
      </c>
      <c r="G252" s="286"/>
      <c r="H252" s="286"/>
      <c r="I252" s="342"/>
    </row>
    <row r="253" spans="1:9" hidden="1">
      <c r="A253" s="332"/>
      <c r="B253" s="335"/>
      <c r="C253" s="335"/>
      <c r="D253" s="336"/>
      <c r="E253" s="341" t="str">
        <f>CONCATENATE([2]List1!$A$63)</f>
        <v>2</v>
      </c>
      <c r="F253" s="285"/>
      <c r="G253" s="286"/>
      <c r="H253" s="286"/>
      <c r="I253" s="342"/>
    </row>
    <row r="254" spans="1:9" hidden="1">
      <c r="A254" s="333"/>
      <c r="B254" s="337"/>
      <c r="C254" s="337"/>
      <c r="D254" s="338"/>
      <c r="E254" s="341"/>
      <c r="F254" s="285"/>
      <c r="G254" s="286"/>
      <c r="H254" s="286"/>
      <c r="I254" s="342"/>
    </row>
    <row r="255" spans="1:9" hidden="1">
      <c r="A255" s="334"/>
      <c r="B255" s="339"/>
      <c r="C255" s="339"/>
      <c r="D255" s="340"/>
      <c r="E255" s="341"/>
      <c r="F255" s="285"/>
      <c r="G255" s="286"/>
      <c r="H255" s="286"/>
      <c r="I255" s="342"/>
    </row>
    <row r="256" spans="1:9">
      <c r="A256" s="285" t="str">
        <f>CONCATENATE([2]List1!$A$65)</f>
        <v>přestávka 30 sekund</v>
      </c>
      <c r="B256" s="286"/>
      <c r="C256" s="286"/>
      <c r="D256" s="342"/>
      <c r="E256" s="123"/>
      <c r="F256" s="285" t="str">
        <f>CONCATENATE([2]List1!$A$65)</f>
        <v>přestávka 30 sekund</v>
      </c>
      <c r="G256" s="286"/>
      <c r="H256" s="286"/>
      <c r="I256" s="342"/>
    </row>
    <row r="257" spans="1:9" ht="39.75" customHeight="1">
      <c r="A257" s="332"/>
      <c r="B257" s="335"/>
      <c r="C257" s="335"/>
      <c r="D257" s="336"/>
      <c r="E257" s="341">
        <v>2</v>
      </c>
      <c r="F257" s="285"/>
      <c r="G257" s="286"/>
      <c r="H257" s="286"/>
      <c r="I257" s="342"/>
    </row>
    <row r="258" spans="1:9">
      <c r="A258" s="333"/>
      <c r="B258" s="337"/>
      <c r="C258" s="337"/>
      <c r="D258" s="338"/>
      <c r="E258" s="341"/>
      <c r="F258" s="285"/>
      <c r="G258" s="286"/>
      <c r="H258" s="286"/>
      <c r="I258" s="342"/>
    </row>
    <row r="259" spans="1:9" ht="13.5" thickBot="1">
      <c r="A259" s="346"/>
      <c r="B259" s="347"/>
      <c r="C259" s="347"/>
      <c r="D259" s="348"/>
      <c r="E259" s="341"/>
      <c r="F259" s="349"/>
      <c r="G259" s="350"/>
      <c r="H259" s="350"/>
      <c r="I259" s="351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43"/>
      <c r="B261" s="356" t="str">
        <f>CONCATENATE([2]List1!$A$66)</f>
        <v>součet technických bodů červený ve všech kolech</v>
      </c>
      <c r="C261" s="357"/>
      <c r="D261" s="84"/>
      <c r="E261" s="90"/>
      <c r="F261" s="84"/>
      <c r="G261" s="358" t="str">
        <f>CONCATENATE([2]List1!$A$67)</f>
        <v>součet technických bodů modrý ve všech kolech</v>
      </c>
      <c r="H261" s="359"/>
      <c r="I261" s="343"/>
    </row>
    <row r="262" spans="1:9">
      <c r="A262" s="344"/>
      <c r="B262" s="356"/>
      <c r="C262" s="357"/>
      <c r="D262" s="84"/>
      <c r="E262" s="90"/>
      <c r="F262" s="84"/>
      <c r="G262" s="358"/>
      <c r="H262" s="359"/>
      <c r="I262" s="344"/>
    </row>
    <row r="263" spans="1:9" ht="13.5" thickBot="1">
      <c r="A263" s="345"/>
      <c r="B263" s="356"/>
      <c r="C263" s="357"/>
      <c r="D263" s="84"/>
      <c r="E263" s="90"/>
      <c r="F263" s="84"/>
      <c r="G263" s="358"/>
      <c r="H263" s="359"/>
      <c r="I263" s="345"/>
    </row>
    <row r="264" spans="1:9">
      <c r="A264" s="84"/>
      <c r="B264" s="352" t="str">
        <f>CONCATENATE([2]List1!$A$68)</f>
        <v>kvalifikační body červený</v>
      </c>
      <c r="C264" s="353"/>
      <c r="D264" s="354"/>
      <c r="E264" s="90"/>
      <c r="F264" s="354"/>
      <c r="G264" s="355" t="str">
        <f>CONCATENATE([2]List1!$A$69)</f>
        <v>kvalifikační body modrý</v>
      </c>
      <c r="H264" s="355"/>
      <c r="I264" s="84"/>
    </row>
    <row r="265" spans="1:9">
      <c r="A265" s="84"/>
      <c r="B265" s="352"/>
      <c r="C265" s="353"/>
      <c r="D265" s="354"/>
      <c r="E265" s="90"/>
      <c r="F265" s="354"/>
      <c r="G265" s="355"/>
      <c r="H265" s="355"/>
      <c r="I265" s="84"/>
    </row>
    <row r="266" spans="1:9">
      <c r="A266" s="84"/>
      <c r="B266" s="352"/>
      <c r="C266" s="353"/>
      <c r="D266" s="354"/>
      <c r="E266" s="90"/>
      <c r="F266" s="354"/>
      <c r="G266" s="355"/>
      <c r="H266" s="355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64" t="str">
        <f>CONCATENATE([2]List1!$A$71)</f>
        <v>Skutečný čas:</v>
      </c>
      <c r="I268" s="365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66" t="s">
        <v>71</v>
      </c>
      <c r="B272" s="366"/>
      <c r="C272" s="366"/>
      <c r="D272" s="366"/>
      <c r="E272" s="366"/>
      <c r="F272" s="366"/>
      <c r="G272" s="366"/>
      <c r="H272" s="366"/>
      <c r="I272" s="366"/>
    </row>
    <row r="273" spans="1:9" ht="12.75" customHeight="1">
      <c r="A273" s="366"/>
      <c r="B273" s="366"/>
      <c r="C273" s="366"/>
      <c r="D273" s="366"/>
      <c r="E273" s="366"/>
      <c r="F273" s="366"/>
      <c r="G273" s="366"/>
      <c r="H273" s="366"/>
      <c r="I273" s="366"/>
    </row>
    <row r="274" spans="1:9">
      <c r="A274" s="360" t="str">
        <f>CONCATENATE([2]List1!$A$84)</f>
        <v xml:space="preserve"> 5 : 0</v>
      </c>
      <c r="B274" s="367" t="str">
        <f>CONCATENATE([2]List1!$A$73)</f>
        <v>vítězství na lopatky</v>
      </c>
      <c r="C274" s="368"/>
      <c r="D274" s="369"/>
      <c r="E274" s="90"/>
      <c r="F274" s="360" t="str">
        <f>CONCATENATE([2]List1!$A$84)</f>
        <v xml:space="preserve"> 5 : 0</v>
      </c>
      <c r="G274" s="373" t="str">
        <f>CONCATENATE([2]List1!$A$79)</f>
        <v>vítězství pro nenastoupení soupeře</v>
      </c>
      <c r="H274" s="374"/>
      <c r="I274" s="375"/>
    </row>
    <row r="275" spans="1:9">
      <c r="A275" s="360"/>
      <c r="B275" s="370"/>
      <c r="C275" s="371"/>
      <c r="D275" s="372"/>
      <c r="E275" s="90"/>
      <c r="F275" s="360"/>
      <c r="G275" s="376"/>
      <c r="H275" s="377"/>
      <c r="I275" s="378"/>
    </row>
    <row r="276" spans="1:9" ht="12.75" customHeight="1">
      <c r="A276" s="360" t="str">
        <f>CONCATENATE([2]List1!$A$85)</f>
        <v xml:space="preserve"> 4 : 0 </v>
      </c>
      <c r="B276" s="361" t="str">
        <f>CONCATENATE([2]List1!$A$74)</f>
        <v>technická převaha ve dvou kolech, poražený nemá technické body</v>
      </c>
      <c r="C276" s="361"/>
      <c r="D276" s="361"/>
      <c r="E276" s="90"/>
      <c r="F276" s="362" t="str">
        <f>[2]List1!$C$85</f>
        <v xml:space="preserve"> 5 : 0 </v>
      </c>
      <c r="G276" s="363" t="str">
        <f>CONCATENATE([2]List1!$A$80)</f>
        <v>diskvalifikace pro 3 "O"</v>
      </c>
      <c r="H276" s="363"/>
      <c r="I276" s="363"/>
    </row>
    <row r="277" spans="1:9" ht="12.75" customHeight="1">
      <c r="A277" s="360"/>
      <c r="B277" s="361"/>
      <c r="C277" s="361"/>
      <c r="D277" s="361"/>
      <c r="E277" s="90"/>
      <c r="F277" s="360"/>
      <c r="G277" s="363"/>
      <c r="H277" s="363"/>
      <c r="I277" s="363"/>
    </row>
    <row r="278" spans="1:9" ht="12.75" customHeight="1">
      <c r="A278" s="360" t="str">
        <f>CONCATENATE([2]List1!$A$86)</f>
        <v xml:space="preserve"> 4 : 1 </v>
      </c>
      <c r="B278" s="361" t="str">
        <f>CONCATENATE([2]List1!$A$75)</f>
        <v>technická převaha ve dvou kolech, poražený má technické body</v>
      </c>
      <c r="C278" s="361"/>
      <c r="D278" s="361"/>
      <c r="E278" s="90"/>
      <c r="F278" s="360" t="str">
        <f>CONCATENATE([2]List1!$A$84)</f>
        <v xml:space="preserve"> 5 : 0</v>
      </c>
      <c r="G278" s="363" t="str">
        <f>CONCATENATE([2]List1!$A$81)</f>
        <v>diskvalifikace z celé soutěže</v>
      </c>
      <c r="H278" s="363"/>
      <c r="I278" s="363"/>
    </row>
    <row r="279" spans="1:9" ht="12.75" customHeight="1">
      <c r="A279" s="360"/>
      <c r="B279" s="361"/>
      <c r="C279" s="361"/>
      <c r="D279" s="361"/>
      <c r="E279" s="90"/>
      <c r="F279" s="360"/>
      <c r="G279" s="363"/>
      <c r="H279" s="363"/>
      <c r="I279" s="363"/>
    </row>
    <row r="280" spans="1:9">
      <c r="A280" s="360" t="str">
        <f>CONCATENATE([2]List1!$A$87:$IV$87)</f>
        <v xml:space="preserve"> 3 : 0 </v>
      </c>
      <c r="B280" s="361" t="str">
        <f>CONCATENATE([2]List1!$A$76)</f>
        <v>vítězství na body, poražený nemá technické body</v>
      </c>
      <c r="C280" s="361"/>
      <c r="D280" s="361"/>
      <c r="E280" s="90"/>
      <c r="F280" s="360" t="str">
        <f>CONCATENATE([2]List1!$A$89)</f>
        <v xml:space="preserve"> 0 : 0 </v>
      </c>
      <c r="G280" s="363" t="str">
        <f>CONCATENATE([2]List1!$A$82)</f>
        <v>oba soupeři jsou diskvalifikováni v utkání</v>
      </c>
      <c r="H280" s="363"/>
      <c r="I280" s="363"/>
    </row>
    <row r="281" spans="1:9">
      <c r="A281" s="360"/>
      <c r="B281" s="361"/>
      <c r="C281" s="361"/>
      <c r="D281" s="361"/>
      <c r="E281" s="90"/>
      <c r="F281" s="360"/>
      <c r="G281" s="363"/>
      <c r="H281" s="363"/>
      <c r="I281" s="363"/>
    </row>
    <row r="282" spans="1:9" ht="12.75" customHeight="1">
      <c r="A282" s="360" t="str">
        <f>CONCATENATE([2]List1!$A$88)</f>
        <v xml:space="preserve"> 3 : 1 </v>
      </c>
      <c r="B282" s="361" t="str">
        <f>CONCATENATE([2]List1!$A$77)</f>
        <v>vítězství na body, poražený má technické body</v>
      </c>
      <c r="C282" s="361"/>
      <c r="D282" s="361"/>
      <c r="E282" s="90"/>
      <c r="F282" s="360" t="str">
        <f>CONCATENATE([2]List1!$A$89)</f>
        <v xml:space="preserve"> 0 : 0 </v>
      </c>
      <c r="G282" s="363" t="str">
        <f>CONCATENATE([2]List1!$A$83)</f>
        <v>oba soupeři jsou diskvalifikováni v celé soutěži</v>
      </c>
      <c r="H282" s="363"/>
      <c r="I282" s="363"/>
    </row>
    <row r="283" spans="1:9" ht="12.75" customHeight="1">
      <c r="A283" s="360"/>
      <c r="B283" s="361"/>
      <c r="C283" s="361"/>
      <c r="D283" s="361"/>
      <c r="E283" s="90"/>
      <c r="F283" s="360"/>
      <c r="G283" s="363"/>
      <c r="H283" s="363"/>
      <c r="I283" s="363"/>
    </row>
    <row r="284" spans="1:9">
      <c r="A284" s="360" t="str">
        <f>CONCATENATE([2]List1!$A$84)</f>
        <v xml:space="preserve"> 5 : 0</v>
      </c>
      <c r="B284" s="367" t="str">
        <f>CONCATENATE([2]List1!$A$78)</f>
        <v>vítězství pro zranění soupeře</v>
      </c>
      <c r="C284" s="368"/>
      <c r="D284" s="369"/>
      <c r="E284" s="90"/>
      <c r="F284" s="379" t="str">
        <f>CONCATENATE([2]List1!$A$90)</f>
        <v>Podpis:</v>
      </c>
      <c r="G284" s="380"/>
      <c r="H284" s="380"/>
      <c r="I284" s="381"/>
    </row>
    <row r="285" spans="1:9">
      <c r="A285" s="360"/>
      <c r="B285" s="370"/>
      <c r="C285" s="371"/>
      <c r="D285" s="372"/>
      <c r="E285" s="90"/>
      <c r="F285" s="382"/>
      <c r="G285" s="383"/>
      <c r="H285" s="383"/>
      <c r="I285" s="384"/>
    </row>
    <row r="286" spans="1:9">
      <c r="A286" s="267" t="s">
        <v>110</v>
      </c>
      <c r="B286" s="267"/>
      <c r="C286" s="267"/>
      <c r="D286" s="267"/>
      <c r="E286" s="267"/>
      <c r="F286" s="267"/>
      <c r="G286" s="267"/>
      <c r="H286" s="267"/>
      <c r="I286" s="267"/>
    </row>
    <row r="287" spans="1:9">
      <c r="A287" s="267"/>
      <c r="B287" s="267"/>
      <c r="C287" s="267"/>
      <c r="D287" s="267"/>
      <c r="E287" s="267"/>
      <c r="F287" s="267"/>
      <c r="G287" s="267"/>
      <c r="H287" s="267"/>
      <c r="I287" s="267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10" t="str">
        <f>CONCATENATE([2]List1!$A$56)</f>
        <v>Bodový rozhodčí:</v>
      </c>
      <c r="B289" s="311"/>
      <c r="C289" s="314"/>
      <c r="D289" s="315"/>
      <c r="E289" s="316"/>
      <c r="F289" s="84"/>
      <c r="G289" s="84"/>
      <c r="H289" s="84"/>
      <c r="I289" s="84"/>
    </row>
    <row r="290" spans="1:9">
      <c r="A290" s="312"/>
      <c r="B290" s="313"/>
      <c r="C290" s="317"/>
      <c r="D290" s="318"/>
      <c r="E290" s="319"/>
      <c r="F290" s="84"/>
      <c r="G290" s="84"/>
      <c r="H290" s="84"/>
      <c r="I290" s="84"/>
    </row>
    <row r="291" spans="1:9">
      <c r="A291" s="320" t="str">
        <f>CONCATENATE([2]List1!$A$57)</f>
        <v>Rozhodčí na žíněnce:</v>
      </c>
      <c r="B291" s="321"/>
      <c r="C291" s="322"/>
      <c r="D291" s="323"/>
      <c r="E291" s="324"/>
      <c r="F291" s="84"/>
      <c r="G291" s="84"/>
      <c r="H291" s="84"/>
      <c r="I291" s="84"/>
    </row>
    <row r="292" spans="1:9">
      <c r="A292" s="312"/>
      <c r="B292" s="313"/>
      <c r="C292" s="317"/>
      <c r="D292" s="318"/>
      <c r="E292" s="319"/>
      <c r="F292" s="84"/>
      <c r="G292" s="84"/>
      <c r="H292" s="84"/>
      <c r="I292" s="84"/>
    </row>
    <row r="293" spans="1:9">
      <c r="A293" s="320" t="str">
        <f>CONCATENATE([2]List1!$A$58)</f>
        <v>Předseda žíněnky</v>
      </c>
      <c r="B293" s="321"/>
      <c r="C293" s="322"/>
      <c r="D293" s="323"/>
      <c r="E293" s="324"/>
      <c r="F293" s="84"/>
      <c r="G293" s="84"/>
      <c r="H293" s="84"/>
      <c r="I293" s="84"/>
    </row>
    <row r="294" spans="1:9" ht="13.5" thickBot="1">
      <c r="A294" s="325"/>
      <c r="B294" s="326"/>
      <c r="C294" s="327"/>
      <c r="D294" s="328"/>
      <c r="E294" s="329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70" t="str">
        <f>CONCATENATE([2]List1!$A$40)</f>
        <v>soutěž</v>
      </c>
      <c r="B296" s="271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72" t="str">
        <f>CONCATENATE(Hlasatel!A297)</f>
        <v>Vánoční turnaj Chomutov</v>
      </c>
      <c r="B297" s="273"/>
      <c r="C297" s="255" t="str">
        <f>CONCATENATE(Hlasatel!C297)</f>
        <v>14.12.2019</v>
      </c>
      <c r="D297" s="253">
        <f>ABS(Hlasatel!D297)</f>
        <v>2051</v>
      </c>
      <c r="E297" s="255" t="str">
        <f>CONCATENATE(Hlasatel!E297)</f>
        <v>Ml.ž 37 kg</v>
      </c>
      <c r="F297" s="263" t="str">
        <f>CONCATENATE(Hlasatel!F297)</f>
        <v>ř.ř.</v>
      </c>
      <c r="G297" s="253" t="str">
        <f>CONCATENATE(Hlasatel!G297)</f>
        <v>3</v>
      </c>
      <c r="H297" s="265" t="str">
        <f>CONCATENATE(Hlasatel!H297)</f>
        <v/>
      </c>
      <c r="I297" s="268" t="str">
        <f>CONCATENATE(Hlasatel!I297)</f>
        <v>2</v>
      </c>
    </row>
    <row r="298" spans="1:9" ht="13.5" thickBot="1">
      <c r="A298" s="274"/>
      <c r="B298" s="275"/>
      <c r="C298" s="256"/>
      <c r="D298" s="254"/>
      <c r="E298" s="256"/>
      <c r="F298" s="264"/>
      <c r="G298" s="254"/>
      <c r="H298" s="266"/>
      <c r="I298" s="269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80" t="str">
        <f>CONCATENATE([2]List1!$A$48)</f>
        <v>červený</v>
      </c>
      <c r="B300" s="281"/>
      <c r="C300" s="281"/>
      <c r="D300" s="282"/>
      <c r="E300" s="283"/>
      <c r="F300" s="270" t="str">
        <f>CONCATENATE([2]List1!$A$49)</f>
        <v>modrý</v>
      </c>
      <c r="G300" s="271"/>
      <c r="H300" s="271"/>
      <c r="I300" s="284"/>
    </row>
    <row r="301" spans="1:9">
      <c r="A301" s="285" t="str">
        <f>CONCATENATE([2]List1!$A$50)</f>
        <v>jméno</v>
      </c>
      <c r="B301" s="286"/>
      <c r="C301" s="98" t="str">
        <f>CONCATENATE([2]List1!$A$51)</f>
        <v>oddíl</v>
      </c>
      <c r="D301" s="99" t="str">
        <f>CONCATENATE([2]List1!$A$52)</f>
        <v>los</v>
      </c>
      <c r="E301" s="283"/>
      <c r="F301" s="285" t="str">
        <f>CONCATENATE([2]List1!$A$50)</f>
        <v>jméno</v>
      </c>
      <c r="G301" s="286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57" t="str">
        <f>CONCATENATE(Hlasatel!A302)</f>
        <v>Rychter Martin</v>
      </c>
      <c r="B302" s="258"/>
      <c r="C302" s="261" t="str">
        <f>CONCATENATE(Hlasatel!C302)</f>
        <v>CW</v>
      </c>
      <c r="D302" s="278" t="str">
        <f>CONCATENATE(Hlasatel!D302)</f>
        <v>2</v>
      </c>
      <c r="E302" s="283"/>
      <c r="F302" s="257" t="str">
        <f>CONCATENATE(Hlasatel!F302)</f>
        <v>Nedoma Luboš</v>
      </c>
      <c r="G302" s="258"/>
      <c r="H302" s="261" t="str">
        <f>CONCATENATE(Hlasatel!H302)</f>
        <v>Nejdek</v>
      </c>
      <c r="I302" s="278" t="str">
        <f>CONCATENATE(Hlasatel!I302)</f>
        <v>3</v>
      </c>
    </row>
    <row r="303" spans="1:9" ht="13.5" thickBot="1">
      <c r="A303" s="259"/>
      <c r="B303" s="260"/>
      <c r="C303" s="262"/>
      <c r="D303" s="279"/>
      <c r="E303" s="283"/>
      <c r="F303" s="259"/>
      <c r="G303" s="260"/>
      <c r="H303" s="262"/>
      <c r="I303" s="279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71" t="str">
        <f>CONCATENATE([2]List1!$A$60)</f>
        <v>body</v>
      </c>
      <c r="C305" s="271"/>
      <c r="D305" s="284"/>
      <c r="E305" s="96" t="str">
        <f>CONCATENATE([2]List1!$A$61)</f>
        <v>kolo</v>
      </c>
      <c r="F305" s="330" t="str">
        <f>CONCATENATE([2]List1!$A$60)</f>
        <v>body</v>
      </c>
      <c r="G305" s="331"/>
      <c r="H305" s="331"/>
      <c r="I305" s="127" t="str">
        <f>CONCATENATE([2]List1!$A$59)</f>
        <v>součet</v>
      </c>
    </row>
    <row r="306" spans="1:9" ht="39.75" customHeight="1">
      <c r="A306" s="332"/>
      <c r="B306" s="335"/>
      <c r="C306" s="335"/>
      <c r="D306" s="336"/>
      <c r="E306" s="341" t="str">
        <f>CONCATENATE([2]List1!$A$62)</f>
        <v>1</v>
      </c>
      <c r="F306" s="285"/>
      <c r="G306" s="286"/>
      <c r="H306" s="286"/>
      <c r="I306" s="342"/>
    </row>
    <row r="307" spans="1:9">
      <c r="A307" s="333"/>
      <c r="B307" s="337"/>
      <c r="C307" s="337"/>
      <c r="D307" s="338"/>
      <c r="E307" s="341"/>
      <c r="F307" s="285"/>
      <c r="G307" s="286"/>
      <c r="H307" s="286"/>
      <c r="I307" s="342"/>
    </row>
    <row r="308" spans="1:9">
      <c r="A308" s="334"/>
      <c r="B308" s="339"/>
      <c r="C308" s="339"/>
      <c r="D308" s="340"/>
      <c r="E308" s="341"/>
      <c r="F308" s="285"/>
      <c r="G308" s="286"/>
      <c r="H308" s="286"/>
      <c r="I308" s="342"/>
    </row>
    <row r="309" spans="1:9" hidden="1">
      <c r="A309" s="285" t="str">
        <f>CONCATENATE([2]List1!$A$65)</f>
        <v>přestávka 30 sekund</v>
      </c>
      <c r="B309" s="286"/>
      <c r="C309" s="286"/>
      <c r="D309" s="342"/>
      <c r="E309" s="123"/>
      <c r="F309" s="285" t="str">
        <f>CONCATENATE([2]List1!$A$65)</f>
        <v>přestávka 30 sekund</v>
      </c>
      <c r="G309" s="286"/>
      <c r="H309" s="286"/>
      <c r="I309" s="342"/>
    </row>
    <row r="310" spans="1:9" hidden="1">
      <c r="A310" s="332"/>
      <c r="B310" s="335"/>
      <c r="C310" s="335"/>
      <c r="D310" s="336"/>
      <c r="E310" s="341" t="str">
        <f>CONCATENATE([2]List1!$A$63)</f>
        <v>2</v>
      </c>
      <c r="F310" s="285"/>
      <c r="G310" s="286"/>
      <c r="H310" s="286"/>
      <c r="I310" s="342"/>
    </row>
    <row r="311" spans="1:9" hidden="1">
      <c r="A311" s="333"/>
      <c r="B311" s="337"/>
      <c r="C311" s="337"/>
      <c r="D311" s="338"/>
      <c r="E311" s="341"/>
      <c r="F311" s="285"/>
      <c r="G311" s="286"/>
      <c r="H311" s="286"/>
      <c r="I311" s="342"/>
    </row>
    <row r="312" spans="1:9" hidden="1">
      <c r="A312" s="334"/>
      <c r="B312" s="339"/>
      <c r="C312" s="339"/>
      <c r="D312" s="340"/>
      <c r="E312" s="341"/>
      <c r="F312" s="285"/>
      <c r="G312" s="286"/>
      <c r="H312" s="286"/>
      <c r="I312" s="342"/>
    </row>
    <row r="313" spans="1:9">
      <c r="A313" s="285" t="str">
        <f>CONCATENATE([2]List1!$A$65)</f>
        <v>přestávka 30 sekund</v>
      </c>
      <c r="B313" s="286"/>
      <c r="C313" s="286"/>
      <c r="D313" s="342"/>
      <c r="E313" s="123"/>
      <c r="F313" s="285" t="str">
        <f>CONCATENATE([2]List1!$A$65)</f>
        <v>přestávka 30 sekund</v>
      </c>
      <c r="G313" s="286"/>
      <c r="H313" s="286"/>
      <c r="I313" s="342"/>
    </row>
    <row r="314" spans="1:9" ht="39.75" customHeight="1">
      <c r="A314" s="332"/>
      <c r="B314" s="335"/>
      <c r="C314" s="335"/>
      <c r="D314" s="336"/>
      <c r="E314" s="341">
        <v>2</v>
      </c>
      <c r="F314" s="285"/>
      <c r="G314" s="286"/>
      <c r="H314" s="286"/>
      <c r="I314" s="342"/>
    </row>
    <row r="315" spans="1:9">
      <c r="A315" s="333"/>
      <c r="B315" s="337"/>
      <c r="C315" s="337"/>
      <c r="D315" s="338"/>
      <c r="E315" s="341"/>
      <c r="F315" s="285"/>
      <c r="G315" s="286"/>
      <c r="H315" s="286"/>
      <c r="I315" s="342"/>
    </row>
    <row r="316" spans="1:9" ht="13.5" thickBot="1">
      <c r="A316" s="346"/>
      <c r="B316" s="347"/>
      <c r="C316" s="347"/>
      <c r="D316" s="348"/>
      <c r="E316" s="341"/>
      <c r="F316" s="349"/>
      <c r="G316" s="350"/>
      <c r="H316" s="350"/>
      <c r="I316" s="351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43"/>
      <c r="B318" s="356" t="str">
        <f>CONCATENATE([2]List1!$A$66)</f>
        <v>součet technických bodů červený ve všech kolech</v>
      </c>
      <c r="C318" s="357"/>
      <c r="D318" s="84"/>
      <c r="E318" s="90"/>
      <c r="F318" s="84"/>
      <c r="G318" s="358" t="str">
        <f>CONCATENATE([2]List1!$A$67)</f>
        <v>součet technických bodů modrý ve všech kolech</v>
      </c>
      <c r="H318" s="359"/>
      <c r="I318" s="343"/>
    </row>
    <row r="319" spans="1:9">
      <c r="A319" s="344"/>
      <c r="B319" s="356"/>
      <c r="C319" s="357"/>
      <c r="D319" s="84"/>
      <c r="E319" s="90"/>
      <c r="F319" s="84"/>
      <c r="G319" s="358"/>
      <c r="H319" s="359"/>
      <c r="I319" s="344"/>
    </row>
    <row r="320" spans="1:9" ht="13.5" thickBot="1">
      <c r="A320" s="345"/>
      <c r="B320" s="356"/>
      <c r="C320" s="357"/>
      <c r="D320" s="84"/>
      <c r="E320" s="90"/>
      <c r="F320" s="84"/>
      <c r="G320" s="358"/>
      <c r="H320" s="359"/>
      <c r="I320" s="345"/>
    </row>
    <row r="321" spans="1:9">
      <c r="A321" s="84"/>
      <c r="B321" s="352" t="str">
        <f>CONCATENATE([2]List1!$A$68)</f>
        <v>kvalifikační body červený</v>
      </c>
      <c r="C321" s="353"/>
      <c r="D321" s="354"/>
      <c r="E321" s="90"/>
      <c r="F321" s="354"/>
      <c r="G321" s="355" t="str">
        <f>CONCATENATE([2]List1!$A$69)</f>
        <v>kvalifikační body modrý</v>
      </c>
      <c r="H321" s="355"/>
      <c r="I321" s="84"/>
    </row>
    <row r="322" spans="1:9">
      <c r="A322" s="84"/>
      <c r="B322" s="352"/>
      <c r="C322" s="353"/>
      <c r="D322" s="354"/>
      <c r="E322" s="90"/>
      <c r="F322" s="354"/>
      <c r="G322" s="355"/>
      <c r="H322" s="355"/>
      <c r="I322" s="84"/>
    </row>
    <row r="323" spans="1:9">
      <c r="A323" s="84"/>
      <c r="B323" s="352"/>
      <c r="C323" s="353"/>
      <c r="D323" s="354"/>
      <c r="E323" s="90"/>
      <c r="F323" s="354"/>
      <c r="G323" s="355"/>
      <c r="H323" s="355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64" t="str">
        <f>CONCATENATE([2]List1!$A$71)</f>
        <v>Skutečný čas:</v>
      </c>
      <c r="I325" s="365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66" t="s">
        <v>71</v>
      </c>
      <c r="B329" s="366"/>
      <c r="C329" s="366"/>
      <c r="D329" s="366"/>
      <c r="E329" s="366"/>
      <c r="F329" s="366"/>
      <c r="G329" s="366"/>
      <c r="H329" s="366"/>
      <c r="I329" s="366"/>
    </row>
    <row r="330" spans="1:9" ht="12.75" customHeight="1">
      <c r="A330" s="366"/>
      <c r="B330" s="366"/>
      <c r="C330" s="366"/>
      <c r="D330" s="366"/>
      <c r="E330" s="366"/>
      <c r="F330" s="366"/>
      <c r="G330" s="366"/>
      <c r="H330" s="366"/>
      <c r="I330" s="366"/>
    </row>
    <row r="331" spans="1:9">
      <c r="A331" s="360" t="str">
        <f>CONCATENATE([2]List1!$A$84)</f>
        <v xml:space="preserve"> 5 : 0</v>
      </c>
      <c r="B331" s="367" t="str">
        <f>CONCATENATE([2]List1!$A$73)</f>
        <v>vítězství na lopatky</v>
      </c>
      <c r="C331" s="368"/>
      <c r="D331" s="369"/>
      <c r="E331" s="90"/>
      <c r="F331" s="360" t="str">
        <f>CONCATENATE([2]List1!$A$84)</f>
        <v xml:space="preserve"> 5 : 0</v>
      </c>
      <c r="G331" s="373" t="str">
        <f>CONCATENATE([2]List1!$A$79)</f>
        <v>vítězství pro nenastoupení soupeře</v>
      </c>
      <c r="H331" s="374"/>
      <c r="I331" s="375"/>
    </row>
    <row r="332" spans="1:9">
      <c r="A332" s="360"/>
      <c r="B332" s="370"/>
      <c r="C332" s="371"/>
      <c r="D332" s="372"/>
      <c r="E332" s="90"/>
      <c r="F332" s="360"/>
      <c r="G332" s="376"/>
      <c r="H332" s="377"/>
      <c r="I332" s="378"/>
    </row>
    <row r="333" spans="1:9" ht="12.75" customHeight="1">
      <c r="A333" s="360" t="str">
        <f>CONCATENATE([2]List1!$A$85)</f>
        <v xml:space="preserve"> 4 : 0 </v>
      </c>
      <c r="B333" s="361" t="str">
        <f>CONCATENATE([2]List1!$A$74)</f>
        <v>technická převaha ve dvou kolech, poražený nemá technické body</v>
      </c>
      <c r="C333" s="361"/>
      <c r="D333" s="361"/>
      <c r="E333" s="90"/>
      <c r="F333" s="362" t="str">
        <f>[2]List1!$C$85</f>
        <v xml:space="preserve"> 5 : 0 </v>
      </c>
      <c r="G333" s="363" t="str">
        <f>CONCATENATE([2]List1!$A$80)</f>
        <v>diskvalifikace pro 3 "O"</v>
      </c>
      <c r="H333" s="363"/>
      <c r="I333" s="363"/>
    </row>
    <row r="334" spans="1:9" ht="12.75" customHeight="1">
      <c r="A334" s="360"/>
      <c r="B334" s="361"/>
      <c r="C334" s="361"/>
      <c r="D334" s="361"/>
      <c r="E334" s="90"/>
      <c r="F334" s="360"/>
      <c r="G334" s="363"/>
      <c r="H334" s="363"/>
      <c r="I334" s="363"/>
    </row>
    <row r="335" spans="1:9" ht="12.75" customHeight="1">
      <c r="A335" s="360" t="str">
        <f>CONCATENATE([2]List1!$A$86)</f>
        <v xml:space="preserve"> 4 : 1 </v>
      </c>
      <c r="B335" s="361" t="str">
        <f>CONCATENATE([2]List1!$A$75)</f>
        <v>technická převaha ve dvou kolech, poražený má technické body</v>
      </c>
      <c r="C335" s="361"/>
      <c r="D335" s="361"/>
      <c r="E335" s="90"/>
      <c r="F335" s="360" t="str">
        <f>CONCATENATE([2]List1!$A$84)</f>
        <v xml:space="preserve"> 5 : 0</v>
      </c>
      <c r="G335" s="363" t="str">
        <f>CONCATENATE([2]List1!$A$81)</f>
        <v>diskvalifikace z celé soutěže</v>
      </c>
      <c r="H335" s="363"/>
      <c r="I335" s="363"/>
    </row>
    <row r="336" spans="1:9" ht="12.75" customHeight="1">
      <c r="A336" s="360"/>
      <c r="B336" s="361"/>
      <c r="C336" s="361"/>
      <c r="D336" s="361"/>
      <c r="E336" s="90"/>
      <c r="F336" s="360"/>
      <c r="G336" s="363"/>
      <c r="H336" s="363"/>
      <c r="I336" s="363"/>
    </row>
    <row r="337" spans="1:9">
      <c r="A337" s="360" t="str">
        <f>CONCATENATE([2]List1!$A$87:$IV$87)</f>
        <v xml:space="preserve"> 3 : 0 </v>
      </c>
      <c r="B337" s="361" t="str">
        <f>CONCATENATE([2]List1!$A$76)</f>
        <v>vítězství na body, poražený nemá technické body</v>
      </c>
      <c r="C337" s="361"/>
      <c r="D337" s="361"/>
      <c r="E337" s="90"/>
      <c r="F337" s="360" t="str">
        <f>CONCATENATE([2]List1!$A$89)</f>
        <v xml:space="preserve"> 0 : 0 </v>
      </c>
      <c r="G337" s="363" t="str">
        <f>CONCATENATE([2]List1!$A$82)</f>
        <v>oba soupeři jsou diskvalifikováni v utkání</v>
      </c>
      <c r="H337" s="363"/>
      <c r="I337" s="363"/>
    </row>
    <row r="338" spans="1:9">
      <c r="A338" s="360"/>
      <c r="B338" s="361"/>
      <c r="C338" s="361"/>
      <c r="D338" s="361"/>
      <c r="E338" s="90"/>
      <c r="F338" s="360"/>
      <c r="G338" s="363"/>
      <c r="H338" s="363"/>
      <c r="I338" s="363"/>
    </row>
    <row r="339" spans="1:9" ht="12.75" customHeight="1">
      <c r="A339" s="360" t="str">
        <f>CONCATENATE([2]List1!$A$88)</f>
        <v xml:space="preserve"> 3 : 1 </v>
      </c>
      <c r="B339" s="361" t="str">
        <f>CONCATENATE([2]List1!$A$77)</f>
        <v>vítězství na body, poražený má technické body</v>
      </c>
      <c r="C339" s="361"/>
      <c r="D339" s="361"/>
      <c r="E339" s="90"/>
      <c r="F339" s="360" t="str">
        <f>CONCATENATE([2]List1!$A$89)</f>
        <v xml:space="preserve"> 0 : 0 </v>
      </c>
      <c r="G339" s="363" t="str">
        <f>CONCATENATE([2]List1!$A$83)</f>
        <v>oba soupeři jsou diskvalifikováni v celé soutěži</v>
      </c>
      <c r="H339" s="363"/>
      <c r="I339" s="363"/>
    </row>
    <row r="340" spans="1:9" ht="12.75" customHeight="1">
      <c r="A340" s="360"/>
      <c r="B340" s="361"/>
      <c r="C340" s="361"/>
      <c r="D340" s="361"/>
      <c r="E340" s="90"/>
      <c r="F340" s="360"/>
      <c r="G340" s="363"/>
      <c r="H340" s="363"/>
      <c r="I340" s="363"/>
    </row>
    <row r="341" spans="1:9">
      <c r="A341" s="360" t="str">
        <f>CONCATENATE([2]List1!$A$84)</f>
        <v xml:space="preserve"> 5 : 0</v>
      </c>
      <c r="B341" s="367" t="str">
        <f>CONCATENATE([2]List1!$A$78)</f>
        <v>vítězství pro zranění soupeře</v>
      </c>
      <c r="C341" s="368"/>
      <c r="D341" s="369"/>
      <c r="E341" s="90"/>
      <c r="F341" s="379" t="str">
        <f>CONCATENATE([2]List1!$A$90)</f>
        <v>Podpis:</v>
      </c>
      <c r="G341" s="380"/>
      <c r="H341" s="380"/>
      <c r="I341" s="381"/>
    </row>
    <row r="342" spans="1:9">
      <c r="A342" s="360"/>
      <c r="B342" s="370"/>
      <c r="C342" s="371"/>
      <c r="D342" s="372"/>
      <c r="E342" s="90"/>
      <c r="F342" s="382"/>
      <c r="G342" s="383"/>
      <c r="H342" s="383"/>
      <c r="I342" s="384"/>
    </row>
    <row r="343" spans="1:9" hidden="1">
      <c r="A343" s="267" t="str">
        <f>CONCATENATE([2]List1!$A$55)</f>
        <v>Bodovací lístek SZČR</v>
      </c>
      <c r="B343" s="267"/>
      <c r="C343" s="267"/>
      <c r="D343" s="267"/>
      <c r="E343" s="267"/>
      <c r="F343" s="267"/>
      <c r="G343" s="267"/>
      <c r="H343" s="267"/>
      <c r="I343" s="267"/>
    </row>
    <row r="344" spans="1:9" hidden="1">
      <c r="A344" s="267"/>
      <c r="B344" s="267"/>
      <c r="C344" s="267"/>
      <c r="D344" s="267"/>
      <c r="E344" s="267"/>
      <c r="F344" s="267"/>
      <c r="G344" s="267"/>
      <c r="H344" s="267"/>
      <c r="I344" s="267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10" t="str">
        <f>CONCATENATE([2]List1!$A$56)</f>
        <v>Bodový rozhodčí:</v>
      </c>
      <c r="B346" s="311"/>
      <c r="C346" s="314"/>
      <c r="D346" s="315"/>
      <c r="E346" s="316"/>
      <c r="F346" s="84"/>
      <c r="G346" s="84"/>
      <c r="H346" s="84"/>
      <c r="I346" s="84"/>
    </row>
    <row r="347" spans="1:9" hidden="1">
      <c r="A347" s="312"/>
      <c r="B347" s="313"/>
      <c r="C347" s="317"/>
      <c r="D347" s="318"/>
      <c r="E347" s="319"/>
      <c r="F347" s="84"/>
      <c r="G347" s="84"/>
      <c r="H347" s="84"/>
      <c r="I347" s="84"/>
    </row>
    <row r="348" spans="1:9" hidden="1">
      <c r="A348" s="320" t="str">
        <f>CONCATENATE([2]List1!$A$57)</f>
        <v>Rozhodčí na žíněnce:</v>
      </c>
      <c r="B348" s="321"/>
      <c r="C348" s="322"/>
      <c r="D348" s="323"/>
      <c r="E348" s="324"/>
      <c r="F348" s="84"/>
      <c r="G348" s="84"/>
      <c r="H348" s="84"/>
      <c r="I348" s="84"/>
    </row>
    <row r="349" spans="1:9" hidden="1">
      <c r="A349" s="312"/>
      <c r="B349" s="313"/>
      <c r="C349" s="317"/>
      <c r="D349" s="318"/>
      <c r="E349" s="319"/>
      <c r="F349" s="84"/>
      <c r="G349" s="84"/>
      <c r="H349" s="84"/>
      <c r="I349" s="84"/>
    </row>
    <row r="350" spans="1:9" hidden="1">
      <c r="A350" s="320" t="str">
        <f>CONCATENATE([2]List1!$A$58)</f>
        <v>Předseda žíněnky</v>
      </c>
      <c r="B350" s="321"/>
      <c r="C350" s="322"/>
      <c r="D350" s="323"/>
      <c r="E350" s="324"/>
      <c r="F350" s="84"/>
      <c r="G350" s="84"/>
      <c r="H350" s="84"/>
      <c r="I350" s="84"/>
    </row>
    <row r="351" spans="1:9" ht="13.5" hidden="1" thickBot="1">
      <c r="A351" s="325"/>
      <c r="B351" s="326"/>
      <c r="C351" s="327"/>
      <c r="D351" s="328"/>
      <c r="E351" s="329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70" t="str">
        <f>CONCATENATE([2]List1!$A$40)</f>
        <v>soutěž</v>
      </c>
      <c r="B353" s="271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6" t="str">
        <f>CONCATENATE(Hlasatel!A354)</f>
        <v>Vánoční turnaj Chomutov</v>
      </c>
      <c r="B354" s="297"/>
      <c r="C354" s="253" t="str">
        <f>CONCATENATE(Hlasatel!C354)</f>
        <v>14.12.2019</v>
      </c>
      <c r="D354" s="253">
        <f>ABS(Hlasatel!D354)</f>
        <v>401</v>
      </c>
      <c r="E354" s="255" t="str">
        <f>CONCATENATE(Hlasatel!E354)</f>
        <v>Ml.ž 37 kg</v>
      </c>
      <c r="F354" s="253" t="str">
        <f>CONCATENATE(Hlasatel!F354)</f>
        <v>ř.ř.</v>
      </c>
      <c r="G354" s="253" t="str">
        <f>CONCATENATE(Hlasatel!G354)</f>
        <v>4</v>
      </c>
      <c r="H354" s="265" t="str">
        <f>CONCATENATE(Hlasatel!H354)</f>
        <v/>
      </c>
      <c r="I354" s="268" t="str">
        <f>CONCATENATE(Hlasatel!I354)</f>
        <v>2</v>
      </c>
    </row>
    <row r="355" spans="1:9" ht="13.5" hidden="1" thickBot="1">
      <c r="A355" s="298"/>
      <c r="B355" s="299"/>
      <c r="C355" s="254"/>
      <c r="D355" s="254"/>
      <c r="E355" s="256"/>
      <c r="F355" s="254"/>
      <c r="G355" s="254"/>
      <c r="H355" s="266"/>
      <c r="I355" s="269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80" t="str">
        <f>CONCATENATE([2]List1!$A$48)</f>
        <v>červený</v>
      </c>
      <c r="B357" s="281"/>
      <c r="C357" s="281"/>
      <c r="D357" s="282"/>
      <c r="E357" s="283"/>
      <c r="F357" s="270" t="str">
        <f>CONCATENATE([2]List1!$A$49)</f>
        <v>modrý</v>
      </c>
      <c r="G357" s="271"/>
      <c r="H357" s="271"/>
      <c r="I357" s="284"/>
    </row>
    <row r="358" spans="1:9" hidden="1">
      <c r="A358" s="285" t="str">
        <f>CONCATENATE([2]List1!$A$50)</f>
        <v>jméno</v>
      </c>
      <c r="B358" s="286"/>
      <c r="C358" s="98" t="str">
        <f>CONCATENATE([2]List1!$A$51)</f>
        <v>oddíl</v>
      </c>
      <c r="D358" s="99" t="str">
        <f>CONCATENATE([2]List1!$A$52)</f>
        <v>los</v>
      </c>
      <c r="E358" s="283"/>
      <c r="F358" s="285" t="str">
        <f>CONCATENATE([2]List1!$A$50)</f>
        <v>jméno</v>
      </c>
      <c r="G358" s="286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57" t="str">
        <f>CONCATENATE(Hlasatel!A359)</f>
        <v>Nedoma Luboš</v>
      </c>
      <c r="B359" s="258"/>
      <c r="C359" s="261" t="str">
        <f>CONCATENATE(Hlasatel!C359)</f>
        <v>Nejdek</v>
      </c>
      <c r="D359" s="278" t="str">
        <f>CONCATENATE(Hlasatel!D359)</f>
        <v>3</v>
      </c>
      <c r="E359" s="283"/>
      <c r="F359" s="257" t="str">
        <f>CONCATENATE(Hlasatel!F359)</f>
        <v>Procházka Luděk</v>
      </c>
      <c r="G359" s="258"/>
      <c r="H359" s="261" t="str">
        <f>CONCATENATE(Hlasatel!H359)</f>
        <v>CW</v>
      </c>
      <c r="I359" s="278" t="str">
        <f>CONCATENATE(Hlasatel!I359)</f>
        <v>1</v>
      </c>
    </row>
    <row r="360" spans="1:9" ht="13.5" hidden="1" thickBot="1">
      <c r="A360" s="259"/>
      <c r="B360" s="260"/>
      <c r="C360" s="262"/>
      <c r="D360" s="279"/>
      <c r="E360" s="283"/>
      <c r="F360" s="259"/>
      <c r="G360" s="260"/>
      <c r="H360" s="262"/>
      <c r="I360" s="279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71" t="str">
        <f>CONCATENATE([2]List1!$A$60)</f>
        <v>body</v>
      </c>
      <c r="C362" s="271"/>
      <c r="D362" s="284"/>
      <c r="E362" s="96" t="str">
        <f>CONCATENATE([2]List1!$A$61)</f>
        <v>kolo</v>
      </c>
      <c r="F362" s="330" t="str">
        <f>CONCATENATE([2]List1!$A$60)</f>
        <v>body</v>
      </c>
      <c r="G362" s="331"/>
      <c r="H362" s="331"/>
      <c r="I362" s="127" t="str">
        <f>CONCATENATE([2]List1!$A$59)</f>
        <v>součet</v>
      </c>
    </row>
    <row r="363" spans="1:9" hidden="1">
      <c r="A363" s="332"/>
      <c r="B363" s="335"/>
      <c r="C363" s="335"/>
      <c r="D363" s="336"/>
      <c r="E363" s="341" t="str">
        <f>CONCATENATE([2]List1!$A$62)</f>
        <v>1</v>
      </c>
      <c r="F363" s="285"/>
      <c r="G363" s="286"/>
      <c r="H363" s="286"/>
      <c r="I363" s="342"/>
    </row>
    <row r="364" spans="1:9" hidden="1">
      <c r="A364" s="333"/>
      <c r="B364" s="337"/>
      <c r="C364" s="337"/>
      <c r="D364" s="338"/>
      <c r="E364" s="341"/>
      <c r="F364" s="285"/>
      <c r="G364" s="286"/>
      <c r="H364" s="286"/>
      <c r="I364" s="342"/>
    </row>
    <row r="365" spans="1:9" hidden="1">
      <c r="A365" s="334"/>
      <c r="B365" s="339"/>
      <c r="C365" s="339"/>
      <c r="D365" s="340"/>
      <c r="E365" s="341"/>
      <c r="F365" s="285"/>
      <c r="G365" s="286"/>
      <c r="H365" s="286"/>
      <c r="I365" s="342"/>
    </row>
    <row r="366" spans="1:9" hidden="1">
      <c r="A366" s="285" t="str">
        <f>CONCATENATE([2]List1!$A$65)</f>
        <v>přestávka 30 sekund</v>
      </c>
      <c r="B366" s="286"/>
      <c r="C366" s="286"/>
      <c r="D366" s="342"/>
      <c r="E366" s="123"/>
      <c r="F366" s="285" t="str">
        <f>CONCATENATE([2]List1!$A$65)</f>
        <v>přestávka 30 sekund</v>
      </c>
      <c r="G366" s="286"/>
      <c r="H366" s="286"/>
      <c r="I366" s="342"/>
    </row>
    <row r="367" spans="1:9" hidden="1">
      <c r="A367" s="332"/>
      <c r="B367" s="335"/>
      <c r="C367" s="335"/>
      <c r="D367" s="336"/>
      <c r="E367" s="341" t="str">
        <f>CONCATENATE([2]List1!$A$63)</f>
        <v>2</v>
      </c>
      <c r="F367" s="285"/>
      <c r="G367" s="286"/>
      <c r="H367" s="286"/>
      <c r="I367" s="342"/>
    </row>
    <row r="368" spans="1:9" hidden="1">
      <c r="A368" s="333"/>
      <c r="B368" s="337"/>
      <c r="C368" s="337"/>
      <c r="D368" s="338"/>
      <c r="E368" s="341"/>
      <c r="F368" s="285"/>
      <c r="G368" s="286"/>
      <c r="H368" s="286"/>
      <c r="I368" s="342"/>
    </row>
    <row r="369" spans="1:9" hidden="1">
      <c r="A369" s="334"/>
      <c r="B369" s="339"/>
      <c r="C369" s="339"/>
      <c r="D369" s="340"/>
      <c r="E369" s="341"/>
      <c r="F369" s="285"/>
      <c r="G369" s="286"/>
      <c r="H369" s="286"/>
      <c r="I369" s="342"/>
    </row>
    <row r="370" spans="1:9" hidden="1">
      <c r="A370" s="285" t="str">
        <f>CONCATENATE([2]List1!$A$65)</f>
        <v>přestávka 30 sekund</v>
      </c>
      <c r="B370" s="286"/>
      <c r="C370" s="286"/>
      <c r="D370" s="342"/>
      <c r="E370" s="123"/>
      <c r="F370" s="285" t="str">
        <f>CONCATENATE([2]List1!$A$65)</f>
        <v>přestávka 30 sekund</v>
      </c>
      <c r="G370" s="286"/>
      <c r="H370" s="286"/>
      <c r="I370" s="342"/>
    </row>
    <row r="371" spans="1:9" hidden="1">
      <c r="A371" s="332"/>
      <c r="B371" s="335"/>
      <c r="C371" s="335"/>
      <c r="D371" s="336"/>
      <c r="E371" s="341" t="str">
        <f>CONCATENATE([2]List1!$A$64)</f>
        <v>3</v>
      </c>
      <c r="F371" s="285"/>
      <c r="G371" s="286"/>
      <c r="H371" s="286"/>
      <c r="I371" s="342"/>
    </row>
    <row r="372" spans="1:9" hidden="1">
      <c r="A372" s="333"/>
      <c r="B372" s="337"/>
      <c r="C372" s="337"/>
      <c r="D372" s="338"/>
      <c r="E372" s="341"/>
      <c r="F372" s="285"/>
      <c r="G372" s="286"/>
      <c r="H372" s="286"/>
      <c r="I372" s="342"/>
    </row>
    <row r="373" spans="1:9" ht="13.5" hidden="1" thickBot="1">
      <c r="A373" s="346"/>
      <c r="B373" s="347"/>
      <c r="C373" s="347"/>
      <c r="D373" s="348"/>
      <c r="E373" s="341"/>
      <c r="F373" s="349"/>
      <c r="G373" s="350"/>
      <c r="H373" s="350"/>
      <c r="I373" s="351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3"/>
      <c r="B375" s="356" t="str">
        <f>CONCATENATE([2]List1!$A$66)</f>
        <v>součet technických bodů červený ve všech kolech</v>
      </c>
      <c r="C375" s="357"/>
      <c r="D375" s="84"/>
      <c r="E375" s="90"/>
      <c r="F375" s="84"/>
      <c r="G375" s="358" t="str">
        <f>CONCATENATE([2]List1!$A$67)</f>
        <v>součet technických bodů modrý ve všech kolech</v>
      </c>
      <c r="H375" s="359"/>
      <c r="I375" s="343"/>
    </row>
    <row r="376" spans="1:9" hidden="1">
      <c r="A376" s="344"/>
      <c r="B376" s="356"/>
      <c r="C376" s="357"/>
      <c r="D376" s="84"/>
      <c r="E376" s="90"/>
      <c r="F376" s="84"/>
      <c r="G376" s="358"/>
      <c r="H376" s="359"/>
      <c r="I376" s="344"/>
    </row>
    <row r="377" spans="1:9" ht="13.5" hidden="1" thickBot="1">
      <c r="A377" s="345"/>
      <c r="B377" s="356"/>
      <c r="C377" s="357"/>
      <c r="D377" s="84"/>
      <c r="E377" s="90"/>
      <c r="F377" s="84"/>
      <c r="G377" s="358"/>
      <c r="H377" s="359"/>
      <c r="I377" s="345"/>
    </row>
    <row r="378" spans="1:9" hidden="1">
      <c r="A378" s="84"/>
      <c r="B378" s="352" t="str">
        <f>CONCATENATE([2]List1!$A$68)</f>
        <v>kvalifikační body červený</v>
      </c>
      <c r="C378" s="353"/>
      <c r="D378" s="354"/>
      <c r="E378" s="90"/>
      <c r="F378" s="354"/>
      <c r="G378" s="355" t="str">
        <f>CONCATENATE([2]List1!$A$69)</f>
        <v>kvalifikační body modrý</v>
      </c>
      <c r="H378" s="355"/>
      <c r="I378" s="84"/>
    </row>
    <row r="379" spans="1:9" hidden="1">
      <c r="A379" s="84"/>
      <c r="B379" s="352"/>
      <c r="C379" s="353"/>
      <c r="D379" s="354"/>
      <c r="E379" s="90"/>
      <c r="F379" s="354"/>
      <c r="G379" s="355"/>
      <c r="H379" s="355"/>
      <c r="I379" s="84"/>
    </row>
    <row r="380" spans="1:9" hidden="1">
      <c r="A380" s="84"/>
      <c r="B380" s="352"/>
      <c r="C380" s="353"/>
      <c r="D380" s="354"/>
      <c r="E380" s="90"/>
      <c r="F380" s="354"/>
      <c r="G380" s="355"/>
      <c r="H380" s="35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64" t="str">
        <f>CONCATENATE([2]List1!$A$71)</f>
        <v>Skutečný čas:</v>
      </c>
      <c r="I382" s="365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66" t="str">
        <f>CONCATENATE([2]List1!$A$72)</f>
        <v>Kvalifikace do tabulky:</v>
      </c>
      <c r="B386" s="366"/>
      <c r="C386" s="366"/>
      <c r="D386" s="366"/>
      <c r="E386" s="366"/>
      <c r="F386" s="366"/>
      <c r="G386" s="366"/>
      <c r="H386" s="366"/>
      <c r="I386" s="366"/>
    </row>
    <row r="387" spans="1:9" hidden="1">
      <c r="A387" s="366"/>
      <c r="B387" s="366"/>
      <c r="C387" s="366"/>
      <c r="D387" s="366"/>
      <c r="E387" s="366"/>
      <c r="F387" s="366"/>
      <c r="G387" s="366"/>
      <c r="H387" s="366"/>
      <c r="I387" s="366"/>
    </row>
    <row r="388" spans="1:9" hidden="1">
      <c r="A388" s="360" t="str">
        <f>CONCATENATE([2]List1!$A$84)</f>
        <v xml:space="preserve"> 5 : 0</v>
      </c>
      <c r="B388" s="367" t="str">
        <f>CONCATENATE([2]List1!$A$73)</f>
        <v>vítězství na lopatky</v>
      </c>
      <c r="C388" s="368"/>
      <c r="D388" s="369"/>
      <c r="E388" s="90"/>
      <c r="F388" s="360" t="str">
        <f>CONCATENATE([2]List1!$A$84)</f>
        <v xml:space="preserve"> 5 : 0</v>
      </c>
      <c r="G388" s="373" t="str">
        <f>CONCATENATE([2]List1!$A$79)</f>
        <v>vítězství pro nenastoupení soupeře</v>
      </c>
      <c r="H388" s="374"/>
      <c r="I388" s="375"/>
    </row>
    <row r="389" spans="1:9" hidden="1">
      <c r="A389" s="360"/>
      <c r="B389" s="370"/>
      <c r="C389" s="371"/>
      <c r="D389" s="372"/>
      <c r="E389" s="90"/>
      <c r="F389" s="360"/>
      <c r="G389" s="376"/>
      <c r="H389" s="377"/>
      <c r="I389" s="378"/>
    </row>
    <row r="390" spans="1:9" ht="12.75" hidden="1" customHeight="1">
      <c r="A390" s="360" t="str">
        <f>CONCATENATE([2]List1!$A$85)</f>
        <v xml:space="preserve"> 4 : 0 </v>
      </c>
      <c r="B390" s="361" t="str">
        <f>CONCATENATE([2]List1!$A$74)</f>
        <v>technická převaha ve dvou kolech, poražený nemá technické body</v>
      </c>
      <c r="C390" s="361"/>
      <c r="D390" s="361"/>
      <c r="E390" s="90"/>
      <c r="F390" s="360" t="str">
        <f>CONCATENATE([2]List1!$A$84)</f>
        <v xml:space="preserve"> 5 : 0</v>
      </c>
      <c r="G390" s="363" t="str">
        <f>CONCATENATE([2]List1!$A$80)</f>
        <v>diskvalifikace pro 3 "O"</v>
      </c>
      <c r="H390" s="363"/>
      <c r="I390" s="363"/>
    </row>
    <row r="391" spans="1:9" ht="12.75" hidden="1" customHeight="1">
      <c r="A391" s="360"/>
      <c r="B391" s="361"/>
      <c r="C391" s="361"/>
      <c r="D391" s="361"/>
      <c r="E391" s="90"/>
      <c r="F391" s="360"/>
      <c r="G391" s="363"/>
      <c r="H391" s="363"/>
      <c r="I391" s="363"/>
    </row>
    <row r="392" spans="1:9" ht="12.75" hidden="1" customHeight="1">
      <c r="A392" s="360" t="str">
        <f>CONCATENATE([2]List1!$A$86)</f>
        <v xml:space="preserve"> 4 : 1 </v>
      </c>
      <c r="B392" s="361" t="str">
        <f>CONCATENATE([2]List1!$A$75)</f>
        <v>technická převaha ve dvou kolech, poražený má technické body</v>
      </c>
      <c r="C392" s="361"/>
      <c r="D392" s="361"/>
      <c r="E392" s="90"/>
      <c r="F392" s="360" t="str">
        <f>CONCATENATE([2]List1!$A$84)</f>
        <v xml:space="preserve"> 5 : 0</v>
      </c>
      <c r="G392" s="363" t="str">
        <f>CONCATENATE([2]List1!$A$81)</f>
        <v>diskvalifikace z celé soutěže</v>
      </c>
      <c r="H392" s="363"/>
      <c r="I392" s="363"/>
    </row>
    <row r="393" spans="1:9" ht="12.75" hidden="1" customHeight="1">
      <c r="A393" s="360"/>
      <c r="B393" s="361"/>
      <c r="C393" s="361"/>
      <c r="D393" s="361"/>
      <c r="E393" s="90"/>
      <c r="F393" s="360"/>
      <c r="G393" s="363"/>
      <c r="H393" s="363"/>
      <c r="I393" s="363"/>
    </row>
    <row r="394" spans="1:9" hidden="1">
      <c r="A394" s="360" t="str">
        <f>CONCATENATE([2]List1!$A$87:$IV$87)</f>
        <v xml:space="preserve"> 3 : 0 </v>
      </c>
      <c r="B394" s="361" t="str">
        <f>CONCATENATE([2]List1!$A$76)</f>
        <v>vítězství na body, poražený nemá technické body</v>
      </c>
      <c r="C394" s="361"/>
      <c r="D394" s="361"/>
      <c r="E394" s="90"/>
      <c r="F394" s="360" t="str">
        <f>CONCATENATE([2]List1!$A$89)</f>
        <v xml:space="preserve"> 0 : 0 </v>
      </c>
      <c r="G394" s="363" t="str">
        <f>CONCATENATE([2]List1!$A$82)</f>
        <v>oba soupeři jsou diskvalifikováni v utkání</v>
      </c>
      <c r="H394" s="363"/>
      <c r="I394" s="363"/>
    </row>
    <row r="395" spans="1:9" hidden="1">
      <c r="A395" s="360"/>
      <c r="B395" s="361"/>
      <c r="C395" s="361"/>
      <c r="D395" s="361"/>
      <c r="E395" s="90"/>
      <c r="F395" s="360"/>
      <c r="G395" s="363"/>
      <c r="H395" s="363"/>
      <c r="I395" s="363"/>
    </row>
    <row r="396" spans="1:9" ht="12.75" hidden="1" customHeight="1">
      <c r="A396" s="360" t="str">
        <f>CONCATENATE([2]List1!$A$88)</f>
        <v xml:space="preserve"> 3 : 1 </v>
      </c>
      <c r="B396" s="361" t="str">
        <f>CONCATENATE([2]List1!$A$77)</f>
        <v>vítězství na body, poražený má technické body</v>
      </c>
      <c r="C396" s="361"/>
      <c r="D396" s="361"/>
      <c r="E396" s="90"/>
      <c r="F396" s="360" t="str">
        <f>CONCATENATE([2]List1!$A$89)</f>
        <v xml:space="preserve"> 0 : 0 </v>
      </c>
      <c r="G396" s="363" t="str">
        <f>CONCATENATE([2]List1!$A$83)</f>
        <v>oba soupeři jsou diskvalifikováni v celé soutěži</v>
      </c>
      <c r="H396" s="363"/>
      <c r="I396" s="363"/>
    </row>
    <row r="397" spans="1:9" ht="12.75" hidden="1" customHeight="1">
      <c r="A397" s="360"/>
      <c r="B397" s="361"/>
      <c r="C397" s="361"/>
      <c r="D397" s="361"/>
      <c r="E397" s="90"/>
      <c r="F397" s="360"/>
      <c r="G397" s="363"/>
      <c r="H397" s="363"/>
      <c r="I397" s="363"/>
    </row>
    <row r="398" spans="1:9" hidden="1">
      <c r="A398" s="360" t="str">
        <f>CONCATENATE([2]List1!$A$84)</f>
        <v xml:space="preserve"> 5 : 0</v>
      </c>
      <c r="B398" s="367" t="str">
        <f>CONCATENATE([2]List1!$A$78)</f>
        <v>vítězství pro zranění soupeře</v>
      </c>
      <c r="C398" s="368"/>
      <c r="D398" s="369"/>
      <c r="E398" s="90"/>
      <c r="F398" s="379" t="str">
        <f>CONCATENATE([2]List1!$A$90)</f>
        <v>Podpis:</v>
      </c>
      <c r="G398" s="380"/>
      <c r="H398" s="380"/>
      <c r="I398" s="381"/>
    </row>
    <row r="399" spans="1:9" hidden="1">
      <c r="A399" s="360"/>
      <c r="B399" s="370"/>
      <c r="C399" s="371"/>
      <c r="D399" s="372"/>
      <c r="E399" s="90"/>
      <c r="F399" s="382"/>
      <c r="G399" s="383"/>
      <c r="H399" s="383"/>
      <c r="I399" s="384"/>
    </row>
    <row r="400" spans="1:9" hidden="1">
      <c r="A400" s="267" t="str">
        <f>CONCATENATE([2]List1!$A$55)</f>
        <v>Bodovací lístek SZČR</v>
      </c>
      <c r="B400" s="267"/>
      <c r="C400" s="267"/>
      <c r="D400" s="267"/>
      <c r="E400" s="267"/>
      <c r="F400" s="267"/>
      <c r="G400" s="267"/>
      <c r="H400" s="267"/>
      <c r="I400" s="267"/>
    </row>
    <row r="401" spans="1:9" hidden="1">
      <c r="A401" s="267"/>
      <c r="B401" s="267"/>
      <c r="C401" s="267"/>
      <c r="D401" s="267"/>
      <c r="E401" s="267"/>
      <c r="F401" s="267"/>
      <c r="G401" s="267"/>
      <c r="H401" s="267"/>
      <c r="I401" s="267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10" t="str">
        <f>CONCATENATE([2]List1!$A$56)</f>
        <v>Bodový rozhodčí:</v>
      </c>
      <c r="B403" s="311"/>
      <c r="C403" s="314"/>
      <c r="D403" s="315"/>
      <c r="E403" s="316"/>
      <c r="F403" s="84"/>
      <c r="G403" s="84"/>
      <c r="H403" s="84"/>
      <c r="I403" s="84"/>
    </row>
    <row r="404" spans="1:9" hidden="1">
      <c r="A404" s="312"/>
      <c r="B404" s="313"/>
      <c r="C404" s="317"/>
      <c r="D404" s="318"/>
      <c r="E404" s="319"/>
      <c r="F404" s="84"/>
      <c r="G404" s="84"/>
      <c r="H404" s="84"/>
      <c r="I404" s="84"/>
    </row>
    <row r="405" spans="1:9" hidden="1">
      <c r="A405" s="320" t="str">
        <f>CONCATENATE([2]List1!$A$57)</f>
        <v>Rozhodčí na žíněnce:</v>
      </c>
      <c r="B405" s="321"/>
      <c r="C405" s="322"/>
      <c r="D405" s="323"/>
      <c r="E405" s="324"/>
      <c r="F405" s="84"/>
      <c r="G405" s="84"/>
      <c r="H405" s="84"/>
      <c r="I405" s="84"/>
    </row>
    <row r="406" spans="1:9" hidden="1">
      <c r="A406" s="312"/>
      <c r="B406" s="313"/>
      <c r="C406" s="317"/>
      <c r="D406" s="318"/>
      <c r="E406" s="319"/>
      <c r="F406" s="84"/>
      <c r="G406" s="84"/>
      <c r="H406" s="84"/>
      <c r="I406" s="84"/>
    </row>
    <row r="407" spans="1:9" hidden="1">
      <c r="A407" s="320" t="str">
        <f>CONCATENATE([2]List1!$A$58)</f>
        <v>Předseda žíněnky</v>
      </c>
      <c r="B407" s="321"/>
      <c r="C407" s="322"/>
      <c r="D407" s="323"/>
      <c r="E407" s="324"/>
      <c r="F407" s="84"/>
      <c r="G407" s="84"/>
      <c r="H407" s="84"/>
      <c r="I407" s="84"/>
    </row>
    <row r="408" spans="1:9" ht="13.5" hidden="1" thickBot="1">
      <c r="A408" s="325"/>
      <c r="B408" s="326"/>
      <c r="C408" s="327"/>
      <c r="D408" s="328"/>
      <c r="E408" s="329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70" t="str">
        <f>CONCATENATE([2]List1!$A$40)</f>
        <v>soutěž</v>
      </c>
      <c r="B410" s="271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6" t="str">
        <f>CONCATENATE(Hlasatel!A411)</f>
        <v>Vánoční turnaj Chomutov</v>
      </c>
      <c r="B411" s="297"/>
      <c r="C411" s="253" t="str">
        <f>CONCATENATE(Hlasatel!C411)</f>
        <v>14.12.2019</v>
      </c>
      <c r="D411" s="253">
        <f>ABS(Hlasatel!D411)</f>
        <v>402</v>
      </c>
      <c r="E411" s="255" t="str">
        <f>CONCATENATE(Hlasatel!E411)</f>
        <v>Ml.ž 37 kg</v>
      </c>
      <c r="F411" s="253" t="str">
        <f>CONCATENATE(Hlasatel!F411)</f>
        <v>ř.ř.</v>
      </c>
      <c r="G411" s="253" t="str">
        <f>CONCATENATE(Hlasatel!G411)</f>
        <v>4</v>
      </c>
      <c r="H411" s="265" t="str">
        <f>CONCATENATE(Hlasatel!H411)</f>
        <v/>
      </c>
      <c r="I411" s="268" t="str">
        <f>CONCATENATE(Hlasatel!I411)</f>
        <v>2</v>
      </c>
    </row>
    <row r="412" spans="1:9" ht="13.5" hidden="1" thickBot="1">
      <c r="A412" s="298"/>
      <c r="B412" s="299"/>
      <c r="C412" s="254"/>
      <c r="D412" s="254"/>
      <c r="E412" s="256"/>
      <c r="F412" s="254"/>
      <c r="G412" s="254"/>
      <c r="H412" s="266"/>
      <c r="I412" s="269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80" t="str">
        <f>CONCATENATE([2]List1!$A$48)</f>
        <v>červený</v>
      </c>
      <c r="B414" s="281"/>
      <c r="C414" s="281"/>
      <c r="D414" s="282"/>
      <c r="E414" s="283"/>
      <c r="F414" s="270" t="str">
        <f>CONCATENATE([2]List1!$A$49)</f>
        <v>modrý</v>
      </c>
      <c r="G414" s="271"/>
      <c r="H414" s="271"/>
      <c r="I414" s="284"/>
    </row>
    <row r="415" spans="1:9" hidden="1">
      <c r="A415" s="285" t="str">
        <f>CONCATENATE([2]List1!$A$50)</f>
        <v>jméno</v>
      </c>
      <c r="B415" s="286"/>
      <c r="C415" s="98" t="str">
        <f>CONCATENATE([2]List1!$A$51)</f>
        <v>oddíl</v>
      </c>
      <c r="D415" s="99" t="str">
        <f>CONCATENATE([2]List1!$A$52)</f>
        <v>los</v>
      </c>
      <c r="E415" s="283"/>
      <c r="F415" s="285" t="str">
        <f>CONCATENATE([2]List1!$A$50)</f>
        <v>jméno</v>
      </c>
      <c r="G415" s="286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57" t="str">
        <f>CONCATENATE(Hlasatel!A416)</f>
        <v>Taimbetor Muhammad</v>
      </c>
      <c r="B416" s="258"/>
      <c r="C416" s="261" t="str">
        <f>CONCATENATE(Hlasatel!C416)</f>
        <v>Ústí</v>
      </c>
      <c r="D416" s="278" t="str">
        <f>CONCATENATE(Hlasatel!D416)</f>
        <v>4</v>
      </c>
      <c r="E416" s="283"/>
      <c r="F416" s="257" t="str">
        <f>CONCATENATE(Hlasatel!F416)</f>
        <v>Jméno 5</v>
      </c>
      <c r="G416" s="258"/>
      <c r="H416" s="261" t="str">
        <f>CONCATENATE(Hlasatel!H416)</f>
        <v>odd 5</v>
      </c>
      <c r="I416" s="278" t="str">
        <f>CONCATENATE(Hlasatel!I416)</f>
        <v>5</v>
      </c>
    </row>
    <row r="417" spans="1:9" ht="13.5" hidden="1" thickBot="1">
      <c r="A417" s="259"/>
      <c r="B417" s="260"/>
      <c r="C417" s="262"/>
      <c r="D417" s="279"/>
      <c r="E417" s="283"/>
      <c r="F417" s="259"/>
      <c r="G417" s="260"/>
      <c r="H417" s="262"/>
      <c r="I417" s="279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71" t="str">
        <f>CONCATENATE([2]List1!$A$60)</f>
        <v>body</v>
      </c>
      <c r="C419" s="271"/>
      <c r="D419" s="284"/>
      <c r="E419" s="96" t="str">
        <f>CONCATENATE([2]List1!$A$61)</f>
        <v>kolo</v>
      </c>
      <c r="F419" s="330" t="str">
        <f>CONCATENATE([2]List1!$A$60)</f>
        <v>body</v>
      </c>
      <c r="G419" s="331"/>
      <c r="H419" s="331"/>
      <c r="I419" s="127" t="str">
        <f>CONCATENATE([2]List1!$A$59)</f>
        <v>součet</v>
      </c>
    </row>
    <row r="420" spans="1:9" hidden="1">
      <c r="A420" s="332"/>
      <c r="B420" s="335"/>
      <c r="C420" s="335"/>
      <c r="D420" s="336"/>
      <c r="E420" s="341" t="str">
        <f>CONCATENATE([2]List1!$A$62)</f>
        <v>1</v>
      </c>
      <c r="F420" s="285"/>
      <c r="G420" s="286"/>
      <c r="H420" s="286"/>
      <c r="I420" s="342"/>
    </row>
    <row r="421" spans="1:9" hidden="1">
      <c r="A421" s="333"/>
      <c r="B421" s="337"/>
      <c r="C421" s="337"/>
      <c r="D421" s="338"/>
      <c r="E421" s="341"/>
      <c r="F421" s="285"/>
      <c r="G421" s="286"/>
      <c r="H421" s="286"/>
      <c r="I421" s="342"/>
    </row>
    <row r="422" spans="1:9" hidden="1">
      <c r="A422" s="334"/>
      <c r="B422" s="339"/>
      <c r="C422" s="339"/>
      <c r="D422" s="340"/>
      <c r="E422" s="341"/>
      <c r="F422" s="285"/>
      <c r="G422" s="286"/>
      <c r="H422" s="286"/>
      <c r="I422" s="342"/>
    </row>
    <row r="423" spans="1:9" hidden="1">
      <c r="A423" s="285" t="str">
        <f>CONCATENATE([2]List1!$A$65)</f>
        <v>přestávka 30 sekund</v>
      </c>
      <c r="B423" s="286"/>
      <c r="C423" s="286"/>
      <c r="D423" s="342"/>
      <c r="E423" s="123"/>
      <c r="F423" s="285" t="str">
        <f>CONCATENATE([2]List1!$A$65)</f>
        <v>přestávka 30 sekund</v>
      </c>
      <c r="G423" s="286"/>
      <c r="H423" s="286"/>
      <c r="I423" s="342"/>
    </row>
    <row r="424" spans="1:9" hidden="1">
      <c r="A424" s="332"/>
      <c r="B424" s="335"/>
      <c r="C424" s="335"/>
      <c r="D424" s="336"/>
      <c r="E424" s="341" t="str">
        <f>CONCATENATE([2]List1!$A$63)</f>
        <v>2</v>
      </c>
      <c r="F424" s="285"/>
      <c r="G424" s="286"/>
      <c r="H424" s="286"/>
      <c r="I424" s="342"/>
    </row>
    <row r="425" spans="1:9" hidden="1">
      <c r="A425" s="333"/>
      <c r="B425" s="337"/>
      <c r="C425" s="337"/>
      <c r="D425" s="338"/>
      <c r="E425" s="341"/>
      <c r="F425" s="285"/>
      <c r="G425" s="286"/>
      <c r="H425" s="286"/>
      <c r="I425" s="342"/>
    </row>
    <row r="426" spans="1:9" hidden="1">
      <c r="A426" s="334"/>
      <c r="B426" s="339"/>
      <c r="C426" s="339"/>
      <c r="D426" s="340"/>
      <c r="E426" s="341"/>
      <c r="F426" s="285"/>
      <c r="G426" s="286"/>
      <c r="H426" s="286"/>
      <c r="I426" s="342"/>
    </row>
    <row r="427" spans="1:9" hidden="1">
      <c r="A427" s="285" t="str">
        <f>CONCATENATE([2]List1!$A$65)</f>
        <v>přestávka 30 sekund</v>
      </c>
      <c r="B427" s="286"/>
      <c r="C427" s="286"/>
      <c r="D427" s="342"/>
      <c r="E427" s="123"/>
      <c r="F427" s="285" t="str">
        <f>CONCATENATE([2]List1!$A$65)</f>
        <v>přestávka 30 sekund</v>
      </c>
      <c r="G427" s="286"/>
      <c r="H427" s="286"/>
      <c r="I427" s="342"/>
    </row>
    <row r="428" spans="1:9" hidden="1">
      <c r="A428" s="332"/>
      <c r="B428" s="335"/>
      <c r="C428" s="335"/>
      <c r="D428" s="336"/>
      <c r="E428" s="341" t="str">
        <f>CONCATENATE([2]List1!$A$64)</f>
        <v>3</v>
      </c>
      <c r="F428" s="285"/>
      <c r="G428" s="286"/>
      <c r="H428" s="286"/>
      <c r="I428" s="342"/>
    </row>
    <row r="429" spans="1:9" hidden="1">
      <c r="A429" s="333"/>
      <c r="B429" s="337"/>
      <c r="C429" s="337"/>
      <c r="D429" s="338"/>
      <c r="E429" s="341"/>
      <c r="F429" s="285"/>
      <c r="G429" s="286"/>
      <c r="H429" s="286"/>
      <c r="I429" s="342"/>
    </row>
    <row r="430" spans="1:9" ht="13.5" hidden="1" thickBot="1">
      <c r="A430" s="346"/>
      <c r="B430" s="347"/>
      <c r="C430" s="347"/>
      <c r="D430" s="348"/>
      <c r="E430" s="341"/>
      <c r="F430" s="349"/>
      <c r="G430" s="350"/>
      <c r="H430" s="350"/>
      <c r="I430" s="351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3"/>
      <c r="B432" s="356" t="str">
        <f>CONCATENATE([2]List1!$A$66)</f>
        <v>součet technických bodů červený ve všech kolech</v>
      </c>
      <c r="C432" s="357"/>
      <c r="D432" s="84"/>
      <c r="E432" s="90"/>
      <c r="F432" s="84"/>
      <c r="G432" s="358" t="str">
        <f>CONCATENATE([2]List1!$A$67)</f>
        <v>součet technických bodů modrý ve všech kolech</v>
      </c>
      <c r="H432" s="359"/>
      <c r="I432" s="343"/>
    </row>
    <row r="433" spans="1:9" hidden="1">
      <c r="A433" s="344"/>
      <c r="B433" s="356"/>
      <c r="C433" s="357"/>
      <c r="D433" s="84"/>
      <c r="E433" s="90"/>
      <c r="F433" s="84"/>
      <c r="G433" s="358"/>
      <c r="H433" s="359"/>
      <c r="I433" s="344"/>
    </row>
    <row r="434" spans="1:9" ht="13.5" hidden="1" thickBot="1">
      <c r="A434" s="345"/>
      <c r="B434" s="356"/>
      <c r="C434" s="357"/>
      <c r="D434" s="84"/>
      <c r="E434" s="90"/>
      <c r="F434" s="84"/>
      <c r="G434" s="358"/>
      <c r="H434" s="359"/>
      <c r="I434" s="345"/>
    </row>
    <row r="435" spans="1:9" hidden="1">
      <c r="A435" s="84"/>
      <c r="B435" s="352" t="str">
        <f>CONCATENATE([2]List1!$A$68)</f>
        <v>kvalifikační body červený</v>
      </c>
      <c r="C435" s="353"/>
      <c r="D435" s="354"/>
      <c r="E435" s="90"/>
      <c r="F435" s="354"/>
      <c r="G435" s="355" t="str">
        <f>CONCATENATE([2]List1!$A$69)</f>
        <v>kvalifikační body modrý</v>
      </c>
      <c r="H435" s="355"/>
      <c r="I435" s="84"/>
    </row>
    <row r="436" spans="1:9" hidden="1">
      <c r="A436" s="84"/>
      <c r="B436" s="352"/>
      <c r="C436" s="353"/>
      <c r="D436" s="354"/>
      <c r="E436" s="90"/>
      <c r="F436" s="354"/>
      <c r="G436" s="355"/>
      <c r="H436" s="355"/>
      <c r="I436" s="84"/>
    </row>
    <row r="437" spans="1:9" hidden="1">
      <c r="A437" s="84"/>
      <c r="B437" s="352"/>
      <c r="C437" s="353"/>
      <c r="D437" s="354"/>
      <c r="E437" s="90"/>
      <c r="F437" s="354"/>
      <c r="G437" s="355"/>
      <c r="H437" s="35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64" t="str">
        <f>CONCATENATE([2]List1!$A$71)</f>
        <v>Skutečný čas:</v>
      </c>
      <c r="I439" s="365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66" t="str">
        <f>CONCATENATE([2]List1!$A$72)</f>
        <v>Kvalifikace do tabulky:</v>
      </c>
      <c r="B443" s="366"/>
      <c r="C443" s="366"/>
      <c r="D443" s="366"/>
      <c r="E443" s="366"/>
      <c r="F443" s="366"/>
      <c r="G443" s="366"/>
      <c r="H443" s="366"/>
      <c r="I443" s="366"/>
    </row>
    <row r="444" spans="1:9" hidden="1">
      <c r="A444" s="366"/>
      <c r="B444" s="366"/>
      <c r="C444" s="366"/>
      <c r="D444" s="366"/>
      <c r="E444" s="366"/>
      <c r="F444" s="366"/>
      <c r="G444" s="366"/>
      <c r="H444" s="366"/>
      <c r="I444" s="366"/>
    </row>
    <row r="445" spans="1:9" hidden="1">
      <c r="A445" s="360" t="str">
        <f>CONCATENATE([2]List1!$A$84)</f>
        <v xml:space="preserve"> 5 : 0</v>
      </c>
      <c r="B445" s="367" t="str">
        <f>CONCATENATE([2]List1!$A$73)</f>
        <v>vítězství na lopatky</v>
      </c>
      <c r="C445" s="368"/>
      <c r="D445" s="369"/>
      <c r="E445" s="90"/>
      <c r="F445" s="360" t="str">
        <f>CONCATENATE([2]List1!$A$84)</f>
        <v xml:space="preserve"> 5 : 0</v>
      </c>
      <c r="G445" s="373" t="str">
        <f>CONCATENATE([2]List1!$A$79)</f>
        <v>vítězství pro nenastoupení soupeře</v>
      </c>
      <c r="H445" s="374"/>
      <c r="I445" s="375"/>
    </row>
    <row r="446" spans="1:9" hidden="1">
      <c r="A446" s="360"/>
      <c r="B446" s="370"/>
      <c r="C446" s="371"/>
      <c r="D446" s="372"/>
      <c r="E446" s="90"/>
      <c r="F446" s="360"/>
      <c r="G446" s="376"/>
      <c r="H446" s="377"/>
      <c r="I446" s="378"/>
    </row>
    <row r="447" spans="1:9" ht="12.75" hidden="1" customHeight="1">
      <c r="A447" s="360" t="str">
        <f>CONCATENATE([2]List1!$A$85)</f>
        <v xml:space="preserve"> 4 : 0 </v>
      </c>
      <c r="B447" s="361" t="str">
        <f>CONCATENATE([2]List1!$A$74)</f>
        <v>technická převaha ve dvou kolech, poražený nemá technické body</v>
      </c>
      <c r="C447" s="361"/>
      <c r="D447" s="361"/>
      <c r="E447" s="90"/>
      <c r="F447" s="360" t="str">
        <f>CONCATENATE([2]List1!$A$84)</f>
        <v xml:space="preserve"> 5 : 0</v>
      </c>
      <c r="G447" s="363" t="str">
        <f>CONCATENATE([2]List1!$A$80)</f>
        <v>diskvalifikace pro 3 "O"</v>
      </c>
      <c r="H447" s="363"/>
      <c r="I447" s="363"/>
    </row>
    <row r="448" spans="1:9" ht="12.75" hidden="1" customHeight="1">
      <c r="A448" s="360"/>
      <c r="B448" s="361"/>
      <c r="C448" s="361"/>
      <c r="D448" s="361"/>
      <c r="E448" s="90"/>
      <c r="F448" s="360"/>
      <c r="G448" s="363"/>
      <c r="H448" s="363"/>
      <c r="I448" s="363"/>
    </row>
    <row r="449" spans="1:9" ht="12.75" hidden="1" customHeight="1">
      <c r="A449" s="360" t="str">
        <f>CONCATENATE([2]List1!$A$86)</f>
        <v xml:space="preserve"> 4 : 1 </v>
      </c>
      <c r="B449" s="361" t="str">
        <f>CONCATENATE([2]List1!$A$75)</f>
        <v>technická převaha ve dvou kolech, poražený má technické body</v>
      </c>
      <c r="C449" s="361"/>
      <c r="D449" s="361"/>
      <c r="E449" s="90"/>
      <c r="F449" s="360" t="str">
        <f>CONCATENATE([2]List1!$A$84)</f>
        <v xml:space="preserve"> 5 : 0</v>
      </c>
      <c r="G449" s="363" t="str">
        <f>CONCATENATE([2]List1!$A$81)</f>
        <v>diskvalifikace z celé soutěže</v>
      </c>
      <c r="H449" s="363"/>
      <c r="I449" s="363"/>
    </row>
    <row r="450" spans="1:9" ht="12.75" hidden="1" customHeight="1">
      <c r="A450" s="360"/>
      <c r="B450" s="361"/>
      <c r="C450" s="361"/>
      <c r="D450" s="361"/>
      <c r="E450" s="90"/>
      <c r="F450" s="360"/>
      <c r="G450" s="363"/>
      <c r="H450" s="363"/>
      <c r="I450" s="363"/>
    </row>
    <row r="451" spans="1:9" hidden="1">
      <c r="A451" s="360" t="str">
        <f>CONCATENATE([2]List1!$A$87:$IV$87)</f>
        <v xml:space="preserve"> 3 : 0 </v>
      </c>
      <c r="B451" s="361" t="str">
        <f>CONCATENATE([2]List1!$A$76)</f>
        <v>vítězství na body, poražený nemá technické body</v>
      </c>
      <c r="C451" s="361"/>
      <c r="D451" s="361"/>
      <c r="E451" s="90"/>
      <c r="F451" s="360" t="str">
        <f>CONCATENATE([2]List1!$A$89)</f>
        <v xml:space="preserve"> 0 : 0 </v>
      </c>
      <c r="G451" s="363" t="str">
        <f>CONCATENATE([2]List1!$A$82)</f>
        <v>oba soupeři jsou diskvalifikováni v utkání</v>
      </c>
      <c r="H451" s="363"/>
      <c r="I451" s="363"/>
    </row>
    <row r="452" spans="1:9" hidden="1">
      <c r="A452" s="360"/>
      <c r="B452" s="361"/>
      <c r="C452" s="361"/>
      <c r="D452" s="361"/>
      <c r="E452" s="90"/>
      <c r="F452" s="360"/>
      <c r="G452" s="363"/>
      <c r="H452" s="363"/>
      <c r="I452" s="363"/>
    </row>
    <row r="453" spans="1:9" ht="12.75" hidden="1" customHeight="1">
      <c r="A453" s="360" t="str">
        <f>CONCATENATE([2]List1!$A$88)</f>
        <v xml:space="preserve"> 3 : 1 </v>
      </c>
      <c r="B453" s="361" t="str">
        <f>CONCATENATE([2]List1!$A$77)</f>
        <v>vítězství na body, poražený má technické body</v>
      </c>
      <c r="C453" s="361"/>
      <c r="D453" s="361"/>
      <c r="E453" s="90"/>
      <c r="F453" s="360" t="str">
        <f>CONCATENATE([2]List1!$A$89)</f>
        <v xml:space="preserve"> 0 : 0 </v>
      </c>
      <c r="G453" s="363" t="str">
        <f>CONCATENATE([2]List1!$A$83)</f>
        <v>oba soupeři jsou diskvalifikováni v celé soutěži</v>
      </c>
      <c r="H453" s="363"/>
      <c r="I453" s="363"/>
    </row>
    <row r="454" spans="1:9" ht="12.75" hidden="1" customHeight="1">
      <c r="A454" s="360"/>
      <c r="B454" s="361"/>
      <c r="C454" s="361"/>
      <c r="D454" s="361"/>
      <c r="E454" s="90"/>
      <c r="F454" s="360"/>
      <c r="G454" s="363"/>
      <c r="H454" s="363"/>
      <c r="I454" s="363"/>
    </row>
    <row r="455" spans="1:9" hidden="1">
      <c r="A455" s="360" t="str">
        <f>CONCATENATE([2]List1!$A$84)</f>
        <v xml:space="preserve"> 5 : 0</v>
      </c>
      <c r="B455" s="367" t="str">
        <f>CONCATENATE([2]List1!$A$78)</f>
        <v>vítězství pro zranění soupeře</v>
      </c>
      <c r="C455" s="368"/>
      <c r="D455" s="369"/>
      <c r="E455" s="90"/>
      <c r="F455" s="379" t="str">
        <f>CONCATENATE([2]List1!$A$90)</f>
        <v>Podpis:</v>
      </c>
      <c r="G455" s="380"/>
      <c r="H455" s="380"/>
      <c r="I455" s="381"/>
    </row>
    <row r="456" spans="1:9" hidden="1">
      <c r="A456" s="360"/>
      <c r="B456" s="370"/>
      <c r="C456" s="371"/>
      <c r="D456" s="372"/>
      <c r="E456" s="90"/>
      <c r="F456" s="382"/>
      <c r="G456" s="383"/>
      <c r="H456" s="383"/>
      <c r="I456" s="384"/>
    </row>
    <row r="457" spans="1:9" hidden="1">
      <c r="A457" s="267" t="str">
        <f>CONCATENATE([2]List1!$A$55)</f>
        <v>Bodovací lístek SZČR</v>
      </c>
      <c r="B457" s="267"/>
      <c r="C457" s="267"/>
      <c r="D457" s="267"/>
      <c r="E457" s="267"/>
      <c r="F457" s="267"/>
      <c r="G457" s="267"/>
      <c r="H457" s="267"/>
      <c r="I457" s="267"/>
    </row>
    <row r="458" spans="1:9" hidden="1">
      <c r="A458" s="267"/>
      <c r="B458" s="267"/>
      <c r="C458" s="267"/>
      <c r="D458" s="267"/>
      <c r="E458" s="267"/>
      <c r="F458" s="267"/>
      <c r="G458" s="267"/>
      <c r="H458" s="267"/>
      <c r="I458" s="267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10" t="str">
        <f>CONCATENATE([2]List1!$A$56)</f>
        <v>Bodový rozhodčí:</v>
      </c>
      <c r="B460" s="311"/>
      <c r="C460" s="314"/>
      <c r="D460" s="315"/>
      <c r="E460" s="316"/>
      <c r="F460" s="84"/>
      <c r="G460" s="84"/>
      <c r="H460" s="84"/>
      <c r="I460" s="84"/>
    </row>
    <row r="461" spans="1:9" hidden="1">
      <c r="A461" s="312"/>
      <c r="B461" s="313"/>
      <c r="C461" s="317"/>
      <c r="D461" s="318"/>
      <c r="E461" s="319"/>
      <c r="F461" s="84"/>
      <c r="G461" s="84"/>
      <c r="H461" s="84"/>
      <c r="I461" s="84"/>
    </row>
    <row r="462" spans="1:9" hidden="1">
      <c r="A462" s="320" t="str">
        <f>CONCATENATE([2]List1!$A$57)</f>
        <v>Rozhodčí na žíněnce:</v>
      </c>
      <c r="B462" s="321"/>
      <c r="C462" s="322"/>
      <c r="D462" s="323"/>
      <c r="E462" s="324"/>
      <c r="F462" s="84"/>
      <c r="G462" s="84"/>
      <c r="H462" s="84"/>
      <c r="I462" s="84"/>
    </row>
    <row r="463" spans="1:9" hidden="1">
      <c r="A463" s="312"/>
      <c r="B463" s="313"/>
      <c r="C463" s="317"/>
      <c r="D463" s="318"/>
      <c r="E463" s="319"/>
      <c r="F463" s="84"/>
      <c r="G463" s="84"/>
      <c r="H463" s="84"/>
      <c r="I463" s="84"/>
    </row>
    <row r="464" spans="1:9" hidden="1">
      <c r="A464" s="320" t="str">
        <f>CONCATENATE([2]List1!$A$58)</f>
        <v>Předseda žíněnky</v>
      </c>
      <c r="B464" s="321"/>
      <c r="C464" s="322"/>
      <c r="D464" s="323"/>
      <c r="E464" s="324"/>
      <c r="F464" s="84"/>
      <c r="G464" s="84"/>
      <c r="H464" s="84"/>
      <c r="I464" s="84"/>
    </row>
    <row r="465" spans="1:9" ht="13.5" hidden="1" thickBot="1">
      <c r="A465" s="325"/>
      <c r="B465" s="326"/>
      <c r="C465" s="327"/>
      <c r="D465" s="328"/>
      <c r="E465" s="329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70" t="str">
        <f>CONCATENATE([2]List1!$A$40)</f>
        <v>soutěž</v>
      </c>
      <c r="B467" s="271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6" t="str">
        <f>CONCATENATE(Hlasatel!A468)</f>
        <v>Vánoční turnaj Chomutov</v>
      </c>
      <c r="B468" s="297"/>
      <c r="C468" s="253" t="str">
        <f>CONCATENATE(Hlasatel!C468)</f>
        <v>14.12.2019</v>
      </c>
      <c r="D468" s="253">
        <f>ABS(Hlasatel!D468)</f>
        <v>501</v>
      </c>
      <c r="E468" s="255" t="str">
        <f>CONCATENATE(Hlasatel!E468)</f>
        <v>Ml.ž 37 kg</v>
      </c>
      <c r="F468" s="253" t="str">
        <f>CONCATENATE(Hlasatel!F468)</f>
        <v>ř.ř.</v>
      </c>
      <c r="G468" s="253" t="str">
        <f>CONCATENATE(Hlasatel!G468)</f>
        <v>5</v>
      </c>
      <c r="H468" s="265" t="str">
        <f>CONCATENATE(Hlasatel!H468)</f>
        <v/>
      </c>
      <c r="I468" s="268" t="str">
        <f>CONCATENATE(Hlasatel!I468)</f>
        <v>2</v>
      </c>
    </row>
    <row r="469" spans="1:9" ht="13.5" hidden="1" thickBot="1">
      <c r="A469" s="298"/>
      <c r="B469" s="299"/>
      <c r="C469" s="254"/>
      <c r="D469" s="254"/>
      <c r="E469" s="256"/>
      <c r="F469" s="254"/>
      <c r="G469" s="254"/>
      <c r="H469" s="266"/>
      <c r="I469" s="269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80" t="str">
        <f>CONCATENATE([2]List1!$A$48)</f>
        <v>červený</v>
      </c>
      <c r="B471" s="281"/>
      <c r="C471" s="281"/>
      <c r="D471" s="282"/>
      <c r="E471" s="283"/>
      <c r="F471" s="270" t="str">
        <f>CONCATENATE([2]List1!$A$49)</f>
        <v>modrý</v>
      </c>
      <c r="G471" s="271"/>
      <c r="H471" s="271"/>
      <c r="I471" s="284"/>
    </row>
    <row r="472" spans="1:9" hidden="1">
      <c r="A472" s="285" t="str">
        <f>CONCATENATE([2]List1!$A$50)</f>
        <v>jméno</v>
      </c>
      <c r="B472" s="286"/>
      <c r="C472" s="98" t="str">
        <f>CONCATENATE([2]List1!$A$51)</f>
        <v>oddíl</v>
      </c>
      <c r="D472" s="99" t="str">
        <f>CONCATENATE([2]List1!$A$52)</f>
        <v>los</v>
      </c>
      <c r="E472" s="283"/>
      <c r="F472" s="285" t="str">
        <f>CONCATENATE([2]List1!$A$50)</f>
        <v>jméno</v>
      </c>
      <c r="G472" s="286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57" t="str">
        <f>CONCATENATE(Hlasatel!A473)</f>
        <v>Rychter Martin</v>
      </c>
      <c r="B473" s="258"/>
      <c r="C473" s="261" t="str">
        <f>CONCATENATE(Hlasatel!C473)</f>
        <v>CW</v>
      </c>
      <c r="D473" s="278" t="str">
        <f>CONCATENATE(Hlasatel!D473)</f>
        <v>2</v>
      </c>
      <c r="E473" s="283"/>
      <c r="F473" s="257" t="str">
        <f>CONCATENATE(Hlasatel!F473)</f>
        <v>Taimbetor Muhammad</v>
      </c>
      <c r="G473" s="258"/>
      <c r="H473" s="261" t="str">
        <f>CONCATENATE(Hlasatel!H473)</f>
        <v>Ústí</v>
      </c>
      <c r="I473" s="278" t="str">
        <f>CONCATENATE(Hlasatel!I473)</f>
        <v>4</v>
      </c>
    </row>
    <row r="474" spans="1:9" ht="13.5" hidden="1" thickBot="1">
      <c r="A474" s="259"/>
      <c r="B474" s="260"/>
      <c r="C474" s="262"/>
      <c r="D474" s="279"/>
      <c r="E474" s="283"/>
      <c r="F474" s="259"/>
      <c r="G474" s="260"/>
      <c r="H474" s="262"/>
      <c r="I474" s="279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71" t="str">
        <f>CONCATENATE([2]List1!$A$60)</f>
        <v>body</v>
      </c>
      <c r="C476" s="271"/>
      <c r="D476" s="284"/>
      <c r="E476" s="96" t="str">
        <f>CONCATENATE([2]List1!$A$61)</f>
        <v>kolo</v>
      </c>
      <c r="F476" s="330" t="str">
        <f>CONCATENATE([2]List1!$A$60)</f>
        <v>body</v>
      </c>
      <c r="G476" s="331"/>
      <c r="H476" s="331"/>
      <c r="I476" s="127" t="str">
        <f>CONCATENATE([2]List1!$A$59)</f>
        <v>součet</v>
      </c>
    </row>
    <row r="477" spans="1:9" hidden="1">
      <c r="A477" s="332"/>
      <c r="B477" s="335"/>
      <c r="C477" s="335"/>
      <c r="D477" s="336"/>
      <c r="E477" s="341" t="str">
        <f>CONCATENATE([2]List1!$A$62)</f>
        <v>1</v>
      </c>
      <c r="F477" s="285"/>
      <c r="G477" s="286"/>
      <c r="H477" s="286"/>
      <c r="I477" s="342"/>
    </row>
    <row r="478" spans="1:9" hidden="1">
      <c r="A478" s="333"/>
      <c r="B478" s="337"/>
      <c r="C478" s="337"/>
      <c r="D478" s="338"/>
      <c r="E478" s="341"/>
      <c r="F478" s="285"/>
      <c r="G478" s="286"/>
      <c r="H478" s="286"/>
      <c r="I478" s="342"/>
    </row>
    <row r="479" spans="1:9" hidden="1">
      <c r="A479" s="334"/>
      <c r="B479" s="339"/>
      <c r="C479" s="339"/>
      <c r="D479" s="340"/>
      <c r="E479" s="341"/>
      <c r="F479" s="285"/>
      <c r="G479" s="286"/>
      <c r="H479" s="286"/>
      <c r="I479" s="342"/>
    </row>
    <row r="480" spans="1:9" hidden="1">
      <c r="A480" s="285" t="str">
        <f>CONCATENATE([2]List1!$A$65)</f>
        <v>přestávka 30 sekund</v>
      </c>
      <c r="B480" s="286"/>
      <c r="C480" s="286"/>
      <c r="D480" s="342"/>
      <c r="E480" s="123"/>
      <c r="F480" s="285" t="str">
        <f>CONCATENATE([2]List1!$A$65)</f>
        <v>přestávka 30 sekund</v>
      </c>
      <c r="G480" s="286"/>
      <c r="H480" s="286"/>
      <c r="I480" s="342"/>
    </row>
    <row r="481" spans="1:9" hidden="1">
      <c r="A481" s="332"/>
      <c r="B481" s="335"/>
      <c r="C481" s="335"/>
      <c r="D481" s="336"/>
      <c r="E481" s="341" t="str">
        <f>CONCATENATE([2]List1!$A$63)</f>
        <v>2</v>
      </c>
      <c r="F481" s="285"/>
      <c r="G481" s="286"/>
      <c r="H481" s="286"/>
      <c r="I481" s="342"/>
    </row>
    <row r="482" spans="1:9" hidden="1">
      <c r="A482" s="333"/>
      <c r="B482" s="337"/>
      <c r="C482" s="337"/>
      <c r="D482" s="338"/>
      <c r="E482" s="341"/>
      <c r="F482" s="285"/>
      <c r="G482" s="286"/>
      <c r="H482" s="286"/>
      <c r="I482" s="342"/>
    </row>
    <row r="483" spans="1:9" hidden="1">
      <c r="A483" s="334"/>
      <c r="B483" s="339"/>
      <c r="C483" s="339"/>
      <c r="D483" s="340"/>
      <c r="E483" s="341"/>
      <c r="F483" s="285"/>
      <c r="G483" s="286"/>
      <c r="H483" s="286"/>
      <c r="I483" s="342"/>
    </row>
    <row r="484" spans="1:9" hidden="1">
      <c r="A484" s="285" t="str">
        <f>CONCATENATE([2]List1!$A$65)</f>
        <v>přestávka 30 sekund</v>
      </c>
      <c r="B484" s="286"/>
      <c r="C484" s="286"/>
      <c r="D484" s="342"/>
      <c r="E484" s="123"/>
      <c r="F484" s="285" t="str">
        <f>CONCATENATE([2]List1!$A$65)</f>
        <v>přestávka 30 sekund</v>
      </c>
      <c r="G484" s="286"/>
      <c r="H484" s="286"/>
      <c r="I484" s="342"/>
    </row>
    <row r="485" spans="1:9" hidden="1">
      <c r="A485" s="332"/>
      <c r="B485" s="335"/>
      <c r="C485" s="335"/>
      <c r="D485" s="336"/>
      <c r="E485" s="341" t="str">
        <f>CONCATENATE([2]List1!$A$64)</f>
        <v>3</v>
      </c>
      <c r="F485" s="285"/>
      <c r="G485" s="286"/>
      <c r="H485" s="286"/>
      <c r="I485" s="342"/>
    </row>
    <row r="486" spans="1:9" hidden="1">
      <c r="A486" s="333"/>
      <c r="B486" s="337"/>
      <c r="C486" s="337"/>
      <c r="D486" s="338"/>
      <c r="E486" s="341"/>
      <c r="F486" s="285"/>
      <c r="G486" s="286"/>
      <c r="H486" s="286"/>
      <c r="I486" s="342"/>
    </row>
    <row r="487" spans="1:9" ht="13.5" hidden="1" thickBot="1">
      <c r="A487" s="346"/>
      <c r="B487" s="347"/>
      <c r="C487" s="347"/>
      <c r="D487" s="348"/>
      <c r="E487" s="341"/>
      <c r="F487" s="349"/>
      <c r="G487" s="350"/>
      <c r="H487" s="350"/>
      <c r="I487" s="351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3"/>
      <c r="B489" s="356" t="str">
        <f>CONCATENATE([2]List1!$A$66)</f>
        <v>součet technických bodů červený ve všech kolech</v>
      </c>
      <c r="C489" s="357"/>
      <c r="D489" s="84"/>
      <c r="E489" s="90"/>
      <c r="F489" s="84"/>
      <c r="G489" s="358" t="str">
        <f>CONCATENATE([2]List1!$A$67)</f>
        <v>součet technických bodů modrý ve všech kolech</v>
      </c>
      <c r="H489" s="359"/>
      <c r="I489" s="343"/>
    </row>
    <row r="490" spans="1:9" hidden="1">
      <c r="A490" s="344"/>
      <c r="B490" s="356"/>
      <c r="C490" s="357"/>
      <c r="D490" s="84"/>
      <c r="E490" s="90"/>
      <c r="F490" s="84"/>
      <c r="G490" s="358"/>
      <c r="H490" s="359"/>
      <c r="I490" s="344"/>
    </row>
    <row r="491" spans="1:9" ht="13.5" hidden="1" thickBot="1">
      <c r="A491" s="345"/>
      <c r="B491" s="356"/>
      <c r="C491" s="357"/>
      <c r="D491" s="84"/>
      <c r="E491" s="90"/>
      <c r="F491" s="84"/>
      <c r="G491" s="358"/>
      <c r="H491" s="359"/>
      <c r="I491" s="345"/>
    </row>
    <row r="492" spans="1:9" hidden="1">
      <c r="A492" s="84"/>
      <c r="B492" s="352" t="str">
        <f>CONCATENATE([2]List1!$A$68)</f>
        <v>kvalifikační body červený</v>
      </c>
      <c r="C492" s="353"/>
      <c r="D492" s="354"/>
      <c r="E492" s="90"/>
      <c r="F492" s="354"/>
      <c r="G492" s="355" t="str">
        <f>CONCATENATE([2]List1!$A$69)</f>
        <v>kvalifikační body modrý</v>
      </c>
      <c r="H492" s="355"/>
      <c r="I492" s="84"/>
    </row>
    <row r="493" spans="1:9" hidden="1">
      <c r="A493" s="84"/>
      <c r="B493" s="352"/>
      <c r="C493" s="353"/>
      <c r="D493" s="354"/>
      <c r="E493" s="90"/>
      <c r="F493" s="354"/>
      <c r="G493" s="355"/>
      <c r="H493" s="355"/>
      <c r="I493" s="84"/>
    </row>
    <row r="494" spans="1:9" hidden="1">
      <c r="A494" s="84"/>
      <c r="B494" s="352"/>
      <c r="C494" s="353"/>
      <c r="D494" s="354"/>
      <c r="E494" s="90"/>
      <c r="F494" s="354"/>
      <c r="G494" s="355"/>
      <c r="H494" s="35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64" t="str">
        <f>CONCATENATE([2]List1!$A$71)</f>
        <v>Skutečný čas:</v>
      </c>
      <c r="I496" s="365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66" t="str">
        <f>CONCATENATE([2]List1!$A$72)</f>
        <v>Kvalifikace do tabulky:</v>
      </c>
      <c r="B500" s="366"/>
      <c r="C500" s="366"/>
      <c r="D500" s="366"/>
      <c r="E500" s="366"/>
      <c r="F500" s="366"/>
      <c r="G500" s="366"/>
      <c r="H500" s="366"/>
      <c r="I500" s="366"/>
    </row>
    <row r="501" spans="1:9" hidden="1">
      <c r="A501" s="366"/>
      <c r="B501" s="366"/>
      <c r="C501" s="366"/>
      <c r="D501" s="366"/>
      <c r="E501" s="366"/>
      <c r="F501" s="366"/>
      <c r="G501" s="366"/>
      <c r="H501" s="366"/>
      <c r="I501" s="366"/>
    </row>
    <row r="502" spans="1:9" hidden="1">
      <c r="A502" s="360" t="str">
        <f>CONCATENATE([2]List1!$A$84)</f>
        <v xml:space="preserve"> 5 : 0</v>
      </c>
      <c r="B502" s="367" t="str">
        <f>CONCATENATE([2]List1!$A$73)</f>
        <v>vítězství na lopatky</v>
      </c>
      <c r="C502" s="368"/>
      <c r="D502" s="369"/>
      <c r="E502" s="90"/>
      <c r="F502" s="360" t="str">
        <f>CONCATENATE([2]List1!$A$84)</f>
        <v xml:space="preserve"> 5 : 0</v>
      </c>
      <c r="G502" s="373" t="str">
        <f>CONCATENATE([2]List1!$A$79)</f>
        <v>vítězství pro nenastoupení soupeře</v>
      </c>
      <c r="H502" s="374"/>
      <c r="I502" s="375"/>
    </row>
    <row r="503" spans="1:9" hidden="1">
      <c r="A503" s="360"/>
      <c r="B503" s="370"/>
      <c r="C503" s="371"/>
      <c r="D503" s="372"/>
      <c r="E503" s="90"/>
      <c r="F503" s="360"/>
      <c r="G503" s="376"/>
      <c r="H503" s="377"/>
      <c r="I503" s="378"/>
    </row>
    <row r="504" spans="1:9" ht="12.75" hidden="1" customHeight="1">
      <c r="A504" s="360" t="str">
        <f>CONCATENATE([2]List1!$A$85)</f>
        <v xml:space="preserve"> 4 : 0 </v>
      </c>
      <c r="B504" s="361" t="str">
        <f>CONCATENATE([2]List1!$A$74)</f>
        <v>technická převaha ve dvou kolech, poražený nemá technické body</v>
      </c>
      <c r="C504" s="361"/>
      <c r="D504" s="361"/>
      <c r="E504" s="90"/>
      <c r="F504" s="360" t="str">
        <f>CONCATENATE([2]List1!$A$84)</f>
        <v xml:space="preserve"> 5 : 0</v>
      </c>
      <c r="G504" s="363" t="str">
        <f>CONCATENATE([2]List1!$A$80)</f>
        <v>diskvalifikace pro 3 "O"</v>
      </c>
      <c r="H504" s="363"/>
      <c r="I504" s="363"/>
    </row>
    <row r="505" spans="1:9" ht="12.75" hidden="1" customHeight="1">
      <c r="A505" s="360"/>
      <c r="B505" s="361"/>
      <c r="C505" s="361"/>
      <c r="D505" s="361"/>
      <c r="E505" s="90"/>
      <c r="F505" s="360"/>
      <c r="G505" s="363"/>
      <c r="H505" s="363"/>
      <c r="I505" s="363"/>
    </row>
    <row r="506" spans="1:9" ht="12.75" hidden="1" customHeight="1">
      <c r="A506" s="360" t="str">
        <f>CONCATENATE([2]List1!$A$86)</f>
        <v xml:space="preserve"> 4 : 1 </v>
      </c>
      <c r="B506" s="361" t="str">
        <f>CONCATENATE([2]List1!$A$75)</f>
        <v>technická převaha ve dvou kolech, poražený má technické body</v>
      </c>
      <c r="C506" s="361"/>
      <c r="D506" s="361"/>
      <c r="E506" s="90"/>
      <c r="F506" s="360" t="str">
        <f>CONCATENATE([2]List1!$A$84)</f>
        <v xml:space="preserve"> 5 : 0</v>
      </c>
      <c r="G506" s="363" t="str">
        <f>CONCATENATE([2]List1!$A$81)</f>
        <v>diskvalifikace z celé soutěže</v>
      </c>
      <c r="H506" s="363"/>
      <c r="I506" s="363"/>
    </row>
    <row r="507" spans="1:9" ht="12.75" hidden="1" customHeight="1">
      <c r="A507" s="360"/>
      <c r="B507" s="361"/>
      <c r="C507" s="361"/>
      <c r="D507" s="361"/>
      <c r="E507" s="90"/>
      <c r="F507" s="360"/>
      <c r="G507" s="363"/>
      <c r="H507" s="363"/>
      <c r="I507" s="363"/>
    </row>
    <row r="508" spans="1:9" hidden="1">
      <c r="A508" s="360" t="str">
        <f>CONCATENATE([2]List1!$A$87:$IV$87)</f>
        <v xml:space="preserve"> 3 : 0 </v>
      </c>
      <c r="B508" s="361" t="str">
        <f>CONCATENATE([2]List1!$A$76)</f>
        <v>vítězství na body, poražený nemá technické body</v>
      </c>
      <c r="C508" s="361"/>
      <c r="D508" s="361"/>
      <c r="E508" s="90"/>
      <c r="F508" s="360" t="str">
        <f>CONCATENATE([2]List1!$A$89)</f>
        <v xml:space="preserve"> 0 : 0 </v>
      </c>
      <c r="G508" s="363" t="str">
        <f>CONCATENATE([2]List1!$A$82)</f>
        <v>oba soupeři jsou diskvalifikováni v utkání</v>
      </c>
      <c r="H508" s="363"/>
      <c r="I508" s="363"/>
    </row>
    <row r="509" spans="1:9" hidden="1">
      <c r="A509" s="360"/>
      <c r="B509" s="361"/>
      <c r="C509" s="361"/>
      <c r="D509" s="361"/>
      <c r="E509" s="90"/>
      <c r="F509" s="360"/>
      <c r="G509" s="363"/>
      <c r="H509" s="363"/>
      <c r="I509" s="363"/>
    </row>
    <row r="510" spans="1:9" ht="12.75" hidden="1" customHeight="1">
      <c r="A510" s="360" t="str">
        <f>CONCATENATE([2]List1!$A$88)</f>
        <v xml:space="preserve"> 3 : 1 </v>
      </c>
      <c r="B510" s="361" t="str">
        <f>CONCATENATE([2]List1!$A$77)</f>
        <v>vítězství na body, poražený má technické body</v>
      </c>
      <c r="C510" s="361"/>
      <c r="D510" s="361"/>
      <c r="E510" s="90"/>
      <c r="F510" s="360" t="str">
        <f>CONCATENATE([2]List1!$A$89)</f>
        <v xml:space="preserve"> 0 : 0 </v>
      </c>
      <c r="G510" s="363" t="str">
        <f>CONCATENATE([2]List1!$A$83)</f>
        <v>oba soupeři jsou diskvalifikováni v celé soutěži</v>
      </c>
      <c r="H510" s="363"/>
      <c r="I510" s="363"/>
    </row>
    <row r="511" spans="1:9" ht="12.75" hidden="1" customHeight="1">
      <c r="A511" s="360"/>
      <c r="B511" s="361"/>
      <c r="C511" s="361"/>
      <c r="D511" s="361"/>
      <c r="E511" s="90"/>
      <c r="F511" s="360"/>
      <c r="G511" s="363"/>
      <c r="H511" s="363"/>
      <c r="I511" s="363"/>
    </row>
    <row r="512" spans="1:9" hidden="1">
      <c r="A512" s="360" t="str">
        <f>CONCATENATE([2]List1!$A$84)</f>
        <v xml:space="preserve"> 5 : 0</v>
      </c>
      <c r="B512" s="367" t="str">
        <f>CONCATENATE([2]List1!$A$78)</f>
        <v>vítězství pro zranění soupeře</v>
      </c>
      <c r="C512" s="368"/>
      <c r="D512" s="369"/>
      <c r="E512" s="90"/>
      <c r="F512" s="379" t="str">
        <f>CONCATENATE([2]List1!$A$90)</f>
        <v>Podpis:</v>
      </c>
      <c r="G512" s="380"/>
      <c r="H512" s="380"/>
      <c r="I512" s="381"/>
    </row>
    <row r="513" spans="1:9" hidden="1">
      <c r="A513" s="360"/>
      <c r="B513" s="370"/>
      <c r="C513" s="371"/>
      <c r="D513" s="372"/>
      <c r="E513" s="90"/>
      <c r="F513" s="382"/>
      <c r="G513" s="383"/>
      <c r="H513" s="383"/>
      <c r="I513" s="384"/>
    </row>
    <row r="514" spans="1:9" hidden="1">
      <c r="A514" s="267" t="str">
        <f>CONCATENATE([2]List1!$A$55)</f>
        <v>Bodovací lístek SZČR</v>
      </c>
      <c r="B514" s="267"/>
      <c r="C514" s="267"/>
      <c r="D514" s="267"/>
      <c r="E514" s="267"/>
      <c r="F514" s="267"/>
      <c r="G514" s="267"/>
      <c r="H514" s="267"/>
      <c r="I514" s="267"/>
    </row>
    <row r="515" spans="1:9" hidden="1">
      <c r="A515" s="267"/>
      <c r="B515" s="267"/>
      <c r="C515" s="267"/>
      <c r="D515" s="267"/>
      <c r="E515" s="267"/>
      <c r="F515" s="267"/>
      <c r="G515" s="267"/>
      <c r="H515" s="267"/>
      <c r="I515" s="267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10" t="str">
        <f>CONCATENATE([2]List1!$A$56)</f>
        <v>Bodový rozhodčí:</v>
      </c>
      <c r="B517" s="311"/>
      <c r="C517" s="314"/>
      <c r="D517" s="315"/>
      <c r="E517" s="316"/>
      <c r="F517" s="84"/>
      <c r="G517" s="84"/>
      <c r="H517" s="84"/>
      <c r="I517" s="84"/>
    </row>
    <row r="518" spans="1:9" hidden="1">
      <c r="A518" s="312"/>
      <c r="B518" s="313"/>
      <c r="C518" s="317"/>
      <c r="D518" s="318"/>
      <c r="E518" s="319"/>
      <c r="F518" s="84"/>
      <c r="G518" s="84"/>
      <c r="H518" s="84"/>
      <c r="I518" s="84"/>
    </row>
    <row r="519" spans="1:9" hidden="1">
      <c r="A519" s="320" t="str">
        <f>CONCATENATE([2]List1!$A$57)</f>
        <v>Rozhodčí na žíněnce:</v>
      </c>
      <c r="B519" s="321"/>
      <c r="C519" s="322"/>
      <c r="D519" s="323"/>
      <c r="E519" s="324"/>
      <c r="F519" s="84"/>
      <c r="G519" s="84"/>
      <c r="H519" s="84"/>
      <c r="I519" s="84"/>
    </row>
    <row r="520" spans="1:9" hidden="1">
      <c r="A520" s="312"/>
      <c r="B520" s="313"/>
      <c r="C520" s="317"/>
      <c r="D520" s="318"/>
      <c r="E520" s="319"/>
      <c r="F520" s="84"/>
      <c r="G520" s="84"/>
      <c r="H520" s="84"/>
      <c r="I520" s="84"/>
    </row>
    <row r="521" spans="1:9" hidden="1">
      <c r="A521" s="320" t="str">
        <f>CONCATENATE([2]List1!$A$58)</f>
        <v>Předseda žíněnky</v>
      </c>
      <c r="B521" s="321"/>
      <c r="C521" s="322"/>
      <c r="D521" s="323"/>
      <c r="E521" s="324"/>
      <c r="F521" s="84"/>
      <c r="G521" s="84"/>
      <c r="H521" s="84"/>
      <c r="I521" s="84"/>
    </row>
    <row r="522" spans="1:9" ht="13.5" hidden="1" thickBot="1">
      <c r="A522" s="325"/>
      <c r="B522" s="326"/>
      <c r="C522" s="327"/>
      <c r="D522" s="328"/>
      <c r="E522" s="329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70" t="str">
        <f>CONCATENATE([2]List1!$A$40)</f>
        <v>soutěž</v>
      </c>
      <c r="B524" s="271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6" t="str">
        <f>CONCATENATE(Hlasatel!A525)</f>
        <v>Vánoční turnaj Chomutov</v>
      </c>
      <c r="B525" s="297"/>
      <c r="C525" s="253" t="str">
        <f>CONCATENATE(Hlasatel!C525)</f>
        <v>14.12.2019</v>
      </c>
      <c r="D525" s="253">
        <f>ABS(Hlasatel!D525)</f>
        <v>502</v>
      </c>
      <c r="E525" s="255" t="str">
        <f>CONCATENATE(Hlasatel!E525)</f>
        <v>Ml.ž 37 kg</v>
      </c>
      <c r="F525" s="253" t="str">
        <f>CONCATENATE(Hlasatel!F525)</f>
        <v>ř.ř.</v>
      </c>
      <c r="G525" s="253" t="str">
        <f>CONCATENATE(Hlasatel!G525)</f>
        <v>5</v>
      </c>
      <c r="H525" s="265" t="str">
        <f>CONCATENATE(Hlasatel!H525)</f>
        <v/>
      </c>
      <c r="I525" s="268" t="str">
        <f>CONCATENATE(Hlasatel!I525)</f>
        <v>2</v>
      </c>
    </row>
    <row r="526" spans="1:9" ht="13.5" hidden="1" thickBot="1">
      <c r="A526" s="298"/>
      <c r="B526" s="299"/>
      <c r="C526" s="254"/>
      <c r="D526" s="254"/>
      <c r="E526" s="256"/>
      <c r="F526" s="254"/>
      <c r="G526" s="254"/>
      <c r="H526" s="266"/>
      <c r="I526" s="269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80" t="str">
        <f>CONCATENATE([2]List1!$A$48)</f>
        <v>červený</v>
      </c>
      <c r="B528" s="281"/>
      <c r="C528" s="281"/>
      <c r="D528" s="282"/>
      <c r="E528" s="283"/>
      <c r="F528" s="270" t="str">
        <f>CONCATENATE([2]List1!$A$49)</f>
        <v>modrý</v>
      </c>
      <c r="G528" s="271"/>
      <c r="H528" s="271"/>
      <c r="I528" s="284"/>
    </row>
    <row r="529" spans="1:9" hidden="1">
      <c r="A529" s="285" t="str">
        <f>CONCATENATE([2]List1!$A$50)</f>
        <v>jméno</v>
      </c>
      <c r="B529" s="286"/>
      <c r="C529" s="98" t="str">
        <f>CONCATENATE([2]List1!$A$51)</f>
        <v>oddíl</v>
      </c>
      <c r="D529" s="99" t="str">
        <f>CONCATENATE([2]List1!$A$52)</f>
        <v>los</v>
      </c>
      <c r="E529" s="283"/>
      <c r="F529" s="285" t="str">
        <f>CONCATENATE([2]List1!$A$50)</f>
        <v>jméno</v>
      </c>
      <c r="G529" s="286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57" t="str">
        <f>CONCATENATE(Hlasatel!A530)</f>
        <v>Nedoma Luboš</v>
      </c>
      <c r="B530" s="258"/>
      <c r="C530" s="261" t="str">
        <f>CONCATENATE(Hlasatel!C530)</f>
        <v>Nejdek</v>
      </c>
      <c r="D530" s="278" t="str">
        <f>CONCATENATE(Hlasatel!D530)</f>
        <v>3</v>
      </c>
      <c r="E530" s="283"/>
      <c r="F530" s="257" t="str">
        <f>CONCATENATE(Hlasatel!F530)</f>
        <v>Jméno 5</v>
      </c>
      <c r="G530" s="258"/>
      <c r="H530" s="261" t="str">
        <f>CONCATENATE(Hlasatel!H530)</f>
        <v>odd 5</v>
      </c>
      <c r="I530" s="278" t="str">
        <f>CONCATENATE(Hlasatel!I530)</f>
        <v>5</v>
      </c>
    </row>
    <row r="531" spans="1:9" ht="13.5" hidden="1" thickBot="1">
      <c r="A531" s="259"/>
      <c r="B531" s="260"/>
      <c r="C531" s="262"/>
      <c r="D531" s="279"/>
      <c r="E531" s="283"/>
      <c r="F531" s="259"/>
      <c r="G531" s="260"/>
      <c r="H531" s="262"/>
      <c r="I531" s="279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71" t="str">
        <f>CONCATENATE([2]List1!$A$60)</f>
        <v>body</v>
      </c>
      <c r="C533" s="271"/>
      <c r="D533" s="284"/>
      <c r="E533" s="96" t="str">
        <f>CONCATENATE([2]List1!$A$61)</f>
        <v>kolo</v>
      </c>
      <c r="F533" s="330" t="str">
        <f>CONCATENATE([2]List1!$A$60)</f>
        <v>body</v>
      </c>
      <c r="G533" s="331"/>
      <c r="H533" s="331"/>
      <c r="I533" s="127" t="str">
        <f>CONCATENATE([2]List1!$A$59)</f>
        <v>součet</v>
      </c>
    </row>
    <row r="534" spans="1:9" hidden="1">
      <c r="A534" s="332"/>
      <c r="B534" s="335"/>
      <c r="C534" s="335"/>
      <c r="D534" s="336"/>
      <c r="E534" s="341" t="str">
        <f>CONCATENATE([2]List1!$A$62)</f>
        <v>1</v>
      </c>
      <c r="F534" s="285"/>
      <c r="G534" s="286"/>
      <c r="H534" s="286"/>
      <c r="I534" s="342"/>
    </row>
    <row r="535" spans="1:9" hidden="1">
      <c r="A535" s="333"/>
      <c r="B535" s="337"/>
      <c r="C535" s="337"/>
      <c r="D535" s="338"/>
      <c r="E535" s="341"/>
      <c r="F535" s="285"/>
      <c r="G535" s="286"/>
      <c r="H535" s="286"/>
      <c r="I535" s="342"/>
    </row>
    <row r="536" spans="1:9" hidden="1">
      <c r="A536" s="334"/>
      <c r="B536" s="339"/>
      <c r="C536" s="339"/>
      <c r="D536" s="340"/>
      <c r="E536" s="341"/>
      <c r="F536" s="285"/>
      <c r="G536" s="286"/>
      <c r="H536" s="286"/>
      <c r="I536" s="342"/>
    </row>
    <row r="537" spans="1:9" hidden="1">
      <c r="A537" s="285" t="str">
        <f>CONCATENATE([2]List1!$A$65)</f>
        <v>přestávka 30 sekund</v>
      </c>
      <c r="B537" s="286"/>
      <c r="C537" s="286"/>
      <c r="D537" s="342"/>
      <c r="E537" s="123"/>
      <c r="F537" s="285" t="str">
        <f>CONCATENATE([2]List1!$A$65)</f>
        <v>přestávka 30 sekund</v>
      </c>
      <c r="G537" s="286"/>
      <c r="H537" s="286"/>
      <c r="I537" s="342"/>
    </row>
    <row r="538" spans="1:9" hidden="1">
      <c r="A538" s="332"/>
      <c r="B538" s="335"/>
      <c r="C538" s="335"/>
      <c r="D538" s="336"/>
      <c r="E538" s="341" t="str">
        <f>CONCATENATE([2]List1!$A$63)</f>
        <v>2</v>
      </c>
      <c r="F538" s="285"/>
      <c r="G538" s="286"/>
      <c r="H538" s="286"/>
      <c r="I538" s="342"/>
    </row>
    <row r="539" spans="1:9" hidden="1">
      <c r="A539" s="333"/>
      <c r="B539" s="337"/>
      <c r="C539" s="337"/>
      <c r="D539" s="338"/>
      <c r="E539" s="341"/>
      <c r="F539" s="285"/>
      <c r="G539" s="286"/>
      <c r="H539" s="286"/>
      <c r="I539" s="342"/>
    </row>
    <row r="540" spans="1:9" hidden="1">
      <c r="A540" s="334"/>
      <c r="B540" s="339"/>
      <c r="C540" s="339"/>
      <c r="D540" s="340"/>
      <c r="E540" s="341"/>
      <c r="F540" s="285"/>
      <c r="G540" s="286"/>
      <c r="H540" s="286"/>
      <c r="I540" s="342"/>
    </row>
    <row r="541" spans="1:9" hidden="1">
      <c r="A541" s="285" t="str">
        <f>CONCATENATE([2]List1!$A$65)</f>
        <v>přestávka 30 sekund</v>
      </c>
      <c r="B541" s="286"/>
      <c r="C541" s="286"/>
      <c r="D541" s="342"/>
      <c r="E541" s="123"/>
      <c r="F541" s="285" t="str">
        <f>CONCATENATE([2]List1!$A$65)</f>
        <v>přestávka 30 sekund</v>
      </c>
      <c r="G541" s="286"/>
      <c r="H541" s="286"/>
      <c r="I541" s="342"/>
    </row>
    <row r="542" spans="1:9" hidden="1">
      <c r="A542" s="332"/>
      <c r="B542" s="335"/>
      <c r="C542" s="335"/>
      <c r="D542" s="336"/>
      <c r="E542" s="341" t="str">
        <f>CONCATENATE([2]List1!$A$64)</f>
        <v>3</v>
      </c>
      <c r="F542" s="285"/>
      <c r="G542" s="286"/>
      <c r="H542" s="286"/>
      <c r="I542" s="342"/>
    </row>
    <row r="543" spans="1:9" hidden="1">
      <c r="A543" s="333"/>
      <c r="B543" s="337"/>
      <c r="C543" s="337"/>
      <c r="D543" s="338"/>
      <c r="E543" s="341"/>
      <c r="F543" s="285"/>
      <c r="G543" s="286"/>
      <c r="H543" s="286"/>
      <c r="I543" s="342"/>
    </row>
    <row r="544" spans="1:9" ht="13.5" hidden="1" thickBot="1">
      <c r="A544" s="346"/>
      <c r="B544" s="347"/>
      <c r="C544" s="347"/>
      <c r="D544" s="348"/>
      <c r="E544" s="341"/>
      <c r="F544" s="349"/>
      <c r="G544" s="350"/>
      <c r="H544" s="350"/>
      <c r="I544" s="351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3"/>
      <c r="B546" s="356" t="str">
        <f>CONCATENATE([2]List1!$A$66)</f>
        <v>součet technických bodů červený ve všech kolech</v>
      </c>
      <c r="C546" s="357"/>
      <c r="D546" s="84"/>
      <c r="E546" s="90"/>
      <c r="F546" s="84"/>
      <c r="G546" s="358" t="str">
        <f>CONCATENATE([2]List1!$A$67)</f>
        <v>součet technických bodů modrý ve všech kolech</v>
      </c>
      <c r="H546" s="359"/>
      <c r="I546" s="343"/>
    </row>
    <row r="547" spans="1:9" hidden="1">
      <c r="A547" s="344"/>
      <c r="B547" s="356"/>
      <c r="C547" s="357"/>
      <c r="D547" s="84"/>
      <c r="E547" s="90"/>
      <c r="F547" s="84"/>
      <c r="G547" s="358"/>
      <c r="H547" s="359"/>
      <c r="I547" s="344"/>
    </row>
    <row r="548" spans="1:9" ht="13.5" hidden="1" thickBot="1">
      <c r="A548" s="345"/>
      <c r="B548" s="356"/>
      <c r="C548" s="357"/>
      <c r="D548" s="84"/>
      <c r="E548" s="90"/>
      <c r="F548" s="84"/>
      <c r="G548" s="358"/>
      <c r="H548" s="359"/>
      <c r="I548" s="345"/>
    </row>
    <row r="549" spans="1:9" hidden="1">
      <c r="A549" s="84"/>
      <c r="B549" s="352" t="str">
        <f>CONCATENATE([2]List1!$A$68)</f>
        <v>kvalifikační body červený</v>
      </c>
      <c r="C549" s="353"/>
      <c r="D549" s="354"/>
      <c r="E549" s="90"/>
      <c r="F549" s="354"/>
      <c r="G549" s="355" t="str">
        <f>CONCATENATE([2]List1!$A$69)</f>
        <v>kvalifikační body modrý</v>
      </c>
      <c r="H549" s="355"/>
      <c r="I549" s="84"/>
    </row>
    <row r="550" spans="1:9" hidden="1">
      <c r="A550" s="84"/>
      <c r="B550" s="352"/>
      <c r="C550" s="353"/>
      <c r="D550" s="354"/>
      <c r="E550" s="90"/>
      <c r="F550" s="354"/>
      <c r="G550" s="355"/>
      <c r="H550" s="355"/>
      <c r="I550" s="84"/>
    </row>
    <row r="551" spans="1:9" hidden="1">
      <c r="A551" s="84"/>
      <c r="B551" s="352"/>
      <c r="C551" s="353"/>
      <c r="D551" s="354"/>
      <c r="E551" s="90"/>
      <c r="F551" s="354"/>
      <c r="G551" s="355"/>
      <c r="H551" s="35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64" t="str">
        <f>CONCATENATE([2]List1!$A$71)</f>
        <v>Skutečný čas:</v>
      </c>
      <c r="I553" s="365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66" t="str">
        <f>CONCATENATE([2]List1!$A$72)</f>
        <v>Kvalifikace do tabulky:</v>
      </c>
      <c r="B557" s="366"/>
      <c r="C557" s="366"/>
      <c r="D557" s="366"/>
      <c r="E557" s="366"/>
      <c r="F557" s="366"/>
      <c r="G557" s="366"/>
      <c r="H557" s="366"/>
      <c r="I557" s="366"/>
    </row>
    <row r="558" spans="1:9" hidden="1">
      <c r="A558" s="366"/>
      <c r="B558" s="366"/>
      <c r="C558" s="366"/>
      <c r="D558" s="366"/>
      <c r="E558" s="366"/>
      <c r="F558" s="366"/>
      <c r="G558" s="366"/>
      <c r="H558" s="366"/>
      <c r="I558" s="366"/>
    </row>
    <row r="559" spans="1:9" hidden="1">
      <c r="A559" s="360" t="str">
        <f>CONCATENATE([2]List1!$A$84)</f>
        <v xml:space="preserve"> 5 : 0</v>
      </c>
      <c r="B559" s="367" t="str">
        <f>CONCATENATE([2]List1!$A$73)</f>
        <v>vítězství na lopatky</v>
      </c>
      <c r="C559" s="368"/>
      <c r="D559" s="369"/>
      <c r="E559" s="90"/>
      <c r="F559" s="360" t="str">
        <f>CONCATENATE([2]List1!$A$84)</f>
        <v xml:space="preserve"> 5 : 0</v>
      </c>
      <c r="G559" s="373" t="str">
        <f>CONCATENATE([2]List1!$A$79)</f>
        <v>vítězství pro nenastoupení soupeře</v>
      </c>
      <c r="H559" s="374"/>
      <c r="I559" s="375"/>
    </row>
    <row r="560" spans="1:9" hidden="1">
      <c r="A560" s="360"/>
      <c r="B560" s="370"/>
      <c r="C560" s="371"/>
      <c r="D560" s="372"/>
      <c r="E560" s="90"/>
      <c r="F560" s="360"/>
      <c r="G560" s="376"/>
      <c r="H560" s="377"/>
      <c r="I560" s="378"/>
    </row>
    <row r="561" spans="1:9" ht="12.75" hidden="1" customHeight="1">
      <c r="A561" s="360" t="str">
        <f>CONCATENATE([2]List1!$A$85)</f>
        <v xml:space="preserve"> 4 : 0 </v>
      </c>
      <c r="B561" s="361" t="str">
        <f>CONCATENATE([2]List1!$A$74)</f>
        <v>technická převaha ve dvou kolech, poražený nemá technické body</v>
      </c>
      <c r="C561" s="361"/>
      <c r="D561" s="361"/>
      <c r="E561" s="90"/>
      <c r="F561" s="360" t="str">
        <f>CONCATENATE([2]List1!$A$84)</f>
        <v xml:space="preserve"> 5 : 0</v>
      </c>
      <c r="G561" s="363" t="str">
        <f>CONCATENATE([2]List1!$A$80)</f>
        <v>diskvalifikace pro 3 "O"</v>
      </c>
      <c r="H561" s="363"/>
      <c r="I561" s="363"/>
    </row>
    <row r="562" spans="1:9" ht="12.75" hidden="1" customHeight="1">
      <c r="A562" s="360"/>
      <c r="B562" s="361"/>
      <c r="C562" s="361"/>
      <c r="D562" s="361"/>
      <c r="E562" s="90"/>
      <c r="F562" s="360"/>
      <c r="G562" s="363"/>
      <c r="H562" s="363"/>
      <c r="I562" s="363"/>
    </row>
    <row r="563" spans="1:9" ht="12.75" hidden="1" customHeight="1">
      <c r="A563" s="360" t="str">
        <f>CONCATENATE([2]List1!$A$86)</f>
        <v xml:space="preserve"> 4 : 1 </v>
      </c>
      <c r="B563" s="361" t="str">
        <f>CONCATENATE([2]List1!$A$75)</f>
        <v>technická převaha ve dvou kolech, poražený má technické body</v>
      </c>
      <c r="C563" s="361"/>
      <c r="D563" s="361"/>
      <c r="E563" s="90"/>
      <c r="F563" s="360" t="str">
        <f>CONCATENATE([2]List1!$A$84)</f>
        <v xml:space="preserve"> 5 : 0</v>
      </c>
      <c r="G563" s="363" t="str">
        <f>CONCATENATE([2]List1!$A$81)</f>
        <v>diskvalifikace z celé soutěže</v>
      </c>
      <c r="H563" s="363"/>
      <c r="I563" s="363"/>
    </row>
    <row r="564" spans="1:9" ht="12.75" hidden="1" customHeight="1">
      <c r="A564" s="360"/>
      <c r="B564" s="361"/>
      <c r="C564" s="361"/>
      <c r="D564" s="361"/>
      <c r="E564" s="90"/>
      <c r="F564" s="360"/>
      <c r="G564" s="363"/>
      <c r="H564" s="363"/>
      <c r="I564" s="363"/>
    </row>
    <row r="565" spans="1:9" hidden="1">
      <c r="A565" s="360" t="str">
        <f>CONCATENATE([2]List1!$A$87:$IV$87)</f>
        <v xml:space="preserve"> 3 : 0 </v>
      </c>
      <c r="B565" s="361" t="str">
        <f>CONCATENATE([2]List1!$A$76)</f>
        <v>vítězství na body, poražený nemá technické body</v>
      </c>
      <c r="C565" s="361"/>
      <c r="D565" s="361"/>
      <c r="E565" s="90"/>
      <c r="F565" s="360" t="str">
        <f>CONCATENATE([2]List1!$A$89)</f>
        <v xml:space="preserve"> 0 : 0 </v>
      </c>
      <c r="G565" s="363" t="str">
        <f>CONCATENATE([2]List1!$A$82)</f>
        <v>oba soupeři jsou diskvalifikováni v utkání</v>
      </c>
      <c r="H565" s="363"/>
      <c r="I565" s="363"/>
    </row>
    <row r="566" spans="1:9" hidden="1">
      <c r="A566" s="360"/>
      <c r="B566" s="361"/>
      <c r="C566" s="361"/>
      <c r="D566" s="361"/>
      <c r="E566" s="90"/>
      <c r="F566" s="360"/>
      <c r="G566" s="363"/>
      <c r="H566" s="363"/>
      <c r="I566" s="363"/>
    </row>
    <row r="567" spans="1:9" ht="12.75" hidden="1" customHeight="1">
      <c r="A567" s="360" t="str">
        <f>CONCATENATE([2]List1!$A$88)</f>
        <v xml:space="preserve"> 3 : 1 </v>
      </c>
      <c r="B567" s="361" t="str">
        <f>CONCATENATE([2]List1!$A$77)</f>
        <v>vítězství na body, poražený má technické body</v>
      </c>
      <c r="C567" s="361"/>
      <c r="D567" s="361"/>
      <c r="E567" s="90"/>
      <c r="F567" s="360" t="str">
        <f>CONCATENATE([2]List1!$A$89)</f>
        <v xml:space="preserve"> 0 : 0 </v>
      </c>
      <c r="G567" s="363" t="str">
        <f>CONCATENATE([2]List1!$A$83)</f>
        <v>oba soupeři jsou diskvalifikováni v celé soutěži</v>
      </c>
      <c r="H567" s="363"/>
      <c r="I567" s="363"/>
    </row>
    <row r="568" spans="1:9" ht="12.75" hidden="1" customHeight="1">
      <c r="A568" s="360"/>
      <c r="B568" s="361"/>
      <c r="C568" s="361"/>
      <c r="D568" s="361"/>
      <c r="E568" s="90"/>
      <c r="F568" s="360"/>
      <c r="G568" s="363"/>
      <c r="H568" s="363"/>
      <c r="I568" s="363"/>
    </row>
    <row r="569" spans="1:9" hidden="1">
      <c r="A569" s="360" t="str">
        <f>CONCATENATE([2]List1!$A$84)</f>
        <v xml:space="preserve"> 5 : 0</v>
      </c>
      <c r="B569" s="367" t="str">
        <f>CONCATENATE([2]List1!$A$78)</f>
        <v>vítězství pro zranění soupeře</v>
      </c>
      <c r="C569" s="368"/>
      <c r="D569" s="369"/>
      <c r="E569" s="90"/>
      <c r="F569" s="379" t="str">
        <f>CONCATENATE([2]List1!$A$90)</f>
        <v>Podpis:</v>
      </c>
      <c r="G569" s="380"/>
      <c r="H569" s="380"/>
      <c r="I569" s="381"/>
    </row>
    <row r="570" spans="1:9" hidden="1">
      <c r="A570" s="360"/>
      <c r="B570" s="370"/>
      <c r="C570" s="371"/>
      <c r="D570" s="372"/>
      <c r="E570" s="90"/>
      <c r="F570" s="382"/>
      <c r="G570" s="383"/>
      <c r="H570" s="383"/>
      <c r="I570" s="384"/>
    </row>
    <row r="571" spans="1:9" hidden="1">
      <c r="A571" s="267" t="s">
        <v>53</v>
      </c>
      <c r="B571" s="267"/>
      <c r="C571" s="267"/>
      <c r="D571" s="267"/>
      <c r="E571" s="267"/>
      <c r="F571" s="267"/>
      <c r="G571" s="267"/>
      <c r="H571" s="267"/>
      <c r="I571" s="267"/>
    </row>
    <row r="572" spans="1:9" hidden="1">
      <c r="A572" s="267"/>
      <c r="B572" s="267"/>
      <c r="C572" s="267"/>
      <c r="D572" s="267"/>
      <c r="E572" s="267"/>
      <c r="F572" s="267"/>
      <c r="G572" s="267"/>
      <c r="H572" s="267"/>
      <c r="I572" s="267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10" t="s">
        <v>54</v>
      </c>
      <c r="B574" s="311"/>
      <c r="C574" s="314"/>
      <c r="D574" s="315"/>
      <c r="E574" s="316"/>
      <c r="F574" s="84"/>
      <c r="G574" s="84"/>
      <c r="H574" s="84"/>
      <c r="I574" s="84"/>
    </row>
    <row r="575" spans="1:9" hidden="1">
      <c r="A575" s="312"/>
      <c r="B575" s="313"/>
      <c r="C575" s="317"/>
      <c r="D575" s="318"/>
      <c r="E575" s="319"/>
      <c r="F575" s="84"/>
      <c r="G575" s="84"/>
      <c r="H575" s="84"/>
      <c r="I575" s="84"/>
    </row>
    <row r="576" spans="1:9" hidden="1">
      <c r="A576" s="320" t="s">
        <v>55</v>
      </c>
      <c r="B576" s="321"/>
      <c r="C576" s="322"/>
      <c r="D576" s="323"/>
      <c r="E576" s="324"/>
      <c r="F576" s="84"/>
      <c r="G576" s="84"/>
      <c r="H576" s="84"/>
      <c r="I576" s="84"/>
    </row>
    <row r="577" spans="1:9" hidden="1">
      <c r="A577" s="312"/>
      <c r="B577" s="313"/>
      <c r="C577" s="317"/>
      <c r="D577" s="318"/>
      <c r="E577" s="319"/>
      <c r="F577" s="84"/>
      <c r="G577" s="84"/>
      <c r="H577" s="84"/>
      <c r="I577" s="84"/>
    </row>
    <row r="578" spans="1:9" hidden="1">
      <c r="A578" s="320" t="s">
        <v>56</v>
      </c>
      <c r="B578" s="321"/>
      <c r="C578" s="322"/>
      <c r="D578" s="323"/>
      <c r="E578" s="324"/>
      <c r="F578" s="84"/>
      <c r="G578" s="84"/>
      <c r="H578" s="84"/>
      <c r="I578" s="84"/>
    </row>
    <row r="579" spans="1:9" ht="13.5" hidden="1" thickBot="1">
      <c r="A579" s="325"/>
      <c r="B579" s="326"/>
      <c r="C579" s="327"/>
      <c r="D579" s="328"/>
      <c r="E579" s="329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70" t="s">
        <v>57</v>
      </c>
      <c r="B581" s="271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6" t="str">
        <f>CONCATENATE(Hlasatel!A582)</f>
        <v>Vánoční turnaj Chomutov</v>
      </c>
      <c r="B582" s="297"/>
      <c r="C582" s="253" t="str">
        <f>CONCATENATE(Hlasatel!C582)</f>
        <v>14.12.2019</v>
      </c>
      <c r="D582" s="253">
        <f>ABS(Hlasatel!D582)</f>
        <v>503</v>
      </c>
      <c r="E582" s="255" t="str">
        <f>CONCATENATE(Hlasatel!E582)</f>
        <v>Ml.ž 37 kg</v>
      </c>
      <c r="F582" s="253" t="str">
        <f>CONCATENATE(Hlasatel!F582)</f>
        <v>ř.ř.</v>
      </c>
      <c r="G582" s="253" t="str">
        <f>CONCATENATE(Hlasatel!G582)</f>
        <v>5</v>
      </c>
      <c r="H582" s="265" t="str">
        <f>CONCATENATE(Hlasatel!H582)</f>
        <v/>
      </c>
      <c r="I582" s="268" t="str">
        <f>CONCATENATE(Hlasatel!I582)</f>
        <v>2</v>
      </c>
    </row>
    <row r="583" spans="1:9" ht="13.5" hidden="1" thickBot="1">
      <c r="A583" s="298"/>
      <c r="B583" s="299"/>
      <c r="C583" s="254"/>
      <c r="D583" s="254"/>
      <c r="E583" s="256"/>
      <c r="F583" s="254"/>
      <c r="G583" s="254"/>
      <c r="H583" s="266"/>
      <c r="I583" s="269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80" t="s">
        <v>59</v>
      </c>
      <c r="B585" s="281"/>
      <c r="C585" s="281"/>
      <c r="D585" s="282"/>
      <c r="E585" s="283"/>
      <c r="F585" s="270" t="s">
        <v>60</v>
      </c>
      <c r="G585" s="271"/>
      <c r="H585" s="271"/>
      <c r="I585" s="284"/>
    </row>
    <row r="586" spans="1:9" hidden="1">
      <c r="A586" s="285" t="s">
        <v>7</v>
      </c>
      <c r="B586" s="286"/>
      <c r="C586" s="98" t="s">
        <v>61</v>
      </c>
      <c r="D586" s="99" t="s">
        <v>4</v>
      </c>
      <c r="E586" s="283"/>
      <c r="F586" s="285" t="s">
        <v>7</v>
      </c>
      <c r="G586" s="286"/>
      <c r="H586" s="98" t="s">
        <v>61</v>
      </c>
      <c r="I586" s="99" t="s">
        <v>4</v>
      </c>
    </row>
    <row r="587" spans="1:9" hidden="1">
      <c r="A587" s="302" t="str">
        <f>CONCATENATE(Hlasatel!A587)</f>
        <v>Jméno 15</v>
      </c>
      <c r="B587" s="303"/>
      <c r="C587" s="306" t="str">
        <f>CONCATENATE(Hlasatel!C587)</f>
        <v>odd 15</v>
      </c>
      <c r="D587" s="278" t="str">
        <f>CONCATENATE(Hlasatel!D587)</f>
        <v>15</v>
      </c>
      <c r="E587" s="283"/>
      <c r="F587" s="302" t="str">
        <f>CONCATENATE(Hlasatel!F587)</f>
        <v>Jméno 16</v>
      </c>
      <c r="G587" s="303"/>
      <c r="H587" s="306" t="str">
        <f>CONCATENATE(Hlasatel!H587)</f>
        <v>odd 16</v>
      </c>
      <c r="I587" s="278" t="str">
        <f>CONCATENATE(Hlasatel!I587)</f>
        <v>16</v>
      </c>
    </row>
    <row r="588" spans="1:9" ht="13.5" hidden="1" thickBot="1">
      <c r="A588" s="304"/>
      <c r="B588" s="305"/>
      <c r="C588" s="307"/>
      <c r="D588" s="279"/>
      <c r="E588" s="283"/>
      <c r="F588" s="304"/>
      <c r="G588" s="305"/>
      <c r="H588" s="307"/>
      <c r="I588" s="279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71" t="s">
        <v>63</v>
      </c>
      <c r="C590" s="271"/>
      <c r="D590" s="284"/>
      <c r="E590" s="96" t="s">
        <v>1</v>
      </c>
      <c r="F590" s="330" t="s">
        <v>63</v>
      </c>
      <c r="G590" s="331"/>
      <c r="H590" s="331"/>
      <c r="I590" s="127" t="s">
        <v>62</v>
      </c>
    </row>
    <row r="591" spans="1:9" hidden="1">
      <c r="A591" s="332"/>
      <c r="B591" s="335"/>
      <c r="C591" s="335"/>
      <c r="D591" s="336"/>
      <c r="E591" s="341">
        <v>1</v>
      </c>
      <c r="F591" s="285"/>
      <c r="G591" s="286"/>
      <c r="H591" s="286"/>
      <c r="I591" s="342"/>
    </row>
    <row r="592" spans="1:9" hidden="1">
      <c r="A592" s="333"/>
      <c r="B592" s="337"/>
      <c r="C592" s="337"/>
      <c r="D592" s="338"/>
      <c r="E592" s="341"/>
      <c r="F592" s="285"/>
      <c r="G592" s="286"/>
      <c r="H592" s="286"/>
      <c r="I592" s="342"/>
    </row>
    <row r="593" spans="1:9" hidden="1">
      <c r="A593" s="334"/>
      <c r="B593" s="339"/>
      <c r="C593" s="339"/>
      <c r="D593" s="340"/>
      <c r="E593" s="341"/>
      <c r="F593" s="285"/>
      <c r="G593" s="286"/>
      <c r="H593" s="286"/>
      <c r="I593" s="342"/>
    </row>
    <row r="594" spans="1:9" hidden="1">
      <c r="A594" s="285" t="s">
        <v>64</v>
      </c>
      <c r="B594" s="286"/>
      <c r="C594" s="286"/>
      <c r="D594" s="342"/>
      <c r="E594" s="123"/>
      <c r="F594" s="285" t="s">
        <v>64</v>
      </c>
      <c r="G594" s="286"/>
      <c r="H594" s="286"/>
      <c r="I594" s="342"/>
    </row>
    <row r="595" spans="1:9" hidden="1">
      <c r="A595" s="332"/>
      <c r="B595" s="335"/>
      <c r="C595" s="335"/>
      <c r="D595" s="336"/>
      <c r="E595" s="341">
        <v>2</v>
      </c>
      <c r="F595" s="285"/>
      <c r="G595" s="286"/>
      <c r="H595" s="286"/>
      <c r="I595" s="342"/>
    </row>
    <row r="596" spans="1:9" hidden="1">
      <c r="A596" s="333"/>
      <c r="B596" s="337"/>
      <c r="C596" s="337"/>
      <c r="D596" s="338"/>
      <c r="E596" s="341"/>
      <c r="F596" s="285"/>
      <c r="G596" s="286"/>
      <c r="H596" s="286"/>
      <c r="I596" s="342"/>
    </row>
    <row r="597" spans="1:9" hidden="1">
      <c r="A597" s="334"/>
      <c r="B597" s="339"/>
      <c r="C597" s="339"/>
      <c r="D597" s="340"/>
      <c r="E597" s="341"/>
      <c r="F597" s="285"/>
      <c r="G597" s="286"/>
      <c r="H597" s="286"/>
      <c r="I597" s="342"/>
    </row>
    <row r="598" spans="1:9" hidden="1">
      <c r="A598" s="285" t="s">
        <v>64</v>
      </c>
      <c r="B598" s="286"/>
      <c r="C598" s="286"/>
      <c r="D598" s="342"/>
      <c r="E598" s="123"/>
      <c r="F598" s="285" t="s">
        <v>64</v>
      </c>
      <c r="G598" s="286"/>
      <c r="H598" s="286"/>
      <c r="I598" s="342"/>
    </row>
    <row r="599" spans="1:9" hidden="1">
      <c r="A599" s="332"/>
      <c r="B599" s="335"/>
      <c r="C599" s="335"/>
      <c r="D599" s="336"/>
      <c r="E599" s="341">
        <v>3</v>
      </c>
      <c r="F599" s="285"/>
      <c r="G599" s="286"/>
      <c r="H599" s="286"/>
      <c r="I599" s="342"/>
    </row>
    <row r="600" spans="1:9" hidden="1">
      <c r="A600" s="333"/>
      <c r="B600" s="337"/>
      <c r="C600" s="337"/>
      <c r="D600" s="338"/>
      <c r="E600" s="341"/>
      <c r="F600" s="285"/>
      <c r="G600" s="286"/>
      <c r="H600" s="286"/>
      <c r="I600" s="342"/>
    </row>
    <row r="601" spans="1:9" ht="13.5" hidden="1" thickBot="1">
      <c r="A601" s="346"/>
      <c r="B601" s="347"/>
      <c r="C601" s="347"/>
      <c r="D601" s="348"/>
      <c r="E601" s="341"/>
      <c r="F601" s="349"/>
      <c r="G601" s="350"/>
      <c r="H601" s="350"/>
      <c r="I601" s="351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3"/>
      <c r="B603" s="356" t="s">
        <v>65</v>
      </c>
      <c r="C603" s="357"/>
      <c r="D603" s="84"/>
      <c r="E603" s="90"/>
      <c r="F603" s="84"/>
      <c r="G603" s="358" t="s">
        <v>66</v>
      </c>
      <c r="H603" s="359"/>
      <c r="I603" s="343"/>
    </row>
    <row r="604" spans="1:9" hidden="1">
      <c r="A604" s="344"/>
      <c r="B604" s="356"/>
      <c r="C604" s="357"/>
      <c r="D604" s="84"/>
      <c r="E604" s="90"/>
      <c r="F604" s="84"/>
      <c r="G604" s="358"/>
      <c r="H604" s="359"/>
      <c r="I604" s="344"/>
    </row>
    <row r="605" spans="1:9" ht="13.5" hidden="1" thickBot="1">
      <c r="A605" s="345"/>
      <c r="B605" s="356"/>
      <c r="C605" s="357"/>
      <c r="D605" s="84"/>
      <c r="E605" s="90"/>
      <c r="F605" s="84"/>
      <c r="G605" s="358"/>
      <c r="H605" s="359"/>
      <c r="I605" s="345"/>
    </row>
    <row r="606" spans="1:9" hidden="1">
      <c r="A606" s="84"/>
      <c r="B606" s="352" t="s">
        <v>67</v>
      </c>
      <c r="C606" s="353"/>
      <c r="D606" s="354"/>
      <c r="E606" s="90"/>
      <c r="F606" s="354"/>
      <c r="G606" s="355" t="s">
        <v>68</v>
      </c>
      <c r="H606" s="355"/>
      <c r="I606" s="84"/>
    </row>
    <row r="607" spans="1:9" hidden="1">
      <c r="A607" s="84"/>
      <c r="B607" s="352"/>
      <c r="C607" s="353"/>
      <c r="D607" s="354"/>
      <c r="E607" s="90"/>
      <c r="F607" s="354"/>
      <c r="G607" s="355"/>
      <c r="H607" s="355"/>
      <c r="I607" s="84"/>
    </row>
    <row r="608" spans="1:9" hidden="1">
      <c r="A608" s="84"/>
      <c r="B608" s="352"/>
      <c r="C608" s="353"/>
      <c r="D608" s="354"/>
      <c r="E608" s="90"/>
      <c r="F608" s="354"/>
      <c r="G608" s="355"/>
      <c r="H608" s="35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64" t="s">
        <v>70</v>
      </c>
      <c r="I610" s="365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66" t="s">
        <v>71</v>
      </c>
      <c r="B614" s="366"/>
      <c r="C614" s="366"/>
      <c r="D614" s="366"/>
      <c r="E614" s="366"/>
      <c r="F614" s="366"/>
      <c r="G614" s="366"/>
      <c r="H614" s="366"/>
      <c r="I614" s="366"/>
    </row>
    <row r="615" spans="1:9" hidden="1">
      <c r="A615" s="366"/>
      <c r="B615" s="366"/>
      <c r="C615" s="366"/>
      <c r="D615" s="366"/>
      <c r="E615" s="366"/>
      <c r="F615" s="366"/>
      <c r="G615" s="366"/>
      <c r="H615" s="366"/>
      <c r="I615" s="366"/>
    </row>
    <row r="616" spans="1:9" hidden="1">
      <c r="A616" s="362" t="s">
        <v>72</v>
      </c>
      <c r="B616" s="367" t="s">
        <v>73</v>
      </c>
      <c r="C616" s="368"/>
      <c r="D616" s="369"/>
      <c r="E616" s="90"/>
      <c r="F616" s="362" t="s">
        <v>86</v>
      </c>
      <c r="G616" s="385" t="s">
        <v>74</v>
      </c>
      <c r="H616" s="386"/>
      <c r="I616" s="387"/>
    </row>
    <row r="617" spans="1:9" hidden="1">
      <c r="A617" s="362"/>
      <c r="B617" s="370"/>
      <c r="C617" s="371"/>
      <c r="D617" s="372"/>
      <c r="E617" s="90"/>
      <c r="F617" s="362"/>
      <c r="G617" s="388"/>
      <c r="H617" s="389"/>
      <c r="I617" s="390"/>
    </row>
    <row r="618" spans="1:9" hidden="1">
      <c r="A618" s="362" t="s">
        <v>87</v>
      </c>
      <c r="B618" s="361" t="s">
        <v>75</v>
      </c>
      <c r="C618" s="361"/>
      <c r="D618" s="361"/>
      <c r="E618" s="90"/>
      <c r="F618" s="362" t="s">
        <v>86</v>
      </c>
      <c r="G618" s="363" t="s">
        <v>76</v>
      </c>
      <c r="H618" s="363"/>
      <c r="I618" s="363"/>
    </row>
    <row r="619" spans="1:9" hidden="1">
      <c r="A619" s="362"/>
      <c r="B619" s="361"/>
      <c r="C619" s="361"/>
      <c r="D619" s="361"/>
      <c r="E619" s="90"/>
      <c r="F619" s="362"/>
      <c r="G619" s="363"/>
      <c r="H619" s="363"/>
      <c r="I619" s="363"/>
    </row>
    <row r="620" spans="1:9" hidden="1">
      <c r="A620" s="362" t="s">
        <v>88</v>
      </c>
      <c r="B620" s="361" t="s">
        <v>77</v>
      </c>
      <c r="C620" s="361"/>
      <c r="D620" s="361"/>
      <c r="E620" s="90"/>
      <c r="F620" s="362" t="s">
        <v>86</v>
      </c>
      <c r="G620" s="363" t="s">
        <v>78</v>
      </c>
      <c r="H620" s="363"/>
      <c r="I620" s="363"/>
    </row>
    <row r="621" spans="1:9" hidden="1">
      <c r="A621" s="362"/>
      <c r="B621" s="361"/>
      <c r="C621" s="361"/>
      <c r="D621" s="361"/>
      <c r="E621" s="90"/>
      <c r="F621" s="362"/>
      <c r="G621" s="363"/>
      <c r="H621" s="363"/>
      <c r="I621" s="363"/>
    </row>
    <row r="622" spans="1:9" hidden="1">
      <c r="A622" s="362" t="s">
        <v>89</v>
      </c>
      <c r="B622" s="361" t="s">
        <v>79</v>
      </c>
      <c r="C622" s="361"/>
      <c r="D622" s="361"/>
      <c r="E622" s="90"/>
      <c r="F622" s="362" t="s">
        <v>80</v>
      </c>
      <c r="G622" s="363" t="s">
        <v>81</v>
      </c>
      <c r="H622" s="363"/>
      <c r="I622" s="363"/>
    </row>
    <row r="623" spans="1:9" hidden="1">
      <c r="A623" s="362"/>
      <c r="B623" s="361"/>
      <c r="C623" s="361"/>
      <c r="D623" s="361"/>
      <c r="E623" s="90"/>
      <c r="F623" s="362"/>
      <c r="G623" s="363"/>
      <c r="H623" s="363"/>
      <c r="I623" s="363"/>
    </row>
    <row r="624" spans="1:9" hidden="1">
      <c r="A624" s="362" t="s">
        <v>90</v>
      </c>
      <c r="B624" s="361" t="s">
        <v>82</v>
      </c>
      <c r="C624" s="361"/>
      <c r="D624" s="361"/>
      <c r="E624" s="90"/>
      <c r="F624" s="362" t="s">
        <v>80</v>
      </c>
      <c r="G624" s="363" t="s">
        <v>83</v>
      </c>
      <c r="H624" s="363"/>
      <c r="I624" s="363"/>
    </row>
    <row r="625" spans="1:9" hidden="1">
      <c r="A625" s="362"/>
      <c r="B625" s="361"/>
      <c r="C625" s="361"/>
      <c r="D625" s="361"/>
      <c r="E625" s="90"/>
      <c r="F625" s="362"/>
      <c r="G625" s="363"/>
      <c r="H625" s="363"/>
      <c r="I625" s="363"/>
    </row>
    <row r="626" spans="1:9" hidden="1">
      <c r="A626" s="362" t="s">
        <v>86</v>
      </c>
      <c r="B626" s="367" t="s">
        <v>84</v>
      </c>
      <c r="C626" s="368"/>
      <c r="D626" s="369"/>
      <c r="E626" s="90"/>
      <c r="F626" s="379" t="s">
        <v>85</v>
      </c>
      <c r="G626" s="380"/>
      <c r="H626" s="380"/>
      <c r="I626" s="381"/>
    </row>
    <row r="627" spans="1:9" hidden="1">
      <c r="A627" s="362"/>
      <c r="B627" s="370"/>
      <c r="C627" s="371"/>
      <c r="D627" s="372"/>
      <c r="E627" s="90"/>
      <c r="F627" s="382"/>
      <c r="G627" s="383"/>
      <c r="H627" s="383"/>
      <c r="I627" s="384"/>
    </row>
    <row r="628" spans="1:9" hidden="1">
      <c r="A628" s="267" t="s">
        <v>53</v>
      </c>
      <c r="B628" s="267"/>
      <c r="C628" s="267"/>
      <c r="D628" s="267"/>
      <c r="E628" s="267"/>
      <c r="F628" s="267"/>
      <c r="G628" s="267"/>
      <c r="H628" s="267"/>
      <c r="I628" s="267"/>
    </row>
    <row r="629" spans="1:9" hidden="1">
      <c r="A629" s="267"/>
      <c r="B629" s="267"/>
      <c r="C629" s="267"/>
      <c r="D629" s="267"/>
      <c r="E629" s="267"/>
      <c r="F629" s="267"/>
      <c r="G629" s="267"/>
      <c r="H629" s="267"/>
      <c r="I629" s="267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10" t="s">
        <v>54</v>
      </c>
      <c r="B631" s="311"/>
      <c r="C631" s="314"/>
      <c r="D631" s="315"/>
      <c r="E631" s="316"/>
      <c r="F631" s="84"/>
      <c r="G631" s="84"/>
      <c r="H631" s="84"/>
      <c r="I631" s="84"/>
    </row>
    <row r="632" spans="1:9" hidden="1">
      <c r="A632" s="312"/>
      <c r="B632" s="313"/>
      <c r="C632" s="317"/>
      <c r="D632" s="318"/>
      <c r="E632" s="319"/>
      <c r="F632" s="84"/>
      <c r="G632" s="84"/>
      <c r="H632" s="84"/>
      <c r="I632" s="84"/>
    </row>
    <row r="633" spans="1:9" hidden="1">
      <c r="A633" s="320" t="s">
        <v>55</v>
      </c>
      <c r="B633" s="321"/>
      <c r="C633" s="322"/>
      <c r="D633" s="323"/>
      <c r="E633" s="324"/>
      <c r="F633" s="84"/>
      <c r="G633" s="84"/>
      <c r="H633" s="84"/>
      <c r="I633" s="84"/>
    </row>
    <row r="634" spans="1:9" hidden="1">
      <c r="A634" s="312"/>
      <c r="B634" s="313"/>
      <c r="C634" s="317"/>
      <c r="D634" s="318"/>
      <c r="E634" s="319"/>
      <c r="F634" s="84"/>
      <c r="G634" s="84"/>
      <c r="H634" s="84"/>
      <c r="I634" s="84"/>
    </row>
    <row r="635" spans="1:9" hidden="1">
      <c r="A635" s="320" t="s">
        <v>56</v>
      </c>
      <c r="B635" s="321"/>
      <c r="C635" s="322"/>
      <c r="D635" s="323"/>
      <c r="E635" s="324"/>
      <c r="F635" s="84"/>
      <c r="G635" s="84"/>
      <c r="H635" s="84"/>
      <c r="I635" s="84"/>
    </row>
    <row r="636" spans="1:9" ht="13.5" hidden="1" thickBot="1">
      <c r="A636" s="325"/>
      <c r="B636" s="326"/>
      <c r="C636" s="327"/>
      <c r="D636" s="328"/>
      <c r="E636" s="329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70" t="s">
        <v>57</v>
      </c>
      <c r="B638" s="271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6" t="str">
        <f>CONCATENATE(Hlasatel!A639)</f>
        <v>Vánoční turnaj Chomutov</v>
      </c>
      <c r="B639" s="297"/>
      <c r="C639" s="253" t="str">
        <f>CONCATENATE(Hlasatel!C639)</f>
        <v>14.12.2019</v>
      </c>
      <c r="D639" s="253">
        <f>ABS(Hlasatel!D639)</f>
        <v>504</v>
      </c>
      <c r="E639" s="255" t="str">
        <f>CONCATENATE(Hlasatel!E639)</f>
        <v>Ml.ž 37 kg</v>
      </c>
      <c r="F639" s="253" t="str">
        <f>CONCATENATE(Hlasatel!F639)</f>
        <v>ř.ř.</v>
      </c>
      <c r="G639" s="253" t="str">
        <f>CONCATENATE(Hlasatel!G639)</f>
        <v>5</v>
      </c>
      <c r="H639" s="265" t="str">
        <f>CONCATENATE(Hlasatel!H639)</f>
        <v/>
      </c>
      <c r="I639" s="268" t="str">
        <f>CONCATENATE(Hlasatel!I639)</f>
        <v>2</v>
      </c>
    </row>
    <row r="640" spans="1:9" ht="13.5" hidden="1" thickBot="1">
      <c r="A640" s="298"/>
      <c r="B640" s="299"/>
      <c r="C640" s="254"/>
      <c r="D640" s="254"/>
      <c r="E640" s="256"/>
      <c r="F640" s="254"/>
      <c r="G640" s="254"/>
      <c r="H640" s="266"/>
      <c r="I640" s="269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80" t="s">
        <v>59</v>
      </c>
      <c r="B642" s="281"/>
      <c r="C642" s="281"/>
      <c r="D642" s="282"/>
      <c r="E642" s="283"/>
      <c r="F642" s="270" t="s">
        <v>60</v>
      </c>
      <c r="G642" s="271"/>
      <c r="H642" s="271"/>
      <c r="I642" s="284"/>
    </row>
    <row r="643" spans="1:9" hidden="1">
      <c r="A643" s="285" t="s">
        <v>7</v>
      </c>
      <c r="B643" s="286"/>
      <c r="C643" s="98" t="s">
        <v>61</v>
      </c>
      <c r="D643" s="99" t="s">
        <v>4</v>
      </c>
      <c r="E643" s="283"/>
      <c r="F643" s="285" t="s">
        <v>7</v>
      </c>
      <c r="G643" s="286"/>
      <c r="H643" s="98" t="s">
        <v>61</v>
      </c>
      <c r="I643" s="99" t="s">
        <v>4</v>
      </c>
    </row>
    <row r="644" spans="1:9" hidden="1">
      <c r="A644" s="302" t="str">
        <f>CONCATENATE(Hlasatel!A644)</f>
        <v>Jméno 15</v>
      </c>
      <c r="B644" s="303"/>
      <c r="C644" s="306" t="str">
        <f>CONCATENATE(Hlasatel!C644)</f>
        <v>odd 15</v>
      </c>
      <c r="D644" s="278" t="str">
        <f>CONCATENATE(Hlasatel!D644)</f>
        <v>15</v>
      </c>
      <c r="E644" s="283"/>
      <c r="F644" s="302" t="str">
        <f>CONCATENATE(Hlasatel!F644)</f>
        <v>Jméno 16</v>
      </c>
      <c r="G644" s="303"/>
      <c r="H644" s="306" t="str">
        <f>CONCATENATE(Hlasatel!H644)</f>
        <v>odd 16</v>
      </c>
      <c r="I644" s="278" t="str">
        <f>CONCATENATE(Hlasatel!I644)</f>
        <v>16</v>
      </c>
    </row>
    <row r="645" spans="1:9" ht="13.5" hidden="1" thickBot="1">
      <c r="A645" s="304"/>
      <c r="B645" s="305"/>
      <c r="C645" s="307"/>
      <c r="D645" s="279"/>
      <c r="E645" s="283"/>
      <c r="F645" s="304"/>
      <c r="G645" s="305"/>
      <c r="H645" s="307"/>
      <c r="I645" s="279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71" t="s">
        <v>63</v>
      </c>
      <c r="C647" s="271"/>
      <c r="D647" s="284"/>
      <c r="E647" s="96" t="s">
        <v>1</v>
      </c>
      <c r="F647" s="330" t="s">
        <v>63</v>
      </c>
      <c r="G647" s="331"/>
      <c r="H647" s="331"/>
      <c r="I647" s="127" t="s">
        <v>62</v>
      </c>
    </row>
    <row r="648" spans="1:9" hidden="1">
      <c r="A648" s="332"/>
      <c r="B648" s="335"/>
      <c r="C648" s="335"/>
      <c r="D648" s="336"/>
      <c r="E648" s="341">
        <v>1</v>
      </c>
      <c r="F648" s="285"/>
      <c r="G648" s="286"/>
      <c r="H648" s="286"/>
      <c r="I648" s="342"/>
    </row>
    <row r="649" spans="1:9" hidden="1">
      <c r="A649" s="333"/>
      <c r="B649" s="337"/>
      <c r="C649" s="337"/>
      <c r="D649" s="338"/>
      <c r="E649" s="341"/>
      <c r="F649" s="285"/>
      <c r="G649" s="286"/>
      <c r="H649" s="286"/>
      <c r="I649" s="342"/>
    </row>
    <row r="650" spans="1:9" hidden="1">
      <c r="A650" s="334"/>
      <c r="B650" s="339"/>
      <c r="C650" s="339"/>
      <c r="D650" s="340"/>
      <c r="E650" s="341"/>
      <c r="F650" s="285"/>
      <c r="G650" s="286"/>
      <c r="H650" s="286"/>
      <c r="I650" s="342"/>
    </row>
    <row r="651" spans="1:9" hidden="1">
      <c r="A651" s="285" t="s">
        <v>64</v>
      </c>
      <c r="B651" s="286"/>
      <c r="C651" s="286"/>
      <c r="D651" s="342"/>
      <c r="E651" s="123"/>
      <c r="F651" s="285" t="s">
        <v>64</v>
      </c>
      <c r="G651" s="286"/>
      <c r="H651" s="286"/>
      <c r="I651" s="342"/>
    </row>
    <row r="652" spans="1:9" hidden="1">
      <c r="A652" s="332"/>
      <c r="B652" s="335"/>
      <c r="C652" s="335"/>
      <c r="D652" s="336"/>
      <c r="E652" s="341">
        <v>2</v>
      </c>
      <c r="F652" s="285"/>
      <c r="G652" s="286"/>
      <c r="H652" s="286"/>
      <c r="I652" s="342"/>
    </row>
    <row r="653" spans="1:9" hidden="1">
      <c r="A653" s="333"/>
      <c r="B653" s="337"/>
      <c r="C653" s="337"/>
      <c r="D653" s="338"/>
      <c r="E653" s="341"/>
      <c r="F653" s="285"/>
      <c r="G653" s="286"/>
      <c r="H653" s="286"/>
      <c r="I653" s="342"/>
    </row>
    <row r="654" spans="1:9" hidden="1">
      <c r="A654" s="334"/>
      <c r="B654" s="339"/>
      <c r="C654" s="339"/>
      <c r="D654" s="340"/>
      <c r="E654" s="341"/>
      <c r="F654" s="285"/>
      <c r="G654" s="286"/>
      <c r="H654" s="286"/>
      <c r="I654" s="342"/>
    </row>
    <row r="655" spans="1:9" hidden="1">
      <c r="A655" s="285" t="s">
        <v>64</v>
      </c>
      <c r="B655" s="286"/>
      <c r="C655" s="286"/>
      <c r="D655" s="342"/>
      <c r="E655" s="123"/>
      <c r="F655" s="285" t="s">
        <v>64</v>
      </c>
      <c r="G655" s="286"/>
      <c r="H655" s="286"/>
      <c r="I655" s="342"/>
    </row>
    <row r="656" spans="1:9" hidden="1">
      <c r="A656" s="332"/>
      <c r="B656" s="335"/>
      <c r="C656" s="335"/>
      <c r="D656" s="336"/>
      <c r="E656" s="341">
        <v>3</v>
      </c>
      <c r="F656" s="285"/>
      <c r="G656" s="286"/>
      <c r="H656" s="286"/>
      <c r="I656" s="342"/>
    </row>
    <row r="657" spans="1:9" hidden="1">
      <c r="A657" s="333"/>
      <c r="B657" s="337"/>
      <c r="C657" s="337"/>
      <c r="D657" s="338"/>
      <c r="E657" s="341"/>
      <c r="F657" s="285"/>
      <c r="G657" s="286"/>
      <c r="H657" s="286"/>
      <c r="I657" s="342"/>
    </row>
    <row r="658" spans="1:9" ht="13.5" hidden="1" thickBot="1">
      <c r="A658" s="346"/>
      <c r="B658" s="347"/>
      <c r="C658" s="347"/>
      <c r="D658" s="348"/>
      <c r="E658" s="341"/>
      <c r="F658" s="349"/>
      <c r="G658" s="350"/>
      <c r="H658" s="350"/>
      <c r="I658" s="351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3"/>
      <c r="B660" s="356" t="s">
        <v>65</v>
      </c>
      <c r="C660" s="357"/>
      <c r="D660" s="84"/>
      <c r="E660" s="90"/>
      <c r="F660" s="84"/>
      <c r="G660" s="358" t="s">
        <v>66</v>
      </c>
      <c r="H660" s="359"/>
      <c r="I660" s="343"/>
    </row>
    <row r="661" spans="1:9" hidden="1">
      <c r="A661" s="344"/>
      <c r="B661" s="356"/>
      <c r="C661" s="357"/>
      <c r="D661" s="84"/>
      <c r="E661" s="90"/>
      <c r="F661" s="84"/>
      <c r="G661" s="358"/>
      <c r="H661" s="359"/>
      <c r="I661" s="344"/>
    </row>
    <row r="662" spans="1:9" ht="13.5" hidden="1" thickBot="1">
      <c r="A662" s="345"/>
      <c r="B662" s="356"/>
      <c r="C662" s="357"/>
      <c r="D662" s="84"/>
      <c r="E662" s="90"/>
      <c r="F662" s="84"/>
      <c r="G662" s="358"/>
      <c r="H662" s="359"/>
      <c r="I662" s="345"/>
    </row>
    <row r="663" spans="1:9" hidden="1">
      <c r="A663" s="84"/>
      <c r="B663" s="352" t="s">
        <v>67</v>
      </c>
      <c r="C663" s="353"/>
      <c r="D663" s="354"/>
      <c r="E663" s="90"/>
      <c r="F663" s="354"/>
      <c r="G663" s="355" t="s">
        <v>68</v>
      </c>
      <c r="H663" s="355"/>
      <c r="I663" s="84"/>
    </row>
    <row r="664" spans="1:9" hidden="1">
      <c r="A664" s="84"/>
      <c r="B664" s="352"/>
      <c r="C664" s="353"/>
      <c r="D664" s="354"/>
      <c r="E664" s="90"/>
      <c r="F664" s="354"/>
      <c r="G664" s="355"/>
      <c r="H664" s="355"/>
      <c r="I664" s="84"/>
    </row>
    <row r="665" spans="1:9" hidden="1">
      <c r="A665" s="84"/>
      <c r="B665" s="352"/>
      <c r="C665" s="353"/>
      <c r="D665" s="354"/>
      <c r="E665" s="90"/>
      <c r="F665" s="354"/>
      <c r="G665" s="355"/>
      <c r="H665" s="35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64" t="s">
        <v>70</v>
      </c>
      <c r="I667" s="365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66" t="s">
        <v>71</v>
      </c>
      <c r="B671" s="366"/>
      <c r="C671" s="366"/>
      <c r="D671" s="366"/>
      <c r="E671" s="366"/>
      <c r="F671" s="366"/>
      <c r="G671" s="366"/>
      <c r="H671" s="366"/>
      <c r="I671" s="366"/>
    </row>
    <row r="672" spans="1:9" hidden="1">
      <c r="A672" s="366"/>
      <c r="B672" s="366"/>
      <c r="C672" s="366"/>
      <c r="D672" s="366"/>
      <c r="E672" s="366"/>
      <c r="F672" s="366"/>
      <c r="G672" s="366"/>
      <c r="H672" s="366"/>
      <c r="I672" s="366"/>
    </row>
    <row r="673" spans="1:9" hidden="1">
      <c r="A673" s="362" t="s">
        <v>72</v>
      </c>
      <c r="B673" s="367" t="s">
        <v>73</v>
      </c>
      <c r="C673" s="368"/>
      <c r="D673" s="369"/>
      <c r="E673" s="90"/>
      <c r="F673" s="362" t="s">
        <v>86</v>
      </c>
      <c r="G673" s="385" t="s">
        <v>74</v>
      </c>
      <c r="H673" s="386"/>
      <c r="I673" s="387"/>
    </row>
    <row r="674" spans="1:9" hidden="1">
      <c r="A674" s="362"/>
      <c r="B674" s="370"/>
      <c r="C674" s="371"/>
      <c r="D674" s="372"/>
      <c r="E674" s="90"/>
      <c r="F674" s="362"/>
      <c r="G674" s="388"/>
      <c r="H674" s="389"/>
      <c r="I674" s="390"/>
    </row>
    <row r="675" spans="1:9" hidden="1">
      <c r="A675" s="362" t="s">
        <v>87</v>
      </c>
      <c r="B675" s="361" t="s">
        <v>75</v>
      </c>
      <c r="C675" s="361"/>
      <c r="D675" s="361"/>
      <c r="E675" s="90"/>
      <c r="F675" s="362" t="s">
        <v>86</v>
      </c>
      <c r="G675" s="363" t="s">
        <v>76</v>
      </c>
      <c r="H675" s="363"/>
      <c r="I675" s="363"/>
    </row>
    <row r="676" spans="1:9" hidden="1">
      <c r="A676" s="362"/>
      <c r="B676" s="361"/>
      <c r="C676" s="361"/>
      <c r="D676" s="361"/>
      <c r="E676" s="90"/>
      <c r="F676" s="362"/>
      <c r="G676" s="363"/>
      <c r="H676" s="363"/>
      <c r="I676" s="363"/>
    </row>
    <row r="677" spans="1:9" hidden="1">
      <c r="A677" s="362" t="s">
        <v>88</v>
      </c>
      <c r="B677" s="361" t="s">
        <v>77</v>
      </c>
      <c r="C677" s="361"/>
      <c r="D677" s="361"/>
      <c r="E677" s="90"/>
      <c r="F677" s="362" t="s">
        <v>86</v>
      </c>
      <c r="G677" s="363" t="s">
        <v>78</v>
      </c>
      <c r="H677" s="363"/>
      <c r="I677" s="363"/>
    </row>
    <row r="678" spans="1:9" hidden="1">
      <c r="A678" s="362"/>
      <c r="B678" s="361"/>
      <c r="C678" s="361"/>
      <c r="D678" s="361"/>
      <c r="E678" s="90"/>
      <c r="F678" s="362"/>
      <c r="G678" s="363"/>
      <c r="H678" s="363"/>
      <c r="I678" s="363"/>
    </row>
    <row r="679" spans="1:9" hidden="1">
      <c r="A679" s="362" t="s">
        <v>89</v>
      </c>
      <c r="B679" s="361" t="s">
        <v>79</v>
      </c>
      <c r="C679" s="361"/>
      <c r="D679" s="361"/>
      <c r="E679" s="90"/>
      <c r="F679" s="362" t="s">
        <v>80</v>
      </c>
      <c r="G679" s="363" t="s">
        <v>81</v>
      </c>
      <c r="H679" s="363"/>
      <c r="I679" s="363"/>
    </row>
    <row r="680" spans="1:9" hidden="1">
      <c r="A680" s="362"/>
      <c r="B680" s="361"/>
      <c r="C680" s="361"/>
      <c r="D680" s="361"/>
      <c r="E680" s="90"/>
      <c r="F680" s="362"/>
      <c r="G680" s="363"/>
      <c r="H680" s="363"/>
      <c r="I680" s="363"/>
    </row>
    <row r="681" spans="1:9" hidden="1">
      <c r="A681" s="362" t="s">
        <v>90</v>
      </c>
      <c r="B681" s="361" t="s">
        <v>82</v>
      </c>
      <c r="C681" s="361"/>
      <c r="D681" s="361"/>
      <c r="E681" s="90"/>
      <c r="F681" s="362" t="s">
        <v>80</v>
      </c>
      <c r="G681" s="363" t="s">
        <v>83</v>
      </c>
      <c r="H681" s="363"/>
      <c r="I681" s="363"/>
    </row>
    <row r="682" spans="1:9" hidden="1">
      <c r="A682" s="362"/>
      <c r="B682" s="361"/>
      <c r="C682" s="361"/>
      <c r="D682" s="361"/>
      <c r="E682" s="90"/>
      <c r="F682" s="362"/>
      <c r="G682" s="363"/>
      <c r="H682" s="363"/>
      <c r="I682" s="363"/>
    </row>
    <row r="683" spans="1:9" hidden="1">
      <c r="A683" s="362" t="s">
        <v>86</v>
      </c>
      <c r="B683" s="367" t="s">
        <v>84</v>
      </c>
      <c r="C683" s="368"/>
      <c r="D683" s="369"/>
      <c r="E683" s="90"/>
      <c r="F683" s="379" t="s">
        <v>85</v>
      </c>
      <c r="G683" s="380"/>
      <c r="H683" s="380"/>
      <c r="I683" s="381"/>
    </row>
    <row r="684" spans="1:9" hidden="1">
      <c r="A684" s="362"/>
      <c r="B684" s="370"/>
      <c r="C684" s="371"/>
      <c r="D684" s="372"/>
      <c r="E684" s="90"/>
      <c r="F684" s="382"/>
      <c r="G684" s="383"/>
      <c r="H684" s="383"/>
      <c r="I684" s="384"/>
    </row>
    <row r="685" spans="1:9" hidden="1">
      <c r="A685" s="267" t="s">
        <v>53</v>
      </c>
      <c r="B685" s="267"/>
      <c r="C685" s="267"/>
      <c r="D685" s="267"/>
      <c r="E685" s="267"/>
      <c r="F685" s="267"/>
      <c r="G685" s="267"/>
      <c r="H685" s="267"/>
      <c r="I685" s="267"/>
    </row>
    <row r="686" spans="1:9" hidden="1">
      <c r="A686" s="267"/>
      <c r="B686" s="267"/>
      <c r="C686" s="267"/>
      <c r="D686" s="267"/>
      <c r="E686" s="267"/>
      <c r="F686" s="267"/>
      <c r="G686" s="267"/>
      <c r="H686" s="267"/>
      <c r="I686" s="267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10" t="s">
        <v>54</v>
      </c>
      <c r="B688" s="311"/>
      <c r="C688" s="314"/>
      <c r="D688" s="315"/>
      <c r="E688" s="316"/>
      <c r="F688" s="84"/>
      <c r="G688" s="84"/>
      <c r="H688" s="84"/>
      <c r="I688" s="84"/>
    </row>
    <row r="689" spans="1:9" hidden="1">
      <c r="A689" s="312"/>
      <c r="B689" s="313"/>
      <c r="C689" s="317"/>
      <c r="D689" s="318"/>
      <c r="E689" s="319"/>
      <c r="F689" s="84"/>
      <c r="G689" s="84"/>
      <c r="H689" s="84"/>
      <c r="I689" s="84"/>
    </row>
    <row r="690" spans="1:9" hidden="1">
      <c r="A690" s="320" t="s">
        <v>55</v>
      </c>
      <c r="B690" s="321"/>
      <c r="C690" s="322"/>
      <c r="D690" s="323"/>
      <c r="E690" s="324"/>
      <c r="F690" s="84"/>
      <c r="G690" s="84"/>
      <c r="H690" s="84"/>
      <c r="I690" s="84"/>
    </row>
    <row r="691" spans="1:9" hidden="1">
      <c r="A691" s="312"/>
      <c r="B691" s="313"/>
      <c r="C691" s="317"/>
      <c r="D691" s="318"/>
      <c r="E691" s="319"/>
      <c r="F691" s="84"/>
      <c r="G691" s="84"/>
      <c r="H691" s="84"/>
      <c r="I691" s="84"/>
    </row>
    <row r="692" spans="1:9" hidden="1">
      <c r="A692" s="320" t="s">
        <v>56</v>
      </c>
      <c r="B692" s="321"/>
      <c r="C692" s="322"/>
      <c r="D692" s="323"/>
      <c r="E692" s="324"/>
      <c r="F692" s="84"/>
      <c r="G692" s="84"/>
      <c r="H692" s="84"/>
      <c r="I692" s="84"/>
    </row>
    <row r="693" spans="1:9" ht="13.5" hidden="1" thickBot="1">
      <c r="A693" s="325"/>
      <c r="B693" s="326"/>
      <c r="C693" s="327"/>
      <c r="D693" s="328"/>
      <c r="E693" s="329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70" t="s">
        <v>57</v>
      </c>
      <c r="B695" s="271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6"/>
      <c r="B696" s="297"/>
      <c r="C696" s="253"/>
      <c r="D696" s="253"/>
      <c r="E696" s="255"/>
      <c r="F696" s="253"/>
      <c r="G696" s="253"/>
      <c r="H696" s="265"/>
      <c r="I696" s="268"/>
    </row>
    <row r="697" spans="1:9" ht="13.5" hidden="1" thickBot="1">
      <c r="A697" s="298"/>
      <c r="B697" s="299"/>
      <c r="C697" s="254"/>
      <c r="D697" s="254"/>
      <c r="E697" s="256"/>
      <c r="F697" s="254"/>
      <c r="G697" s="254"/>
      <c r="H697" s="266"/>
      <c r="I697" s="269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80" t="s">
        <v>59</v>
      </c>
      <c r="B699" s="281"/>
      <c r="C699" s="281"/>
      <c r="D699" s="282"/>
      <c r="E699" s="283"/>
      <c r="F699" s="270" t="s">
        <v>60</v>
      </c>
      <c r="G699" s="271"/>
      <c r="H699" s="271"/>
      <c r="I699" s="284"/>
    </row>
    <row r="700" spans="1:9" hidden="1">
      <c r="A700" s="285" t="s">
        <v>7</v>
      </c>
      <c r="B700" s="286"/>
      <c r="C700" s="98" t="s">
        <v>61</v>
      </c>
      <c r="D700" s="99" t="s">
        <v>4</v>
      </c>
      <c r="E700" s="283"/>
      <c r="F700" s="285" t="s">
        <v>7</v>
      </c>
      <c r="G700" s="286"/>
      <c r="H700" s="98" t="s">
        <v>61</v>
      </c>
      <c r="I700" s="99" t="s">
        <v>4</v>
      </c>
    </row>
    <row r="701" spans="1:9" hidden="1">
      <c r="A701" s="296" t="str">
        <f>CONCATENATE(Hlasatel!A701)</f>
        <v>Jméno 15</v>
      </c>
      <c r="B701" s="297"/>
      <c r="C701" s="253" t="str">
        <f>CONCATENATE(Hlasatel!C701)</f>
        <v>odd 15</v>
      </c>
      <c r="D701" s="253">
        <f>ABS(Hlasatel!D701)</f>
        <v>15</v>
      </c>
      <c r="E701" s="283"/>
      <c r="F701" s="253" t="str">
        <f>CONCATENATE(Hlasatel!F701)</f>
        <v>Jméno 16</v>
      </c>
      <c r="G701" s="253" t="str">
        <f>CONCATENATE(Hlasatel!G701)</f>
        <v/>
      </c>
      <c r="H701" s="265" t="str">
        <f>CONCATENATE(Hlasatel!H701)</f>
        <v>odd 16</v>
      </c>
      <c r="I701" s="268" t="str">
        <f>CONCATENATE(Hlasatel!I701)</f>
        <v>16</v>
      </c>
    </row>
    <row r="702" spans="1:9" ht="13.5" hidden="1" thickBot="1">
      <c r="A702" s="298"/>
      <c r="B702" s="299"/>
      <c r="C702" s="254"/>
      <c r="D702" s="254"/>
      <c r="E702" s="283"/>
      <c r="F702" s="254"/>
      <c r="G702" s="254"/>
      <c r="H702" s="266"/>
      <c r="I702" s="269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80" t="s">
        <v>59</v>
      </c>
      <c r="B704" s="281"/>
      <c r="C704" s="281"/>
      <c r="D704" s="282"/>
      <c r="E704" s="283"/>
      <c r="F704" s="270" t="s">
        <v>60</v>
      </c>
      <c r="G704" s="271"/>
      <c r="H704" s="271"/>
      <c r="I704" s="284"/>
    </row>
    <row r="705" spans="1:9" hidden="1">
      <c r="A705" s="285" t="s">
        <v>7</v>
      </c>
      <c r="B705" s="286"/>
      <c r="C705" s="98" t="s">
        <v>61</v>
      </c>
      <c r="D705" s="99" t="s">
        <v>4</v>
      </c>
      <c r="E705" s="283"/>
      <c r="F705" s="285" t="s">
        <v>7</v>
      </c>
      <c r="G705" s="286"/>
      <c r="H705" s="98" t="s">
        <v>61</v>
      </c>
      <c r="I705" s="99" t="s">
        <v>4</v>
      </c>
    </row>
    <row r="706" spans="1:9" hidden="1">
      <c r="A706" s="302" t="str">
        <f>CONCATENATE(Hlasatel!A706)</f>
        <v/>
      </c>
      <c r="B706" s="303"/>
      <c r="C706" s="306" t="str">
        <f>CONCATENATE(Hlasatel!C706)</f>
        <v/>
      </c>
      <c r="D706" s="278" t="str">
        <f>CONCATENATE(Hlasatel!D706)</f>
        <v/>
      </c>
      <c r="E706" s="283"/>
      <c r="F706" s="302" t="str">
        <f>CONCATENATE(Hlasatel!F706)</f>
        <v/>
      </c>
      <c r="G706" s="303"/>
      <c r="H706" s="306" t="str">
        <f>CONCATENATE(Hlasatel!H706)</f>
        <v/>
      </c>
      <c r="I706" s="278" t="str">
        <f>CONCATENATE(Hlasatel!I706)</f>
        <v/>
      </c>
    </row>
    <row r="707" spans="1:9" ht="13.5" hidden="1" thickBot="1">
      <c r="A707" s="304"/>
      <c r="B707" s="305"/>
      <c r="C707" s="307"/>
      <c r="D707" s="279"/>
      <c r="E707" s="283"/>
      <c r="F707" s="304"/>
      <c r="G707" s="305"/>
      <c r="H707" s="307"/>
      <c r="I707" s="279"/>
    </row>
    <row r="708" spans="1:9" ht="13.5" hidden="1" thickTop="1">
      <c r="A708" s="285" t="s">
        <v>64</v>
      </c>
      <c r="B708" s="286"/>
      <c r="C708" s="286"/>
      <c r="D708" s="342"/>
      <c r="E708" s="123"/>
      <c r="F708" s="285" t="s">
        <v>64</v>
      </c>
      <c r="G708" s="286"/>
      <c r="H708" s="286"/>
      <c r="I708" s="342"/>
    </row>
    <row r="709" spans="1:9" hidden="1">
      <c r="A709" s="332"/>
      <c r="B709" s="335"/>
      <c r="C709" s="335"/>
      <c r="D709" s="336"/>
      <c r="E709" s="341">
        <v>2</v>
      </c>
      <c r="F709" s="285"/>
      <c r="G709" s="286"/>
      <c r="H709" s="286"/>
      <c r="I709" s="342"/>
    </row>
    <row r="710" spans="1:9" hidden="1">
      <c r="A710" s="333"/>
      <c r="B710" s="337"/>
      <c r="C710" s="337"/>
      <c r="D710" s="338"/>
      <c r="E710" s="341"/>
      <c r="F710" s="285"/>
      <c r="G710" s="286"/>
      <c r="H710" s="286"/>
      <c r="I710" s="342"/>
    </row>
    <row r="711" spans="1:9" hidden="1">
      <c r="A711" s="334"/>
      <c r="B711" s="339"/>
      <c r="C711" s="339"/>
      <c r="D711" s="340"/>
      <c r="E711" s="341"/>
      <c r="F711" s="285"/>
      <c r="G711" s="286"/>
      <c r="H711" s="286"/>
      <c r="I711" s="342"/>
    </row>
    <row r="712" spans="1:9" hidden="1">
      <c r="A712" s="285" t="s">
        <v>64</v>
      </c>
      <c r="B712" s="286"/>
      <c r="C712" s="286"/>
      <c r="D712" s="342"/>
      <c r="E712" s="123"/>
      <c r="F712" s="285" t="s">
        <v>64</v>
      </c>
      <c r="G712" s="286"/>
      <c r="H712" s="286"/>
      <c r="I712" s="342"/>
    </row>
    <row r="713" spans="1:9" hidden="1">
      <c r="A713" s="332"/>
      <c r="B713" s="335"/>
      <c r="C713" s="335"/>
      <c r="D713" s="336"/>
      <c r="E713" s="341">
        <v>3</v>
      </c>
      <c r="F713" s="285"/>
      <c r="G713" s="286"/>
      <c r="H713" s="286"/>
      <c r="I713" s="342"/>
    </row>
    <row r="714" spans="1:9" hidden="1">
      <c r="A714" s="333"/>
      <c r="B714" s="337"/>
      <c r="C714" s="337"/>
      <c r="D714" s="338"/>
      <c r="E714" s="341"/>
      <c r="F714" s="285"/>
      <c r="G714" s="286"/>
      <c r="H714" s="286"/>
      <c r="I714" s="342"/>
    </row>
    <row r="715" spans="1:9" ht="13.5" hidden="1" thickBot="1">
      <c r="A715" s="346"/>
      <c r="B715" s="347"/>
      <c r="C715" s="347"/>
      <c r="D715" s="348"/>
      <c r="E715" s="341"/>
      <c r="F715" s="349"/>
      <c r="G715" s="350"/>
      <c r="H715" s="350"/>
      <c r="I715" s="351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3"/>
      <c r="B717" s="356" t="s">
        <v>65</v>
      </c>
      <c r="C717" s="357"/>
      <c r="D717" s="84"/>
      <c r="E717" s="90"/>
      <c r="F717" s="84"/>
      <c r="G717" s="358" t="s">
        <v>66</v>
      </c>
      <c r="H717" s="359"/>
      <c r="I717" s="343"/>
    </row>
    <row r="718" spans="1:9" hidden="1">
      <c r="A718" s="344"/>
      <c r="B718" s="356"/>
      <c r="C718" s="357"/>
      <c r="D718" s="84"/>
      <c r="E718" s="90"/>
      <c r="F718" s="84"/>
      <c r="G718" s="358"/>
      <c r="H718" s="359"/>
      <c r="I718" s="344"/>
    </row>
    <row r="719" spans="1:9" ht="13.5" hidden="1" thickBot="1">
      <c r="A719" s="345"/>
      <c r="B719" s="356"/>
      <c r="C719" s="357"/>
      <c r="D719" s="84"/>
      <c r="E719" s="90"/>
      <c r="F719" s="84"/>
      <c r="G719" s="358"/>
      <c r="H719" s="359"/>
      <c r="I719" s="345"/>
    </row>
    <row r="720" spans="1:9" hidden="1">
      <c r="A720" s="84"/>
      <c r="B720" s="352" t="s">
        <v>67</v>
      </c>
      <c r="C720" s="353"/>
      <c r="D720" s="354"/>
      <c r="E720" s="90"/>
      <c r="F720" s="354"/>
      <c r="G720" s="355" t="s">
        <v>68</v>
      </c>
      <c r="H720" s="355"/>
      <c r="I720" s="84"/>
    </row>
    <row r="721" spans="1:9" hidden="1">
      <c r="A721" s="84"/>
      <c r="B721" s="352"/>
      <c r="C721" s="353"/>
      <c r="D721" s="354"/>
      <c r="E721" s="90"/>
      <c r="F721" s="354"/>
      <c r="G721" s="355"/>
      <c r="H721" s="355"/>
      <c r="I721" s="84"/>
    </row>
    <row r="722" spans="1:9" hidden="1">
      <c r="A722" s="84"/>
      <c r="B722" s="352"/>
      <c r="C722" s="353"/>
      <c r="D722" s="354"/>
      <c r="E722" s="90"/>
      <c r="F722" s="354"/>
      <c r="G722" s="355"/>
      <c r="H722" s="35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64" t="s">
        <v>70</v>
      </c>
      <c r="I724" s="365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66" t="s">
        <v>71</v>
      </c>
      <c r="B728" s="366"/>
      <c r="C728" s="366"/>
      <c r="D728" s="366"/>
      <c r="E728" s="366"/>
      <c r="F728" s="366"/>
      <c r="G728" s="366"/>
      <c r="H728" s="366"/>
      <c r="I728" s="366"/>
    </row>
    <row r="729" spans="1:9" hidden="1">
      <c r="A729" s="366"/>
      <c r="B729" s="366"/>
      <c r="C729" s="366"/>
      <c r="D729" s="366"/>
      <c r="E729" s="366"/>
      <c r="F729" s="366"/>
      <c r="G729" s="366"/>
      <c r="H729" s="366"/>
      <c r="I729" s="366"/>
    </row>
    <row r="730" spans="1:9" hidden="1">
      <c r="A730" s="362" t="s">
        <v>72</v>
      </c>
      <c r="B730" s="367" t="s">
        <v>73</v>
      </c>
      <c r="C730" s="368"/>
      <c r="D730" s="369"/>
      <c r="E730" s="90"/>
      <c r="F730" s="362" t="s">
        <v>86</v>
      </c>
      <c r="G730" s="385" t="s">
        <v>74</v>
      </c>
      <c r="H730" s="386"/>
      <c r="I730" s="387"/>
    </row>
    <row r="731" spans="1:9" hidden="1">
      <c r="A731" s="362"/>
      <c r="B731" s="370"/>
      <c r="C731" s="371"/>
      <c r="D731" s="372"/>
      <c r="E731" s="90"/>
      <c r="F731" s="362"/>
      <c r="G731" s="388"/>
      <c r="H731" s="389"/>
      <c r="I731" s="390"/>
    </row>
    <row r="732" spans="1:9" hidden="1">
      <c r="A732" s="362" t="s">
        <v>87</v>
      </c>
      <c r="B732" s="361" t="s">
        <v>75</v>
      </c>
      <c r="C732" s="361"/>
      <c r="D732" s="361"/>
      <c r="E732" s="90"/>
      <c r="F732" s="362" t="s">
        <v>86</v>
      </c>
      <c r="G732" s="363" t="s">
        <v>76</v>
      </c>
      <c r="H732" s="363"/>
      <c r="I732" s="363"/>
    </row>
    <row r="733" spans="1:9" hidden="1">
      <c r="A733" s="362"/>
      <c r="B733" s="361"/>
      <c r="C733" s="361"/>
      <c r="D733" s="361"/>
      <c r="E733" s="90"/>
      <c r="F733" s="362"/>
      <c r="G733" s="363"/>
      <c r="H733" s="363"/>
      <c r="I733" s="363"/>
    </row>
    <row r="734" spans="1:9" hidden="1">
      <c r="A734" s="362" t="s">
        <v>88</v>
      </c>
      <c r="B734" s="361" t="s">
        <v>77</v>
      </c>
      <c r="C734" s="361"/>
      <c r="D734" s="361"/>
      <c r="E734" s="90"/>
      <c r="F734" s="362" t="s">
        <v>86</v>
      </c>
      <c r="G734" s="363" t="s">
        <v>78</v>
      </c>
      <c r="H734" s="363"/>
      <c r="I734" s="363"/>
    </row>
    <row r="735" spans="1:9" hidden="1">
      <c r="A735" s="362"/>
      <c r="B735" s="361"/>
      <c r="C735" s="361"/>
      <c r="D735" s="361"/>
      <c r="E735" s="90"/>
      <c r="F735" s="362"/>
      <c r="G735" s="363"/>
      <c r="H735" s="363"/>
      <c r="I735" s="363"/>
    </row>
    <row r="736" spans="1:9" hidden="1">
      <c r="A736" s="362" t="s">
        <v>89</v>
      </c>
      <c r="B736" s="361" t="s">
        <v>79</v>
      </c>
      <c r="C736" s="361"/>
      <c r="D736" s="361"/>
      <c r="E736" s="90"/>
      <c r="F736" s="362" t="s">
        <v>80</v>
      </c>
      <c r="G736" s="363" t="s">
        <v>81</v>
      </c>
      <c r="H736" s="363"/>
      <c r="I736" s="363"/>
    </row>
    <row r="737" spans="1:9" hidden="1">
      <c r="A737" s="362"/>
      <c r="B737" s="361"/>
      <c r="C737" s="361"/>
      <c r="D737" s="361"/>
      <c r="E737" s="90"/>
      <c r="F737" s="362"/>
      <c r="G737" s="363"/>
      <c r="H737" s="363"/>
      <c r="I737" s="363"/>
    </row>
    <row r="738" spans="1:9" hidden="1">
      <c r="A738" s="362" t="s">
        <v>90</v>
      </c>
      <c r="B738" s="361" t="s">
        <v>82</v>
      </c>
      <c r="C738" s="361"/>
      <c r="D738" s="361"/>
      <c r="E738" s="90"/>
      <c r="F738" s="362" t="s">
        <v>80</v>
      </c>
      <c r="G738" s="363" t="s">
        <v>83</v>
      </c>
      <c r="H738" s="363"/>
      <c r="I738" s="363"/>
    </row>
    <row r="739" spans="1:9" hidden="1">
      <c r="A739" s="362"/>
      <c r="B739" s="361"/>
      <c r="C739" s="361"/>
      <c r="D739" s="361"/>
      <c r="E739" s="90"/>
      <c r="F739" s="362"/>
      <c r="G739" s="363"/>
      <c r="H739" s="363"/>
      <c r="I739" s="363"/>
    </row>
    <row r="740" spans="1:9" hidden="1">
      <c r="A740" s="362" t="s">
        <v>86</v>
      </c>
      <c r="B740" s="367" t="s">
        <v>84</v>
      </c>
      <c r="C740" s="368"/>
      <c r="D740" s="369"/>
      <c r="E740" s="90"/>
      <c r="F740" s="379" t="s">
        <v>85</v>
      </c>
      <c r="G740" s="380"/>
      <c r="H740" s="380"/>
      <c r="I740" s="381"/>
    </row>
    <row r="741" spans="1:9" hidden="1">
      <c r="A741" s="362"/>
      <c r="B741" s="370"/>
      <c r="C741" s="371"/>
      <c r="D741" s="372"/>
      <c r="E741" s="90"/>
      <c r="F741" s="382"/>
      <c r="G741" s="383"/>
      <c r="H741" s="383"/>
      <c r="I741" s="384"/>
    </row>
    <row r="742" spans="1:9" hidden="1">
      <c r="A742" s="267" t="s">
        <v>53</v>
      </c>
      <c r="B742" s="267"/>
      <c r="C742" s="267"/>
      <c r="D742" s="267"/>
      <c r="E742" s="267"/>
      <c r="F742" s="267"/>
      <c r="G742" s="267"/>
      <c r="H742" s="267"/>
      <c r="I742" s="267"/>
    </row>
    <row r="743" spans="1:9" hidden="1">
      <c r="A743" s="267"/>
      <c r="B743" s="267"/>
      <c r="C743" s="267"/>
      <c r="D743" s="267"/>
      <c r="E743" s="267"/>
      <c r="F743" s="267"/>
      <c r="G743" s="267"/>
      <c r="H743" s="267"/>
      <c r="I743" s="267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10" t="s">
        <v>54</v>
      </c>
      <c r="B745" s="311"/>
      <c r="C745" s="314"/>
      <c r="D745" s="315"/>
      <c r="E745" s="316"/>
      <c r="F745" s="84"/>
      <c r="G745" s="84"/>
      <c r="H745" s="84"/>
      <c r="I745" s="84"/>
    </row>
    <row r="746" spans="1:9" hidden="1">
      <c r="A746" s="312"/>
      <c r="B746" s="313"/>
      <c r="C746" s="317"/>
      <c r="D746" s="318"/>
      <c r="E746" s="319"/>
      <c r="F746" s="84"/>
      <c r="G746" s="84"/>
      <c r="H746" s="84"/>
      <c r="I746" s="84"/>
    </row>
    <row r="747" spans="1:9" hidden="1">
      <c r="A747" s="320" t="s">
        <v>55</v>
      </c>
      <c r="B747" s="321"/>
      <c r="C747" s="322"/>
      <c r="D747" s="323"/>
      <c r="E747" s="324"/>
      <c r="F747" s="84"/>
      <c r="G747" s="84"/>
      <c r="H747" s="84"/>
      <c r="I747" s="84"/>
    </row>
    <row r="748" spans="1:9" hidden="1">
      <c r="A748" s="312"/>
      <c r="B748" s="313"/>
      <c r="C748" s="317"/>
      <c r="D748" s="318"/>
      <c r="E748" s="319"/>
      <c r="F748" s="84"/>
      <c r="G748" s="84"/>
      <c r="H748" s="84"/>
      <c r="I748" s="84"/>
    </row>
    <row r="749" spans="1:9" hidden="1">
      <c r="A749" s="320" t="s">
        <v>56</v>
      </c>
      <c r="B749" s="321"/>
      <c r="C749" s="322"/>
      <c r="D749" s="323"/>
      <c r="E749" s="324"/>
      <c r="F749" s="84"/>
      <c r="G749" s="84"/>
      <c r="H749" s="84"/>
      <c r="I749" s="84"/>
    </row>
    <row r="750" spans="1:9" ht="13.5" hidden="1" thickBot="1">
      <c r="A750" s="325"/>
      <c r="B750" s="326"/>
      <c r="C750" s="327"/>
      <c r="D750" s="328"/>
      <c r="E750" s="329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70" t="s">
        <v>57</v>
      </c>
      <c r="B752" s="271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6" t="str">
        <f>CONCATENATE(Hlasatel!A753)</f>
        <v>Vánoční turnaj Chomutov</v>
      </c>
      <c r="B753" s="297"/>
      <c r="C753" s="253" t="str">
        <f>CONCATENATE(Hlasatel!C753)</f>
        <v>14.12.2019</v>
      </c>
      <c r="D753" s="253">
        <f>ABS(Hlasatel!D753)</f>
        <v>506</v>
      </c>
      <c r="E753" s="255" t="str">
        <f>CONCATENATE(Hlasatel!E753)</f>
        <v>Ml.ž 37 kg</v>
      </c>
      <c r="F753" s="253" t="str">
        <f>CONCATENATE(Hlasatel!F753)</f>
        <v>ř.ř.</v>
      </c>
      <c r="G753" s="253" t="str">
        <f>CONCATENATE(Hlasatel!G753)</f>
        <v>5</v>
      </c>
      <c r="H753" s="265" t="str">
        <f>CONCATENATE(Hlasatel!H753)</f>
        <v/>
      </c>
      <c r="I753" s="268" t="str">
        <f>CONCATENATE(Hlasatel!I753)</f>
        <v>2</v>
      </c>
    </row>
    <row r="754" spans="1:9" ht="13.5" hidden="1" thickBot="1">
      <c r="A754" s="298"/>
      <c r="B754" s="299"/>
      <c r="C754" s="254"/>
      <c r="D754" s="254"/>
      <c r="E754" s="256"/>
      <c r="F754" s="254"/>
      <c r="G754" s="254"/>
      <c r="H754" s="266"/>
      <c r="I754" s="269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80" t="s">
        <v>59</v>
      </c>
      <c r="B756" s="281"/>
      <c r="C756" s="281"/>
      <c r="D756" s="282"/>
      <c r="E756" s="283"/>
      <c r="F756" s="270" t="s">
        <v>60</v>
      </c>
      <c r="G756" s="271"/>
      <c r="H756" s="271"/>
      <c r="I756" s="284"/>
    </row>
    <row r="757" spans="1:9" hidden="1">
      <c r="A757" s="285" t="s">
        <v>7</v>
      </c>
      <c r="B757" s="286"/>
      <c r="C757" s="98" t="s">
        <v>61</v>
      </c>
      <c r="D757" s="99" t="s">
        <v>4</v>
      </c>
      <c r="E757" s="283"/>
      <c r="F757" s="285" t="s">
        <v>7</v>
      </c>
      <c r="G757" s="286"/>
      <c r="H757" s="98" t="s">
        <v>61</v>
      </c>
      <c r="I757" s="99" t="s">
        <v>4</v>
      </c>
    </row>
    <row r="758" spans="1:9" hidden="1">
      <c r="A758" s="302" t="str">
        <f>CONCATENATE(Hlasatel!A758)</f>
        <v>Jméno 15</v>
      </c>
      <c r="B758" s="303"/>
      <c r="C758" s="306" t="str">
        <f>CONCATENATE(Hlasatel!C758)</f>
        <v>odd 15</v>
      </c>
      <c r="D758" s="278" t="str">
        <f>CONCATENATE(Hlasatel!D758)</f>
        <v>15</v>
      </c>
      <c r="E758" s="283"/>
      <c r="F758" s="302" t="str">
        <f>CONCATENATE(Hlasatel!F758)</f>
        <v>Jméno 16</v>
      </c>
      <c r="G758" s="303"/>
      <c r="H758" s="306" t="str">
        <f>CONCATENATE(Hlasatel!H758)</f>
        <v>odd 16</v>
      </c>
      <c r="I758" s="278" t="str">
        <f>CONCATENATE(Hlasatel!I758)</f>
        <v>16</v>
      </c>
    </row>
    <row r="759" spans="1:9" ht="13.5" hidden="1" thickBot="1">
      <c r="A759" s="304"/>
      <c r="B759" s="305"/>
      <c r="C759" s="307"/>
      <c r="D759" s="279"/>
      <c r="E759" s="283"/>
      <c r="F759" s="304"/>
      <c r="G759" s="305"/>
      <c r="H759" s="307"/>
      <c r="I759" s="279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71" t="s">
        <v>63</v>
      </c>
      <c r="C761" s="271"/>
      <c r="D761" s="284"/>
      <c r="E761" s="96" t="s">
        <v>1</v>
      </c>
      <c r="F761" s="330" t="s">
        <v>63</v>
      </c>
      <c r="G761" s="331"/>
      <c r="H761" s="331"/>
      <c r="I761" s="127" t="s">
        <v>62</v>
      </c>
    </row>
    <row r="762" spans="1:9" hidden="1">
      <c r="A762" s="332"/>
      <c r="B762" s="335"/>
      <c r="C762" s="335"/>
      <c r="D762" s="336"/>
      <c r="E762" s="341">
        <v>1</v>
      </c>
      <c r="F762" s="285"/>
      <c r="G762" s="286"/>
      <c r="H762" s="286"/>
      <c r="I762" s="342"/>
    </row>
    <row r="763" spans="1:9" hidden="1">
      <c r="A763" s="333"/>
      <c r="B763" s="337"/>
      <c r="C763" s="337"/>
      <c r="D763" s="338"/>
      <c r="E763" s="341"/>
      <c r="F763" s="285"/>
      <c r="G763" s="286"/>
      <c r="H763" s="286"/>
      <c r="I763" s="342"/>
    </row>
    <row r="764" spans="1:9" hidden="1">
      <c r="A764" s="334"/>
      <c r="B764" s="339"/>
      <c r="C764" s="339"/>
      <c r="D764" s="340"/>
      <c r="E764" s="341"/>
      <c r="F764" s="285"/>
      <c r="G764" s="286"/>
      <c r="H764" s="286"/>
      <c r="I764" s="342"/>
    </row>
    <row r="765" spans="1:9" hidden="1">
      <c r="A765" s="285" t="s">
        <v>64</v>
      </c>
      <c r="B765" s="286"/>
      <c r="C765" s="286"/>
      <c r="D765" s="342"/>
      <c r="E765" s="123"/>
      <c r="F765" s="285" t="s">
        <v>64</v>
      </c>
      <c r="G765" s="286"/>
      <c r="H765" s="286"/>
      <c r="I765" s="342"/>
    </row>
    <row r="766" spans="1:9" hidden="1">
      <c r="A766" s="332"/>
      <c r="B766" s="335"/>
      <c r="C766" s="335"/>
      <c r="D766" s="336"/>
      <c r="E766" s="341">
        <v>2</v>
      </c>
      <c r="F766" s="285"/>
      <c r="G766" s="286"/>
      <c r="H766" s="286"/>
      <c r="I766" s="342"/>
    </row>
    <row r="767" spans="1:9" hidden="1">
      <c r="A767" s="333"/>
      <c r="B767" s="337"/>
      <c r="C767" s="337"/>
      <c r="D767" s="338"/>
      <c r="E767" s="341"/>
      <c r="F767" s="285"/>
      <c r="G767" s="286"/>
      <c r="H767" s="286"/>
      <c r="I767" s="342"/>
    </row>
    <row r="768" spans="1:9" hidden="1">
      <c r="A768" s="334"/>
      <c r="B768" s="339"/>
      <c r="C768" s="339"/>
      <c r="D768" s="340"/>
      <c r="E768" s="341"/>
      <c r="F768" s="285"/>
      <c r="G768" s="286"/>
      <c r="H768" s="286"/>
      <c r="I768" s="342"/>
    </row>
    <row r="769" spans="1:9" hidden="1">
      <c r="A769" s="285" t="s">
        <v>64</v>
      </c>
      <c r="B769" s="286"/>
      <c r="C769" s="286"/>
      <c r="D769" s="342"/>
      <c r="E769" s="123"/>
      <c r="F769" s="285" t="s">
        <v>64</v>
      </c>
      <c r="G769" s="286"/>
      <c r="H769" s="286"/>
      <c r="I769" s="342"/>
    </row>
    <row r="770" spans="1:9" hidden="1">
      <c r="A770" s="332"/>
      <c r="B770" s="335"/>
      <c r="C770" s="335"/>
      <c r="D770" s="336"/>
      <c r="E770" s="341">
        <v>3</v>
      </c>
      <c r="F770" s="285"/>
      <c r="G770" s="286"/>
      <c r="H770" s="286"/>
      <c r="I770" s="342"/>
    </row>
    <row r="771" spans="1:9" hidden="1">
      <c r="A771" s="333"/>
      <c r="B771" s="337"/>
      <c r="C771" s="337"/>
      <c r="D771" s="338"/>
      <c r="E771" s="341"/>
      <c r="F771" s="285"/>
      <c r="G771" s="286"/>
      <c r="H771" s="286"/>
      <c r="I771" s="342"/>
    </row>
    <row r="772" spans="1:9" ht="13.5" hidden="1" thickBot="1">
      <c r="A772" s="346"/>
      <c r="B772" s="347"/>
      <c r="C772" s="347"/>
      <c r="D772" s="348"/>
      <c r="E772" s="341"/>
      <c r="F772" s="349"/>
      <c r="G772" s="350"/>
      <c r="H772" s="350"/>
      <c r="I772" s="351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3"/>
      <c r="B774" s="356" t="s">
        <v>65</v>
      </c>
      <c r="C774" s="357"/>
      <c r="D774" s="84"/>
      <c r="E774" s="90"/>
      <c r="F774" s="84"/>
      <c r="G774" s="358" t="s">
        <v>66</v>
      </c>
      <c r="H774" s="359"/>
      <c r="I774" s="343"/>
    </row>
    <row r="775" spans="1:9" hidden="1">
      <c r="A775" s="344"/>
      <c r="B775" s="356"/>
      <c r="C775" s="357"/>
      <c r="D775" s="84"/>
      <c r="E775" s="90"/>
      <c r="F775" s="84"/>
      <c r="G775" s="358"/>
      <c r="H775" s="359"/>
      <c r="I775" s="344"/>
    </row>
    <row r="776" spans="1:9" ht="13.5" hidden="1" thickBot="1">
      <c r="A776" s="345"/>
      <c r="B776" s="356"/>
      <c r="C776" s="357"/>
      <c r="D776" s="84"/>
      <c r="E776" s="90"/>
      <c r="F776" s="84"/>
      <c r="G776" s="358"/>
      <c r="H776" s="359"/>
      <c r="I776" s="345"/>
    </row>
    <row r="777" spans="1:9" hidden="1">
      <c r="A777" s="84"/>
      <c r="B777" s="352" t="s">
        <v>67</v>
      </c>
      <c r="C777" s="353"/>
      <c r="D777" s="354"/>
      <c r="E777" s="90"/>
      <c r="F777" s="354"/>
      <c r="G777" s="355" t="s">
        <v>68</v>
      </c>
      <c r="H777" s="355"/>
      <c r="I777" s="84"/>
    </row>
    <row r="778" spans="1:9" hidden="1">
      <c r="A778" s="84"/>
      <c r="B778" s="352"/>
      <c r="C778" s="353"/>
      <c r="D778" s="354"/>
      <c r="E778" s="90"/>
      <c r="F778" s="354"/>
      <c r="G778" s="355"/>
      <c r="H778" s="355"/>
      <c r="I778" s="84"/>
    </row>
    <row r="779" spans="1:9" hidden="1">
      <c r="A779" s="84"/>
      <c r="B779" s="352"/>
      <c r="C779" s="353"/>
      <c r="D779" s="354"/>
      <c r="E779" s="90"/>
      <c r="F779" s="354"/>
      <c r="G779" s="355"/>
      <c r="H779" s="35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64" t="s">
        <v>70</v>
      </c>
      <c r="I781" s="365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66" t="s">
        <v>71</v>
      </c>
      <c r="B785" s="366"/>
      <c r="C785" s="366"/>
      <c r="D785" s="366"/>
      <c r="E785" s="366"/>
      <c r="F785" s="366"/>
      <c r="G785" s="366"/>
      <c r="H785" s="366"/>
      <c r="I785" s="366"/>
    </row>
    <row r="786" spans="1:9" hidden="1">
      <c r="A786" s="366"/>
      <c r="B786" s="366"/>
      <c r="C786" s="366"/>
      <c r="D786" s="366"/>
      <c r="E786" s="366"/>
      <c r="F786" s="366"/>
      <c r="G786" s="366"/>
      <c r="H786" s="366"/>
      <c r="I786" s="366"/>
    </row>
    <row r="787" spans="1:9" hidden="1">
      <c r="A787" s="362" t="s">
        <v>72</v>
      </c>
      <c r="B787" s="367" t="s">
        <v>73</v>
      </c>
      <c r="C787" s="368"/>
      <c r="D787" s="369"/>
      <c r="E787" s="90"/>
      <c r="F787" s="362" t="s">
        <v>86</v>
      </c>
      <c r="G787" s="385" t="s">
        <v>74</v>
      </c>
      <c r="H787" s="386"/>
      <c r="I787" s="387"/>
    </row>
    <row r="788" spans="1:9" hidden="1">
      <c r="A788" s="362"/>
      <c r="B788" s="370"/>
      <c r="C788" s="371"/>
      <c r="D788" s="372"/>
      <c r="E788" s="90"/>
      <c r="F788" s="362"/>
      <c r="G788" s="388"/>
      <c r="H788" s="389"/>
      <c r="I788" s="390"/>
    </row>
    <row r="789" spans="1:9" hidden="1">
      <c r="A789" s="362" t="s">
        <v>87</v>
      </c>
      <c r="B789" s="361" t="s">
        <v>75</v>
      </c>
      <c r="C789" s="361"/>
      <c r="D789" s="361"/>
      <c r="E789" s="90"/>
      <c r="F789" s="362" t="s">
        <v>86</v>
      </c>
      <c r="G789" s="363" t="s">
        <v>76</v>
      </c>
      <c r="H789" s="363"/>
      <c r="I789" s="363"/>
    </row>
    <row r="790" spans="1:9" hidden="1">
      <c r="A790" s="362"/>
      <c r="B790" s="361"/>
      <c r="C790" s="361"/>
      <c r="D790" s="361"/>
      <c r="E790" s="90"/>
      <c r="F790" s="362"/>
      <c r="G790" s="363"/>
      <c r="H790" s="363"/>
      <c r="I790" s="363"/>
    </row>
    <row r="791" spans="1:9" hidden="1">
      <c r="A791" s="362" t="s">
        <v>88</v>
      </c>
      <c r="B791" s="361" t="s">
        <v>77</v>
      </c>
      <c r="C791" s="361"/>
      <c r="D791" s="361"/>
      <c r="E791" s="90"/>
      <c r="F791" s="362" t="s">
        <v>86</v>
      </c>
      <c r="G791" s="363" t="s">
        <v>78</v>
      </c>
      <c r="H791" s="363"/>
      <c r="I791" s="363"/>
    </row>
    <row r="792" spans="1:9" hidden="1">
      <c r="A792" s="362"/>
      <c r="B792" s="361"/>
      <c r="C792" s="361"/>
      <c r="D792" s="361"/>
      <c r="E792" s="90"/>
      <c r="F792" s="362"/>
      <c r="G792" s="363"/>
      <c r="H792" s="363"/>
      <c r="I792" s="363"/>
    </row>
    <row r="793" spans="1:9" hidden="1">
      <c r="A793" s="362" t="s">
        <v>89</v>
      </c>
      <c r="B793" s="361" t="s">
        <v>79</v>
      </c>
      <c r="C793" s="361"/>
      <c r="D793" s="361"/>
      <c r="E793" s="90"/>
      <c r="F793" s="362" t="s">
        <v>80</v>
      </c>
      <c r="G793" s="363" t="s">
        <v>81</v>
      </c>
      <c r="H793" s="363"/>
      <c r="I793" s="363"/>
    </row>
    <row r="794" spans="1:9" hidden="1">
      <c r="A794" s="362"/>
      <c r="B794" s="361"/>
      <c r="C794" s="361"/>
      <c r="D794" s="361"/>
      <c r="E794" s="90"/>
      <c r="F794" s="362"/>
      <c r="G794" s="363"/>
      <c r="H794" s="363"/>
      <c r="I794" s="363"/>
    </row>
    <row r="795" spans="1:9" hidden="1">
      <c r="A795" s="362" t="s">
        <v>90</v>
      </c>
      <c r="B795" s="361" t="s">
        <v>82</v>
      </c>
      <c r="C795" s="361"/>
      <c r="D795" s="361"/>
      <c r="E795" s="90"/>
      <c r="F795" s="362" t="s">
        <v>80</v>
      </c>
      <c r="G795" s="363" t="s">
        <v>83</v>
      </c>
      <c r="H795" s="363"/>
      <c r="I795" s="363"/>
    </row>
    <row r="796" spans="1:9" hidden="1">
      <c r="A796" s="362"/>
      <c r="B796" s="361"/>
      <c r="C796" s="361"/>
      <c r="D796" s="361"/>
      <c r="E796" s="90"/>
      <c r="F796" s="362"/>
      <c r="G796" s="363"/>
      <c r="H796" s="363"/>
      <c r="I796" s="363"/>
    </row>
    <row r="797" spans="1:9" hidden="1">
      <c r="A797" s="362" t="s">
        <v>86</v>
      </c>
      <c r="B797" s="367" t="s">
        <v>84</v>
      </c>
      <c r="C797" s="368"/>
      <c r="D797" s="369"/>
      <c r="E797" s="90"/>
      <c r="F797" s="379" t="s">
        <v>85</v>
      </c>
      <c r="G797" s="380"/>
      <c r="H797" s="380"/>
      <c r="I797" s="381"/>
    </row>
    <row r="798" spans="1:9" hidden="1">
      <c r="A798" s="362"/>
      <c r="B798" s="370"/>
      <c r="C798" s="371"/>
      <c r="D798" s="372"/>
      <c r="E798" s="90"/>
      <c r="F798" s="382"/>
      <c r="G798" s="383"/>
      <c r="H798" s="383"/>
      <c r="I798" s="384"/>
    </row>
    <row r="799" spans="1:9" hidden="1">
      <c r="A799" s="267" t="s">
        <v>53</v>
      </c>
      <c r="B799" s="267"/>
      <c r="C799" s="267"/>
      <c r="D799" s="267"/>
      <c r="E799" s="267"/>
      <c r="F799" s="267"/>
      <c r="G799" s="267"/>
      <c r="H799" s="267"/>
      <c r="I799" s="267"/>
    </row>
    <row r="800" spans="1:9" hidden="1">
      <c r="A800" s="267"/>
      <c r="B800" s="267"/>
      <c r="C800" s="267"/>
      <c r="D800" s="267"/>
      <c r="E800" s="267"/>
      <c r="F800" s="267"/>
      <c r="G800" s="267"/>
      <c r="H800" s="267"/>
      <c r="I800" s="267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10" t="s">
        <v>54</v>
      </c>
      <c r="B802" s="311"/>
      <c r="C802" s="314"/>
      <c r="D802" s="315"/>
      <c r="E802" s="316"/>
      <c r="F802" s="84"/>
      <c r="G802" s="84"/>
      <c r="H802" s="84"/>
      <c r="I802" s="84"/>
    </row>
    <row r="803" spans="1:9" hidden="1">
      <c r="A803" s="312"/>
      <c r="B803" s="313"/>
      <c r="C803" s="317"/>
      <c r="D803" s="318"/>
      <c r="E803" s="319"/>
      <c r="F803" s="84"/>
      <c r="G803" s="84"/>
      <c r="H803" s="84"/>
      <c r="I803" s="84"/>
    </row>
    <row r="804" spans="1:9" hidden="1">
      <c r="A804" s="320" t="s">
        <v>55</v>
      </c>
      <c r="B804" s="321"/>
      <c r="C804" s="322"/>
      <c r="D804" s="323"/>
      <c r="E804" s="324"/>
      <c r="F804" s="84"/>
      <c r="G804" s="84"/>
      <c r="H804" s="84"/>
      <c r="I804" s="84"/>
    </row>
    <row r="805" spans="1:9" hidden="1">
      <c r="A805" s="312"/>
      <c r="B805" s="313"/>
      <c r="C805" s="317"/>
      <c r="D805" s="318"/>
      <c r="E805" s="319"/>
      <c r="F805" s="84"/>
      <c r="G805" s="84"/>
      <c r="H805" s="84"/>
      <c r="I805" s="84"/>
    </row>
    <row r="806" spans="1:9" hidden="1">
      <c r="A806" s="320" t="s">
        <v>56</v>
      </c>
      <c r="B806" s="321"/>
      <c r="C806" s="322"/>
      <c r="D806" s="323"/>
      <c r="E806" s="324"/>
      <c r="F806" s="84"/>
      <c r="G806" s="84"/>
      <c r="H806" s="84"/>
      <c r="I806" s="84"/>
    </row>
    <row r="807" spans="1:9" ht="13.5" hidden="1" thickBot="1">
      <c r="A807" s="325"/>
      <c r="B807" s="326"/>
      <c r="C807" s="327"/>
      <c r="D807" s="328"/>
      <c r="E807" s="329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70" t="s">
        <v>57</v>
      </c>
      <c r="B809" s="271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6" t="str">
        <f>CONCATENATE(Hlasatel!A810)</f>
        <v>Vánoční turnaj Chomutov</v>
      </c>
      <c r="B810" s="297"/>
      <c r="C810" s="253" t="str">
        <f>CONCATENATE(Hlasatel!C810)</f>
        <v>14.12.2019</v>
      </c>
      <c r="D810" s="253">
        <f>ABS(Hlasatel!D810)</f>
        <v>507</v>
      </c>
      <c r="E810" s="255" t="str">
        <f>CONCATENATE(Hlasatel!E810)</f>
        <v>Ml.ž 37 kg</v>
      </c>
      <c r="F810" s="253" t="str">
        <f>CONCATENATE(Hlasatel!F810)</f>
        <v>ř.ř.</v>
      </c>
      <c r="G810" s="253" t="str">
        <f>CONCATENATE(Hlasatel!G810)</f>
        <v>5</v>
      </c>
      <c r="H810" s="265" t="str">
        <f>CONCATENATE(Hlasatel!H810)</f>
        <v/>
      </c>
      <c r="I810" s="268" t="str">
        <f>CONCATENATE(Hlasatel!I810)</f>
        <v>2</v>
      </c>
    </row>
    <row r="811" spans="1:9" ht="13.5" hidden="1" thickBot="1">
      <c r="A811" s="298"/>
      <c r="B811" s="299"/>
      <c r="C811" s="254"/>
      <c r="D811" s="254"/>
      <c r="E811" s="256"/>
      <c r="F811" s="254"/>
      <c r="G811" s="254"/>
      <c r="H811" s="266"/>
      <c r="I811" s="269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80" t="s">
        <v>59</v>
      </c>
      <c r="B813" s="281"/>
      <c r="C813" s="281"/>
      <c r="D813" s="282"/>
      <c r="E813" s="283"/>
      <c r="F813" s="270" t="s">
        <v>60</v>
      </c>
      <c r="G813" s="271"/>
      <c r="H813" s="271"/>
      <c r="I813" s="284"/>
    </row>
    <row r="814" spans="1:9" hidden="1">
      <c r="A814" s="285" t="s">
        <v>7</v>
      </c>
      <c r="B814" s="286"/>
      <c r="C814" s="98" t="s">
        <v>61</v>
      </c>
      <c r="D814" s="99" t="s">
        <v>4</v>
      </c>
      <c r="E814" s="283"/>
      <c r="F814" s="285" t="s">
        <v>7</v>
      </c>
      <c r="G814" s="286"/>
      <c r="H814" s="98" t="s">
        <v>61</v>
      </c>
      <c r="I814" s="99" t="s">
        <v>4</v>
      </c>
    </row>
    <row r="815" spans="1:9" hidden="1">
      <c r="A815" s="302" t="str">
        <f>CONCATENATE(Hlasatel!A815)</f>
        <v>Jméno 15</v>
      </c>
      <c r="B815" s="303"/>
      <c r="C815" s="306" t="str">
        <f>CONCATENATE(Hlasatel!C815)</f>
        <v>odd 15</v>
      </c>
      <c r="D815" s="278" t="str">
        <f>CONCATENATE(Hlasatel!D815)</f>
        <v>15</v>
      </c>
      <c r="E815" s="283"/>
      <c r="F815" s="302" t="str">
        <f>CONCATENATE(Hlasatel!F815)</f>
        <v>Jméno 16</v>
      </c>
      <c r="G815" s="303"/>
      <c r="H815" s="306" t="str">
        <f>CONCATENATE(Hlasatel!H815)</f>
        <v>odd 16</v>
      </c>
      <c r="I815" s="278" t="str">
        <f>CONCATENATE(Hlasatel!I815)</f>
        <v>16</v>
      </c>
    </row>
    <row r="816" spans="1:9" ht="13.5" hidden="1" thickBot="1">
      <c r="A816" s="304"/>
      <c r="B816" s="305"/>
      <c r="C816" s="307"/>
      <c r="D816" s="279"/>
      <c r="E816" s="283"/>
      <c r="F816" s="304"/>
      <c r="G816" s="305"/>
      <c r="H816" s="307"/>
      <c r="I816" s="279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71" t="s">
        <v>63</v>
      </c>
      <c r="C818" s="271"/>
      <c r="D818" s="284"/>
      <c r="E818" s="96" t="s">
        <v>1</v>
      </c>
      <c r="F818" s="330" t="s">
        <v>63</v>
      </c>
      <c r="G818" s="331"/>
      <c r="H818" s="331"/>
      <c r="I818" s="127" t="s">
        <v>62</v>
      </c>
    </row>
    <row r="819" spans="1:9" hidden="1">
      <c r="A819" s="332"/>
      <c r="B819" s="335"/>
      <c r="C819" s="335"/>
      <c r="D819" s="336"/>
      <c r="E819" s="341">
        <v>1</v>
      </c>
      <c r="F819" s="285"/>
      <c r="G819" s="286"/>
      <c r="H819" s="286"/>
      <c r="I819" s="342"/>
    </row>
    <row r="820" spans="1:9" hidden="1">
      <c r="A820" s="333"/>
      <c r="B820" s="337"/>
      <c r="C820" s="337"/>
      <c r="D820" s="338"/>
      <c r="E820" s="341"/>
      <c r="F820" s="285"/>
      <c r="G820" s="286"/>
      <c r="H820" s="286"/>
      <c r="I820" s="342"/>
    </row>
    <row r="821" spans="1:9" hidden="1">
      <c r="A821" s="334"/>
      <c r="B821" s="339"/>
      <c r="C821" s="339"/>
      <c r="D821" s="340"/>
      <c r="E821" s="341"/>
      <c r="F821" s="285"/>
      <c r="G821" s="286"/>
      <c r="H821" s="286"/>
      <c r="I821" s="342"/>
    </row>
    <row r="822" spans="1:9" hidden="1">
      <c r="A822" s="285" t="s">
        <v>64</v>
      </c>
      <c r="B822" s="286"/>
      <c r="C822" s="286"/>
      <c r="D822" s="342"/>
      <c r="E822" s="123"/>
      <c r="F822" s="285" t="s">
        <v>64</v>
      </c>
      <c r="G822" s="286"/>
      <c r="H822" s="286"/>
      <c r="I822" s="342"/>
    </row>
    <row r="823" spans="1:9" hidden="1">
      <c r="A823" s="332"/>
      <c r="B823" s="335"/>
      <c r="C823" s="335"/>
      <c r="D823" s="336"/>
      <c r="E823" s="341">
        <v>2</v>
      </c>
      <c r="F823" s="285"/>
      <c r="G823" s="286"/>
      <c r="H823" s="286"/>
      <c r="I823" s="342"/>
    </row>
    <row r="824" spans="1:9" hidden="1">
      <c r="A824" s="333"/>
      <c r="B824" s="337"/>
      <c r="C824" s="337"/>
      <c r="D824" s="338"/>
      <c r="E824" s="341"/>
      <c r="F824" s="285"/>
      <c r="G824" s="286"/>
      <c r="H824" s="286"/>
      <c r="I824" s="342"/>
    </row>
    <row r="825" spans="1:9" hidden="1">
      <c r="A825" s="334"/>
      <c r="B825" s="339"/>
      <c r="C825" s="339"/>
      <c r="D825" s="340"/>
      <c r="E825" s="341"/>
      <c r="F825" s="285"/>
      <c r="G825" s="286"/>
      <c r="H825" s="286"/>
      <c r="I825" s="342"/>
    </row>
    <row r="826" spans="1:9" hidden="1">
      <c r="A826" s="285" t="s">
        <v>64</v>
      </c>
      <c r="B826" s="286"/>
      <c r="C826" s="286"/>
      <c r="D826" s="342"/>
      <c r="E826" s="123"/>
      <c r="F826" s="285" t="s">
        <v>64</v>
      </c>
      <c r="G826" s="286"/>
      <c r="H826" s="286"/>
      <c r="I826" s="342"/>
    </row>
    <row r="827" spans="1:9" hidden="1">
      <c r="A827" s="332"/>
      <c r="B827" s="335"/>
      <c r="C827" s="335"/>
      <c r="D827" s="336"/>
      <c r="E827" s="341">
        <v>3</v>
      </c>
      <c r="F827" s="285"/>
      <c r="G827" s="286"/>
      <c r="H827" s="286"/>
      <c r="I827" s="342"/>
    </row>
    <row r="828" spans="1:9" hidden="1">
      <c r="A828" s="333"/>
      <c r="B828" s="337"/>
      <c r="C828" s="337"/>
      <c r="D828" s="338"/>
      <c r="E828" s="341"/>
      <c r="F828" s="285"/>
      <c r="G828" s="286"/>
      <c r="H828" s="286"/>
      <c r="I828" s="342"/>
    </row>
    <row r="829" spans="1:9" ht="13.5" hidden="1" thickBot="1">
      <c r="A829" s="346"/>
      <c r="B829" s="347"/>
      <c r="C829" s="347"/>
      <c r="D829" s="348"/>
      <c r="E829" s="341"/>
      <c r="F829" s="349"/>
      <c r="G829" s="350"/>
      <c r="H829" s="350"/>
      <c r="I829" s="351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3"/>
      <c r="B831" s="356" t="s">
        <v>65</v>
      </c>
      <c r="C831" s="357"/>
      <c r="D831" s="84"/>
      <c r="E831" s="90"/>
      <c r="F831" s="84"/>
      <c r="G831" s="358" t="s">
        <v>66</v>
      </c>
      <c r="H831" s="359"/>
      <c r="I831" s="343"/>
    </row>
    <row r="832" spans="1:9" hidden="1">
      <c r="A832" s="344"/>
      <c r="B832" s="356"/>
      <c r="C832" s="357"/>
      <c r="D832" s="84"/>
      <c r="E832" s="90"/>
      <c r="F832" s="84"/>
      <c r="G832" s="358"/>
      <c r="H832" s="359"/>
      <c r="I832" s="344"/>
    </row>
    <row r="833" spans="1:9" ht="13.5" hidden="1" thickBot="1">
      <c r="A833" s="345"/>
      <c r="B833" s="356"/>
      <c r="C833" s="357"/>
      <c r="D833" s="84"/>
      <c r="E833" s="90"/>
      <c r="F833" s="84"/>
      <c r="G833" s="358"/>
      <c r="H833" s="359"/>
      <c r="I833" s="345"/>
    </row>
    <row r="834" spans="1:9" hidden="1">
      <c r="A834" s="84"/>
      <c r="B834" s="352" t="s">
        <v>67</v>
      </c>
      <c r="C834" s="353"/>
      <c r="D834" s="354"/>
      <c r="E834" s="90"/>
      <c r="F834" s="354"/>
      <c r="G834" s="355" t="s">
        <v>68</v>
      </c>
      <c r="H834" s="355"/>
      <c r="I834" s="84"/>
    </row>
    <row r="835" spans="1:9" hidden="1">
      <c r="A835" s="84"/>
      <c r="B835" s="352"/>
      <c r="C835" s="353"/>
      <c r="D835" s="354"/>
      <c r="E835" s="90"/>
      <c r="F835" s="354"/>
      <c r="G835" s="355"/>
      <c r="H835" s="355"/>
      <c r="I835" s="84"/>
    </row>
    <row r="836" spans="1:9" hidden="1">
      <c r="A836" s="84"/>
      <c r="B836" s="352"/>
      <c r="C836" s="353"/>
      <c r="D836" s="354"/>
      <c r="E836" s="90"/>
      <c r="F836" s="354"/>
      <c r="G836" s="355"/>
      <c r="H836" s="35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64" t="s">
        <v>70</v>
      </c>
      <c r="I838" s="365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66" t="s">
        <v>71</v>
      </c>
      <c r="B842" s="366"/>
      <c r="C842" s="366"/>
      <c r="D842" s="366"/>
      <c r="E842" s="366"/>
      <c r="F842" s="366"/>
      <c r="G842" s="366"/>
      <c r="H842" s="366"/>
      <c r="I842" s="366"/>
    </row>
    <row r="843" spans="1:9" hidden="1">
      <c r="A843" s="366"/>
      <c r="B843" s="366"/>
      <c r="C843" s="366"/>
      <c r="D843" s="366"/>
      <c r="E843" s="366"/>
      <c r="F843" s="366"/>
      <c r="G843" s="366"/>
      <c r="H843" s="366"/>
      <c r="I843" s="366"/>
    </row>
    <row r="844" spans="1:9" hidden="1">
      <c r="A844" s="362" t="s">
        <v>72</v>
      </c>
      <c r="B844" s="367" t="s">
        <v>73</v>
      </c>
      <c r="C844" s="368"/>
      <c r="D844" s="369"/>
      <c r="E844" s="90"/>
      <c r="F844" s="362" t="s">
        <v>86</v>
      </c>
      <c r="G844" s="385" t="s">
        <v>74</v>
      </c>
      <c r="H844" s="386"/>
      <c r="I844" s="387"/>
    </row>
    <row r="845" spans="1:9" hidden="1">
      <c r="A845" s="362"/>
      <c r="B845" s="370"/>
      <c r="C845" s="371"/>
      <c r="D845" s="372"/>
      <c r="E845" s="90"/>
      <c r="F845" s="362"/>
      <c r="G845" s="388"/>
      <c r="H845" s="389"/>
      <c r="I845" s="390"/>
    </row>
    <row r="846" spans="1:9" hidden="1">
      <c r="A846" s="362" t="s">
        <v>87</v>
      </c>
      <c r="B846" s="361" t="s">
        <v>75</v>
      </c>
      <c r="C846" s="361"/>
      <c r="D846" s="361"/>
      <c r="E846" s="90"/>
      <c r="F846" s="362" t="s">
        <v>86</v>
      </c>
      <c r="G846" s="363" t="s">
        <v>76</v>
      </c>
      <c r="H846" s="363"/>
      <c r="I846" s="363"/>
    </row>
    <row r="847" spans="1:9" hidden="1">
      <c r="A847" s="362"/>
      <c r="B847" s="361"/>
      <c r="C847" s="361"/>
      <c r="D847" s="361"/>
      <c r="E847" s="90"/>
      <c r="F847" s="362"/>
      <c r="G847" s="363"/>
      <c r="H847" s="363"/>
      <c r="I847" s="363"/>
    </row>
    <row r="848" spans="1:9" hidden="1">
      <c r="A848" s="362" t="s">
        <v>88</v>
      </c>
      <c r="B848" s="361" t="s">
        <v>77</v>
      </c>
      <c r="C848" s="361"/>
      <c r="D848" s="361"/>
      <c r="E848" s="90"/>
      <c r="F848" s="362" t="s">
        <v>86</v>
      </c>
      <c r="G848" s="363" t="s">
        <v>78</v>
      </c>
      <c r="H848" s="363"/>
      <c r="I848" s="363"/>
    </row>
    <row r="849" spans="1:9" hidden="1">
      <c r="A849" s="362"/>
      <c r="B849" s="361"/>
      <c r="C849" s="361"/>
      <c r="D849" s="361"/>
      <c r="E849" s="90"/>
      <c r="F849" s="362"/>
      <c r="G849" s="363"/>
      <c r="H849" s="363"/>
      <c r="I849" s="363"/>
    </row>
    <row r="850" spans="1:9" hidden="1">
      <c r="A850" s="362" t="s">
        <v>89</v>
      </c>
      <c r="B850" s="361" t="s">
        <v>79</v>
      </c>
      <c r="C850" s="361"/>
      <c r="D850" s="361"/>
      <c r="E850" s="90"/>
      <c r="F850" s="362" t="s">
        <v>80</v>
      </c>
      <c r="G850" s="363" t="s">
        <v>81</v>
      </c>
      <c r="H850" s="363"/>
      <c r="I850" s="363"/>
    </row>
    <row r="851" spans="1:9" hidden="1">
      <c r="A851" s="362"/>
      <c r="B851" s="361"/>
      <c r="C851" s="361"/>
      <c r="D851" s="361"/>
      <c r="E851" s="90"/>
      <c r="F851" s="362"/>
      <c r="G851" s="363"/>
      <c r="H851" s="363"/>
      <c r="I851" s="363"/>
    </row>
    <row r="852" spans="1:9" hidden="1">
      <c r="A852" s="362" t="s">
        <v>90</v>
      </c>
      <c r="B852" s="361" t="s">
        <v>82</v>
      </c>
      <c r="C852" s="361"/>
      <c r="D852" s="361"/>
      <c r="E852" s="90"/>
      <c r="F852" s="362" t="s">
        <v>80</v>
      </c>
      <c r="G852" s="363" t="s">
        <v>83</v>
      </c>
      <c r="H852" s="363"/>
      <c r="I852" s="363"/>
    </row>
    <row r="853" spans="1:9" hidden="1">
      <c r="A853" s="362"/>
      <c r="B853" s="361"/>
      <c r="C853" s="361"/>
      <c r="D853" s="361"/>
      <c r="E853" s="90"/>
      <c r="F853" s="362"/>
      <c r="G853" s="363"/>
      <c r="H853" s="363"/>
      <c r="I853" s="363"/>
    </row>
    <row r="854" spans="1:9" hidden="1">
      <c r="A854" s="362" t="s">
        <v>86</v>
      </c>
      <c r="B854" s="367" t="s">
        <v>84</v>
      </c>
      <c r="C854" s="368"/>
      <c r="D854" s="369"/>
      <c r="E854" s="90"/>
      <c r="F854" s="379" t="s">
        <v>85</v>
      </c>
      <c r="G854" s="380"/>
      <c r="H854" s="380"/>
      <c r="I854" s="381"/>
    </row>
    <row r="855" spans="1:9" hidden="1">
      <c r="A855" s="362"/>
      <c r="B855" s="370"/>
      <c r="C855" s="371"/>
      <c r="D855" s="372"/>
      <c r="E855" s="90"/>
      <c r="F855" s="382"/>
      <c r="G855" s="383"/>
      <c r="H855" s="383"/>
      <c r="I855" s="384"/>
    </row>
    <row r="856" spans="1:9" hidden="1">
      <c r="A856" s="267" t="s">
        <v>53</v>
      </c>
      <c r="B856" s="267"/>
      <c r="C856" s="267"/>
      <c r="D856" s="267"/>
      <c r="E856" s="267"/>
      <c r="F856" s="267"/>
      <c r="G856" s="267"/>
      <c r="H856" s="267"/>
      <c r="I856" s="267"/>
    </row>
    <row r="857" spans="1:9" hidden="1">
      <c r="A857" s="267"/>
      <c r="B857" s="267"/>
      <c r="C857" s="267"/>
      <c r="D857" s="267"/>
      <c r="E857" s="267"/>
      <c r="F857" s="267"/>
      <c r="G857" s="267"/>
      <c r="H857" s="267"/>
      <c r="I857" s="267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10" t="s">
        <v>54</v>
      </c>
      <c r="B859" s="311"/>
      <c r="C859" s="314"/>
      <c r="D859" s="315"/>
      <c r="E859" s="316"/>
      <c r="F859" s="84"/>
      <c r="G859" s="84"/>
      <c r="H859" s="84"/>
      <c r="I859" s="84"/>
    </row>
    <row r="860" spans="1:9" hidden="1">
      <c r="A860" s="312"/>
      <c r="B860" s="313"/>
      <c r="C860" s="317"/>
      <c r="D860" s="318"/>
      <c r="E860" s="319"/>
      <c r="F860" s="84"/>
      <c r="G860" s="84"/>
      <c r="H860" s="84"/>
      <c r="I860" s="84"/>
    </row>
    <row r="861" spans="1:9" hidden="1">
      <c r="A861" s="320" t="s">
        <v>55</v>
      </c>
      <c r="B861" s="321"/>
      <c r="C861" s="322"/>
      <c r="D861" s="323"/>
      <c r="E861" s="324"/>
      <c r="F861" s="84"/>
      <c r="G861" s="84"/>
      <c r="H861" s="84"/>
      <c r="I861" s="84"/>
    </row>
    <row r="862" spans="1:9" hidden="1">
      <c r="A862" s="312"/>
      <c r="B862" s="313"/>
      <c r="C862" s="317"/>
      <c r="D862" s="318"/>
      <c r="E862" s="319"/>
      <c r="F862" s="84"/>
      <c r="G862" s="84"/>
      <c r="H862" s="84"/>
      <c r="I862" s="84"/>
    </row>
    <row r="863" spans="1:9" hidden="1">
      <c r="A863" s="320" t="s">
        <v>56</v>
      </c>
      <c r="B863" s="321"/>
      <c r="C863" s="322"/>
      <c r="D863" s="323"/>
      <c r="E863" s="324"/>
      <c r="F863" s="84"/>
      <c r="G863" s="84"/>
      <c r="H863" s="84"/>
      <c r="I863" s="84"/>
    </row>
    <row r="864" spans="1:9" ht="13.5" hidden="1" thickBot="1">
      <c r="A864" s="325"/>
      <c r="B864" s="326"/>
      <c r="C864" s="327"/>
      <c r="D864" s="328"/>
      <c r="E864" s="329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70" t="s">
        <v>57</v>
      </c>
      <c r="B866" s="271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6" t="str">
        <f>CONCATENATE(Hlasatel!A867)</f>
        <v>Vánoční turnaj Chomutov</v>
      </c>
      <c r="B867" s="297"/>
      <c r="C867" s="253" t="str">
        <f>CONCATENATE(Hlasatel!C867)</f>
        <v>14.12.2019</v>
      </c>
      <c r="D867" s="253">
        <f>ABS(Hlasatel!D867)</f>
        <v>508</v>
      </c>
      <c r="E867" s="255" t="str">
        <f>CONCATENATE(Hlasatel!E867)</f>
        <v>Ml.ž 37 kg</v>
      </c>
      <c r="F867" s="253" t="str">
        <f>CONCATENATE(Hlasatel!F867)</f>
        <v>ř.ř.</v>
      </c>
      <c r="G867" s="253" t="str">
        <f>CONCATENATE(Hlasatel!G867)</f>
        <v>5</v>
      </c>
      <c r="H867" s="265" t="str">
        <f>CONCATENATE(Hlasatel!H867)</f>
        <v/>
      </c>
      <c r="I867" s="268" t="str">
        <f>CONCATENATE(Hlasatel!I867)</f>
        <v>2</v>
      </c>
    </row>
    <row r="868" spans="1:9" ht="13.5" hidden="1" thickBot="1">
      <c r="A868" s="298"/>
      <c r="B868" s="299"/>
      <c r="C868" s="254"/>
      <c r="D868" s="254"/>
      <c r="E868" s="256"/>
      <c r="F868" s="254"/>
      <c r="G868" s="254"/>
      <c r="H868" s="266"/>
      <c r="I868" s="269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80" t="s">
        <v>59</v>
      </c>
      <c r="B870" s="281"/>
      <c r="C870" s="281"/>
      <c r="D870" s="282"/>
      <c r="E870" s="283"/>
      <c r="F870" s="270" t="s">
        <v>60</v>
      </c>
      <c r="G870" s="271"/>
      <c r="H870" s="271"/>
      <c r="I870" s="284"/>
    </row>
    <row r="871" spans="1:9" hidden="1">
      <c r="A871" s="285" t="s">
        <v>7</v>
      </c>
      <c r="B871" s="286"/>
      <c r="C871" s="98" t="s">
        <v>61</v>
      </c>
      <c r="D871" s="99" t="s">
        <v>4</v>
      </c>
      <c r="E871" s="283"/>
      <c r="F871" s="285" t="s">
        <v>7</v>
      </c>
      <c r="G871" s="286"/>
      <c r="H871" s="98" t="s">
        <v>61</v>
      </c>
      <c r="I871" s="99" t="s">
        <v>4</v>
      </c>
    </row>
    <row r="872" spans="1:9" hidden="1">
      <c r="A872" s="302" t="str">
        <f>CONCATENATE(Hlasatel!A872)</f>
        <v>Jméno 15</v>
      </c>
      <c r="B872" s="303"/>
      <c r="C872" s="306" t="str">
        <f>CONCATENATE(Hlasatel!C872)</f>
        <v>odd 15</v>
      </c>
      <c r="D872" s="278" t="str">
        <f>CONCATENATE(Hlasatel!D872)</f>
        <v>15</v>
      </c>
      <c r="E872" s="283"/>
      <c r="F872" s="302" t="str">
        <f>CONCATENATE(Hlasatel!F872)</f>
        <v>Jméno 16</v>
      </c>
      <c r="G872" s="303"/>
      <c r="H872" s="306" t="str">
        <f>CONCATENATE(Hlasatel!H872)</f>
        <v>odd 16</v>
      </c>
      <c r="I872" s="278" t="str">
        <f>CONCATENATE(Hlasatel!I872)</f>
        <v>16</v>
      </c>
    </row>
    <row r="873" spans="1:9" ht="13.5" hidden="1" thickBot="1">
      <c r="A873" s="304"/>
      <c r="B873" s="305"/>
      <c r="C873" s="307"/>
      <c r="D873" s="279"/>
      <c r="E873" s="283"/>
      <c r="F873" s="304"/>
      <c r="G873" s="305"/>
      <c r="H873" s="307"/>
      <c r="I873" s="279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71" t="s">
        <v>63</v>
      </c>
      <c r="C875" s="271"/>
      <c r="D875" s="284"/>
      <c r="E875" s="96" t="s">
        <v>1</v>
      </c>
      <c r="F875" s="330" t="s">
        <v>63</v>
      </c>
      <c r="G875" s="331"/>
      <c r="H875" s="331"/>
      <c r="I875" s="127" t="s">
        <v>62</v>
      </c>
    </row>
    <row r="876" spans="1:9" hidden="1">
      <c r="A876" s="332"/>
      <c r="B876" s="335"/>
      <c r="C876" s="335"/>
      <c r="D876" s="336"/>
      <c r="E876" s="341">
        <v>1</v>
      </c>
      <c r="F876" s="285"/>
      <c r="G876" s="286"/>
      <c r="H876" s="286"/>
      <c r="I876" s="342"/>
    </row>
    <row r="877" spans="1:9" hidden="1">
      <c r="A877" s="333"/>
      <c r="B877" s="337"/>
      <c r="C877" s="337"/>
      <c r="D877" s="338"/>
      <c r="E877" s="341"/>
      <c r="F877" s="285"/>
      <c r="G877" s="286"/>
      <c r="H877" s="286"/>
      <c r="I877" s="342"/>
    </row>
    <row r="878" spans="1:9" hidden="1">
      <c r="A878" s="334"/>
      <c r="B878" s="339"/>
      <c r="C878" s="339"/>
      <c r="D878" s="340"/>
      <c r="E878" s="341"/>
      <c r="F878" s="285"/>
      <c r="G878" s="286"/>
      <c r="H878" s="286"/>
      <c r="I878" s="342"/>
    </row>
    <row r="879" spans="1:9" hidden="1">
      <c r="A879" s="285" t="s">
        <v>64</v>
      </c>
      <c r="B879" s="286"/>
      <c r="C879" s="286"/>
      <c r="D879" s="342"/>
      <c r="E879" s="123"/>
      <c r="F879" s="285" t="s">
        <v>64</v>
      </c>
      <c r="G879" s="286"/>
      <c r="H879" s="286"/>
      <c r="I879" s="342"/>
    </row>
    <row r="880" spans="1:9" hidden="1">
      <c r="A880" s="332"/>
      <c r="B880" s="335"/>
      <c r="C880" s="335"/>
      <c r="D880" s="336"/>
      <c r="E880" s="341">
        <v>2</v>
      </c>
      <c r="F880" s="285"/>
      <c r="G880" s="286"/>
      <c r="H880" s="286"/>
      <c r="I880" s="342"/>
    </row>
    <row r="881" spans="1:9" hidden="1">
      <c r="A881" s="333"/>
      <c r="B881" s="337"/>
      <c r="C881" s="337"/>
      <c r="D881" s="338"/>
      <c r="E881" s="341"/>
      <c r="F881" s="285"/>
      <c r="G881" s="286"/>
      <c r="H881" s="286"/>
      <c r="I881" s="342"/>
    </row>
    <row r="882" spans="1:9" hidden="1">
      <c r="A882" s="334"/>
      <c r="B882" s="339"/>
      <c r="C882" s="339"/>
      <c r="D882" s="340"/>
      <c r="E882" s="341"/>
      <c r="F882" s="285"/>
      <c r="G882" s="286"/>
      <c r="H882" s="286"/>
      <c r="I882" s="342"/>
    </row>
    <row r="883" spans="1:9" hidden="1">
      <c r="A883" s="285" t="s">
        <v>64</v>
      </c>
      <c r="B883" s="286"/>
      <c r="C883" s="286"/>
      <c r="D883" s="342"/>
      <c r="E883" s="123"/>
      <c r="F883" s="285" t="s">
        <v>64</v>
      </c>
      <c r="G883" s="286"/>
      <c r="H883" s="286"/>
      <c r="I883" s="342"/>
    </row>
    <row r="884" spans="1:9" hidden="1">
      <c r="A884" s="332"/>
      <c r="B884" s="335"/>
      <c r="C884" s="335"/>
      <c r="D884" s="336"/>
      <c r="E884" s="341">
        <v>3</v>
      </c>
      <c r="F884" s="285"/>
      <c r="G884" s="286"/>
      <c r="H884" s="286"/>
      <c r="I884" s="342"/>
    </row>
    <row r="885" spans="1:9" hidden="1">
      <c r="A885" s="333"/>
      <c r="B885" s="337"/>
      <c r="C885" s="337"/>
      <c r="D885" s="338"/>
      <c r="E885" s="341"/>
      <c r="F885" s="285"/>
      <c r="G885" s="286"/>
      <c r="H885" s="286"/>
      <c r="I885" s="342"/>
    </row>
    <row r="886" spans="1:9" ht="13.5" hidden="1" thickBot="1">
      <c r="A886" s="346"/>
      <c r="B886" s="347"/>
      <c r="C886" s="347"/>
      <c r="D886" s="348"/>
      <c r="E886" s="341"/>
      <c r="F886" s="349"/>
      <c r="G886" s="350"/>
      <c r="H886" s="350"/>
      <c r="I886" s="351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3"/>
      <c r="B888" s="356" t="s">
        <v>65</v>
      </c>
      <c r="C888" s="357"/>
      <c r="D888" s="84"/>
      <c r="E888" s="90"/>
      <c r="F888" s="84"/>
      <c r="G888" s="358" t="s">
        <v>66</v>
      </c>
      <c r="H888" s="359"/>
      <c r="I888" s="343"/>
    </row>
    <row r="889" spans="1:9" hidden="1">
      <c r="A889" s="344"/>
      <c r="B889" s="356"/>
      <c r="C889" s="357"/>
      <c r="D889" s="84"/>
      <c r="E889" s="90"/>
      <c r="F889" s="84"/>
      <c r="G889" s="358"/>
      <c r="H889" s="359"/>
      <c r="I889" s="344"/>
    </row>
    <row r="890" spans="1:9" ht="13.5" hidden="1" thickBot="1">
      <c r="A890" s="345"/>
      <c r="B890" s="356"/>
      <c r="C890" s="357"/>
      <c r="D890" s="84"/>
      <c r="E890" s="90"/>
      <c r="F890" s="84"/>
      <c r="G890" s="358"/>
      <c r="H890" s="359"/>
      <c r="I890" s="345"/>
    </row>
    <row r="891" spans="1:9" hidden="1">
      <c r="A891" s="84"/>
      <c r="B891" s="352" t="s">
        <v>67</v>
      </c>
      <c r="C891" s="353"/>
      <c r="D891" s="354"/>
      <c r="E891" s="90"/>
      <c r="F891" s="354"/>
      <c r="G891" s="355" t="s">
        <v>68</v>
      </c>
      <c r="H891" s="355"/>
      <c r="I891" s="84"/>
    </row>
    <row r="892" spans="1:9" hidden="1">
      <c r="A892" s="84"/>
      <c r="B892" s="352"/>
      <c r="C892" s="353"/>
      <c r="D892" s="354"/>
      <c r="E892" s="90"/>
      <c r="F892" s="354"/>
      <c r="G892" s="355"/>
      <c r="H892" s="355"/>
      <c r="I892" s="84"/>
    </row>
    <row r="893" spans="1:9" hidden="1">
      <c r="A893" s="84"/>
      <c r="B893" s="352"/>
      <c r="C893" s="353"/>
      <c r="D893" s="354"/>
      <c r="E893" s="90"/>
      <c r="F893" s="354"/>
      <c r="G893" s="355"/>
      <c r="H893" s="35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64" t="s">
        <v>70</v>
      </c>
      <c r="I895" s="365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66" t="s">
        <v>71</v>
      </c>
      <c r="B899" s="366"/>
      <c r="C899" s="366"/>
      <c r="D899" s="366"/>
      <c r="E899" s="366"/>
      <c r="F899" s="366"/>
      <c r="G899" s="366"/>
      <c r="H899" s="366"/>
      <c r="I899" s="366"/>
    </row>
    <row r="900" spans="1:9" hidden="1">
      <c r="A900" s="366"/>
      <c r="B900" s="366"/>
      <c r="C900" s="366"/>
      <c r="D900" s="366"/>
      <c r="E900" s="366"/>
      <c r="F900" s="366"/>
      <c r="G900" s="366"/>
      <c r="H900" s="366"/>
      <c r="I900" s="366"/>
    </row>
    <row r="901" spans="1:9" hidden="1">
      <c r="A901" s="362" t="s">
        <v>72</v>
      </c>
      <c r="B901" s="367" t="s">
        <v>73</v>
      </c>
      <c r="C901" s="368"/>
      <c r="D901" s="369"/>
      <c r="E901" s="90"/>
      <c r="F901" s="362" t="s">
        <v>86</v>
      </c>
      <c r="G901" s="385" t="s">
        <v>74</v>
      </c>
      <c r="H901" s="386"/>
      <c r="I901" s="387"/>
    </row>
    <row r="902" spans="1:9" hidden="1">
      <c r="A902" s="362"/>
      <c r="B902" s="370"/>
      <c r="C902" s="371"/>
      <c r="D902" s="372"/>
      <c r="E902" s="90"/>
      <c r="F902" s="362"/>
      <c r="G902" s="388"/>
      <c r="H902" s="389"/>
      <c r="I902" s="390"/>
    </row>
    <row r="903" spans="1:9" hidden="1">
      <c r="A903" s="362" t="s">
        <v>87</v>
      </c>
      <c r="B903" s="361" t="s">
        <v>75</v>
      </c>
      <c r="C903" s="361"/>
      <c r="D903" s="361"/>
      <c r="E903" s="90"/>
      <c r="F903" s="362" t="s">
        <v>86</v>
      </c>
      <c r="G903" s="363" t="s">
        <v>76</v>
      </c>
      <c r="H903" s="363"/>
      <c r="I903" s="363"/>
    </row>
    <row r="904" spans="1:9" hidden="1">
      <c r="A904" s="362"/>
      <c r="B904" s="361"/>
      <c r="C904" s="361"/>
      <c r="D904" s="361"/>
      <c r="E904" s="90"/>
      <c r="F904" s="362"/>
      <c r="G904" s="363"/>
      <c r="H904" s="363"/>
      <c r="I904" s="363"/>
    </row>
    <row r="905" spans="1:9" hidden="1">
      <c r="A905" s="362" t="s">
        <v>88</v>
      </c>
      <c r="B905" s="361" t="s">
        <v>77</v>
      </c>
      <c r="C905" s="361"/>
      <c r="D905" s="361"/>
      <c r="E905" s="90"/>
      <c r="F905" s="362" t="s">
        <v>86</v>
      </c>
      <c r="G905" s="363" t="s">
        <v>78</v>
      </c>
      <c r="H905" s="363"/>
      <c r="I905" s="363"/>
    </row>
    <row r="906" spans="1:9" hidden="1">
      <c r="A906" s="362"/>
      <c r="B906" s="361"/>
      <c r="C906" s="361"/>
      <c r="D906" s="361"/>
      <c r="E906" s="90"/>
      <c r="F906" s="362"/>
      <c r="G906" s="363"/>
      <c r="H906" s="363"/>
      <c r="I906" s="363"/>
    </row>
    <row r="907" spans="1:9" hidden="1">
      <c r="A907" s="362" t="s">
        <v>89</v>
      </c>
      <c r="B907" s="361" t="s">
        <v>79</v>
      </c>
      <c r="C907" s="361"/>
      <c r="D907" s="361"/>
      <c r="E907" s="90"/>
      <c r="F907" s="362" t="s">
        <v>80</v>
      </c>
      <c r="G907" s="363" t="s">
        <v>81</v>
      </c>
      <c r="H907" s="363"/>
      <c r="I907" s="363"/>
    </row>
    <row r="908" spans="1:9" hidden="1">
      <c r="A908" s="362"/>
      <c r="B908" s="361"/>
      <c r="C908" s="361"/>
      <c r="D908" s="361"/>
      <c r="E908" s="90"/>
      <c r="F908" s="362"/>
      <c r="G908" s="363"/>
      <c r="H908" s="363"/>
      <c r="I908" s="363"/>
    </row>
    <row r="909" spans="1:9" hidden="1">
      <c r="A909" s="362" t="s">
        <v>90</v>
      </c>
      <c r="B909" s="361" t="s">
        <v>82</v>
      </c>
      <c r="C909" s="361"/>
      <c r="D909" s="361"/>
      <c r="E909" s="90"/>
      <c r="F909" s="362" t="s">
        <v>80</v>
      </c>
      <c r="G909" s="363" t="s">
        <v>83</v>
      </c>
      <c r="H909" s="363"/>
      <c r="I909" s="363"/>
    </row>
    <row r="910" spans="1:9" hidden="1">
      <c r="A910" s="362"/>
      <c r="B910" s="361"/>
      <c r="C910" s="361"/>
      <c r="D910" s="361"/>
      <c r="E910" s="90"/>
      <c r="F910" s="362"/>
      <c r="G910" s="363"/>
      <c r="H910" s="363"/>
      <c r="I910" s="363"/>
    </row>
    <row r="911" spans="1:9" hidden="1">
      <c r="A911" s="362" t="s">
        <v>86</v>
      </c>
      <c r="B911" s="367" t="s">
        <v>84</v>
      </c>
      <c r="C911" s="368"/>
      <c r="D911" s="369"/>
      <c r="E911" s="90"/>
      <c r="F911" s="379" t="s">
        <v>85</v>
      </c>
      <c r="G911" s="380"/>
      <c r="H911" s="380"/>
      <c r="I911" s="381"/>
    </row>
    <row r="912" spans="1:9" hidden="1">
      <c r="A912" s="362"/>
      <c r="B912" s="370"/>
      <c r="C912" s="371"/>
      <c r="D912" s="372"/>
      <c r="E912" s="90"/>
      <c r="F912" s="382"/>
      <c r="G912" s="383"/>
      <c r="H912" s="383"/>
      <c r="I912" s="384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topLeftCell="A4" workbookViewId="0">
      <selection activeCell="A10" sqref="A10:C13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91" t="str">
        <f>CONCATENATE([2]List1!$A$96)</f>
        <v>Výsledky v soutěži jednotlivců</v>
      </c>
      <c r="B1" s="391"/>
      <c r="C1" s="391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Ml.ž 37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">
        <v>120</v>
      </c>
      <c r="C10" s="33" t="s">
        <v>119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Procházka Luděk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">
        <v>114</v>
      </c>
      <c r="C11" s="33" t="s">
        <v>119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Rychter Martin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51" customHeight="1">
      <c r="A12" s="29">
        <v>3</v>
      </c>
      <c r="B12" s="32" t="s">
        <v>117</v>
      </c>
      <c r="C12" s="33" t="s">
        <v>118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Taimbetor Muhammad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Ústí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ref="B13:B19" si="0">CONCATENATE(E13,F13,G13,H13,I13,J13)</f>
        <v>Nedoma Luboš</v>
      </c>
      <c r="C13" s="73" t="str">
        <f t="shared" ref="C13:C19" si="1">CONCATENATE(L13,M13,N13,O13,P13,Q13)</f>
        <v>Nejdek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Nedoma Luboš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Nejdek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2019-12-14T13:53:55Z</cp:lastPrinted>
  <dcterms:created xsi:type="dcterms:W3CDTF">2002-01-25T08:02:23Z</dcterms:created>
  <dcterms:modified xsi:type="dcterms:W3CDTF">2019-12-15T06:08:51Z</dcterms:modified>
</cp:coreProperties>
</file>