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J22" i="20"/>
  <c r="K22" i="20" s="1"/>
  <c r="D10" i="20"/>
  <c r="E10" i="20" s="1"/>
  <c r="D11" i="20"/>
  <c r="E11" i="20" s="1"/>
  <c r="J18" i="20"/>
  <c r="K18" i="20" s="1"/>
  <c r="G18" i="20"/>
  <c r="J19" i="20"/>
  <c r="K19" i="20" s="1"/>
  <c r="J26" i="20"/>
  <c r="K26" i="20" s="1"/>
  <c r="G27" i="20"/>
  <c r="H27" i="20" s="1"/>
  <c r="G34" i="20"/>
  <c r="H34" i="20" s="1"/>
  <c r="D43" i="20"/>
  <c r="E43" i="20" s="1"/>
  <c r="G50" i="20"/>
  <c r="K51" i="20"/>
  <c r="E51" i="20"/>
  <c r="J51" i="20"/>
  <c r="D51" i="20"/>
  <c r="J23" i="20"/>
  <c r="K23" i="20" s="1"/>
  <c r="D31" i="20"/>
  <c r="E31" i="20" s="1"/>
  <c r="D39" i="20"/>
  <c r="E39" i="20" s="1"/>
  <c r="G46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D46" i="20" l="1"/>
  <c r="J31" i="20"/>
  <c r="K31" i="20" s="1"/>
  <c r="D7" i="20"/>
  <c r="G30" i="20"/>
  <c r="H30" i="20" s="1"/>
  <c r="D27" i="20"/>
  <c r="E27" i="20" s="1"/>
  <c r="G6" i="20"/>
  <c r="H6" i="20" s="1"/>
  <c r="E46" i="20"/>
  <c r="J46" i="20"/>
  <c r="G7" i="20"/>
  <c r="H7" i="20" s="1"/>
  <c r="H46" i="20"/>
  <c r="J30" i="20"/>
  <c r="K30" i="20" s="1"/>
  <c r="D22" i="20"/>
  <c r="E22" i="20" s="1"/>
  <c r="D6" i="20"/>
  <c r="E6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X7" i="4" l="1"/>
  <c r="AX11" i="4"/>
  <c r="CK11" i="4"/>
  <c r="BZ11" i="4"/>
  <c r="BV7" i="4"/>
  <c r="CM10" i="4"/>
  <c r="CN10" i="4" s="1"/>
  <c r="BF9" i="4"/>
  <c r="AK26" i="4"/>
  <c r="AP8" i="4"/>
  <c r="AX10" i="4"/>
  <c r="CD10" i="4"/>
  <c r="AP11" i="4"/>
  <c r="BY11" i="4"/>
  <c r="BA26" i="4"/>
  <c r="BV8" i="4"/>
  <c r="CD9" i="4"/>
  <c r="BN9" i="4"/>
  <c r="BZ10" i="4"/>
  <c r="BR13" i="4"/>
  <c r="CA11" i="4"/>
  <c r="CF11" i="4"/>
  <c r="BK13" i="4"/>
  <c r="BS13" i="4"/>
  <c r="CA9" i="4"/>
  <c r="DL65" i="4"/>
  <c r="BF10" i="4"/>
  <c r="BN11" i="4"/>
  <c r="CD11" i="4"/>
  <c r="CF10" i="4"/>
  <c r="BI26" i="4"/>
  <c r="AM13" i="4"/>
  <c r="AU13" i="4"/>
  <c r="CD8" i="4"/>
  <c r="AT13" i="4"/>
  <c r="CA8" i="4"/>
  <c r="AX9" i="4"/>
  <c r="CA7" i="4"/>
  <c r="BC13" i="4"/>
  <c r="BF7" i="4"/>
  <c r="CB9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CB8" i="4" s="1"/>
  <c r="AS6" i="4"/>
  <c r="BA6" i="4" s="1"/>
  <c r="BI6" i="4" s="1"/>
  <c r="BQ6" i="4" s="1"/>
  <c r="AB14" i="1"/>
  <c r="BS26" i="4" l="1"/>
  <c r="BS2" i="4" s="1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l="1"/>
  <c r="CN9" i="4" s="1"/>
  <c r="CO9" i="4" s="1"/>
  <c r="CQ9" i="4" s="1"/>
  <c r="CM8" i="4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7" i="4" l="1"/>
  <c r="CU7" i="4"/>
  <c r="DC7" i="4" s="1"/>
  <c r="CV13" i="4"/>
  <c r="CU10" i="4"/>
  <c r="CV9" i="4"/>
  <c r="CU8" i="4"/>
  <c r="DC8" i="4" s="1"/>
  <c r="CV15" i="4"/>
  <c r="CU11" i="4"/>
  <c r="CV11" i="4"/>
  <c r="CU9" i="4"/>
  <c r="DC9" i="4" s="1"/>
  <c r="DE9" i="4" l="1"/>
  <c r="DS9" i="4"/>
  <c r="DE8" i="4"/>
  <c r="DS8" i="4"/>
  <c r="DE7" i="4"/>
  <c r="DS7" i="4"/>
  <c r="DF8" i="4" l="1"/>
  <c r="DG8" i="4" s="1"/>
  <c r="DH8" i="4" s="1"/>
  <c r="DF11" i="4"/>
  <c r="DG11" i="4" s="1"/>
  <c r="DH11" i="4" s="1"/>
  <c r="DF10" i="4"/>
  <c r="DG10" i="4" s="1"/>
  <c r="DH10" i="4" s="1"/>
  <c r="DF7" i="4"/>
  <c r="DG7" i="4" s="1"/>
  <c r="DH7" i="4" s="1"/>
  <c r="DF9" i="4"/>
  <c r="DG9" i="4" s="1"/>
  <c r="DH9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C6" i="4"/>
  <c r="AS5" i="4"/>
  <c r="AK5" i="4"/>
  <c r="K4" i="1"/>
  <c r="DQ8" i="4"/>
  <c r="DR9" i="4"/>
  <c r="DR8" i="4"/>
  <c r="DQ9" i="4"/>
  <c r="DQ7" i="4"/>
  <c r="DR7" i="4"/>
  <c r="DU9" i="4" l="1"/>
  <c r="DT9" i="4"/>
  <c r="DT7" i="4"/>
  <c r="DU7" i="4"/>
  <c r="DU8" i="4"/>
  <c r="DT8" i="4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C6" i="1" l="1"/>
  <c r="BD6" i="1"/>
  <c r="BE6" i="1" l="1"/>
</calcChain>
</file>

<file path=xl/sharedStrings.xml><?xml version="1.0" encoding="utf-8"?>
<sst xmlns="http://schemas.openxmlformats.org/spreadsheetml/2006/main" count="199" uniqueCount="83">
  <si>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</si>
  <si>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</si>
  <si>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</si>
  <si>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</si>
  <si>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</si>
  <si>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</si>
  <si>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</si>
  <si>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</si>
  <si>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</si>
  <si>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</si>
  <si>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</si>
  <si>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</si>
  <si>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</si>
  <si>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</si>
  <si>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</si>
  <si>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</si>
  <si>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</si>
  <si>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</si>
  <si>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</si>
  <si>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</si>
  <si>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</si>
  <si>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</si>
  <si>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</si>
  <si>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</si>
  <si>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</si>
  <si>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</si>
  <si>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</si>
  <si>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</si>
  <si>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</si>
  <si>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</si>
  <si>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</si>
  <si>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</si>
  <si>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</si>
  <si>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</si>
  <si>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</si>
  <si>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</si>
  <si>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</si>
  <si>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</si>
  <si>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</si>
  <si>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</si>
  <si>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</si>
  <si>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Tkadlec Ivo</t>
  </si>
  <si>
    <t>Krn.</t>
  </si>
  <si>
    <t>ř.ř.</t>
  </si>
  <si>
    <t>Cieslar Adam</t>
  </si>
  <si>
    <t>Třin.</t>
  </si>
  <si>
    <t>Čech Karel</t>
  </si>
  <si>
    <t>Ostr.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</si>
  <si>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</si>
  <si>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</si>
  <si>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</si>
  <si>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</si>
  <si>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</si>
  <si>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</si>
  <si>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</si>
  <si>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</si>
  <si>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ml.ž 70 kg ř.ř.</t>
  </si>
  <si>
    <t>pořadí</t>
  </si>
  <si>
    <t>příjmení a jméno</t>
  </si>
  <si>
    <t/>
  </si>
  <si>
    <t xml:space="preserve">Jablunkov,  8.2.2020 </t>
  </si>
  <si>
    <t>Vážní listina</t>
  </si>
  <si>
    <t>ml.ž 70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</si>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</sst>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">
        <v>48</v>
      </c>
      <c r="B1" s="171"/>
      <c r="C1" s="171"/>
    </row>
    <row r="3" spans="1:19" ht="15.75" x14ac:dyDescent="0.25">
      <c r="A3" s="16" t="s">
        <v>49</v>
      </c>
      <c r="B3" s="17" t="s">
        <v>50</v>
      </c>
    </row>
    <row r="4" spans="1:19" ht="15.75" x14ac:dyDescent="0.25">
      <c r="A4" s="16" t="s">
        <v>51</v>
      </c>
      <c r="B4" s="17" t="s">
        <v>52</v>
      </c>
    </row>
    <row r="5" spans="1:19" ht="15.75" x14ac:dyDescent="0.25">
      <c r="A5" s="16" t="s">
        <v>53</v>
      </c>
      <c r="B5" s="17" t="s">
        <v>54</v>
      </c>
    </row>
    <row r="6" spans="1:19" ht="15.75" x14ac:dyDescent="0.25">
      <c r="A6" s="17"/>
      <c r="B6" s="17"/>
    </row>
    <row r="7" spans="1:19" ht="15.75" x14ac:dyDescent="0.25">
      <c r="A7" s="16" t="s">
        <v>55</v>
      </c>
      <c r="B7" s="17" t="s">
        <v>56</v>
      </c>
    </row>
    <row r="8" spans="1:19" ht="13.5" thickBot="1" x14ac:dyDescent="0.25"/>
    <row r="9" spans="1:19" ht="20.100000000000001" customHeight="1" thickBot="1" x14ac:dyDescent="0.25">
      <c r="A9" s="23" t="s">
        <v>57</v>
      </c>
      <c r="B9" s="13" t="s">
        <v>58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41</v>
      </c>
      <c r="C10" s="22" t="s">
        <v>42</v>
      </c>
      <c r="D10" s="15"/>
      <c r="E10" s="155">
        <f>'Tabulka kvalifikace'!CJ7</f>
        <v>0</v>
      </c>
      <c r="F10" s="158">
        <f>'Tabulka kvalifikace'!CK7</f>
        <v>1210200800.8099999</v>
      </c>
      <c r="H10" s="157" t="str">
        <f>'Vážní listina'!D7</f>
        <v>Tkadlec Ivo</v>
      </c>
      <c r="I10" s="157" t="str">
        <f>'Vážní listina'!E7</f>
        <v>Krn.</v>
      </c>
    </row>
    <row r="11" spans="1:19" ht="39.950000000000003" customHeight="1" x14ac:dyDescent="0.2">
      <c r="A11" s="20">
        <v>2</v>
      </c>
      <c r="B11" s="21" t="s">
        <v>46</v>
      </c>
      <c r="C11" s="22" t="s">
        <v>47</v>
      </c>
      <c r="D11" s="15"/>
      <c r="E11" s="158">
        <f>'Tabulka kvalifikace'!CJ8</f>
        <v>0</v>
      </c>
      <c r="F11" s="158">
        <f>'Tabulka kvalifikace'!CK8</f>
        <v>1000000000.72</v>
      </c>
      <c r="H11" s="157" t="str">
        <f>'Vážní listina'!D8</f>
        <v>Cieslar Adam</v>
      </c>
      <c r="I11" s="157" t="str">
        <f>'Vážní listina'!E8</f>
        <v>Třin.</v>
      </c>
    </row>
    <row r="12" spans="1:19" ht="39.950000000000003" customHeight="1" thickBot="1" x14ac:dyDescent="0.25">
      <c r="A12" s="20">
        <v>3</v>
      </c>
      <c r="B12" s="21" t="s">
        <v>44</v>
      </c>
      <c r="C12" s="22" t="s">
        <v>45</v>
      </c>
      <c r="D12" s="15"/>
      <c r="E12" s="158">
        <f>'Tabulka kvalifikace'!CJ9</f>
        <v>0</v>
      </c>
      <c r="F12" s="158">
        <f>'Tabulka kvalifikace'!CK9</f>
        <v>1100100400.6299999</v>
      </c>
      <c r="H12" s="157" t="str">
        <f>'Vážní listina'!D9</f>
        <v>Čech Karel</v>
      </c>
      <c r="I12" s="157" t="str">
        <f>'Vážní listina'!E9</f>
        <v>Ostr.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59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59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59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59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60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61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50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51</v>
      </c>
      <c r="D3" s="2" t="s">
        <v>52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53</v>
      </c>
      <c r="B4" s="61"/>
      <c r="C4" s="60"/>
      <c r="D4" s="153" t="s">
        <v>54</v>
      </c>
      <c r="E4" s="69" t="s">
        <v>55</v>
      </c>
      <c r="F4" s="175" t="s">
        <v>62</v>
      </c>
      <c r="G4" s="175"/>
      <c r="H4" s="68" t="s">
        <v>63</v>
      </c>
      <c r="I4" s="70" t="s">
        <v>43</v>
      </c>
      <c r="K4" s="56" t="str">
        <f>$E$4</f>
        <v>Hmotnost:</v>
      </c>
      <c r="L4" s="73">
        <f>C7</f>
        <v>70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64</v>
      </c>
      <c r="B6" s="88" t="s">
        <v>65</v>
      </c>
      <c r="C6" s="89">
        <v>25</v>
      </c>
      <c r="D6" s="90" t="s">
        <v>58</v>
      </c>
      <c r="E6" s="50" t="s">
        <v>0</v>
      </c>
      <c r="F6" s="11" t="s">
        <v>66</v>
      </c>
      <c r="G6" s="12" t="s">
        <v>1</v>
      </c>
      <c r="H6" s="13" t="s">
        <v>67</v>
      </c>
      <c r="I6" s="14" t="s">
        <v>43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40</v>
      </c>
      <c r="C7" s="82">
        <v>70</v>
      </c>
      <c r="D7" s="83" t="s">
        <v>41</v>
      </c>
      <c r="E7" s="10" t="s">
        <v>42</v>
      </c>
      <c r="F7" s="9">
        <v>2007</v>
      </c>
      <c r="G7" s="84">
        <v>53</v>
      </c>
      <c r="H7" s="85">
        <v>67.099999999999994</v>
      </c>
      <c r="I7" s="76" t="s">
        <v>43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40</v>
      </c>
      <c r="C8" s="84">
        <v>70</v>
      </c>
      <c r="D8" s="83" t="s">
        <v>44</v>
      </c>
      <c r="E8" s="10" t="s">
        <v>45</v>
      </c>
      <c r="F8" s="9">
        <v>2007</v>
      </c>
      <c r="G8" s="84">
        <v>92</v>
      </c>
      <c r="H8" s="85">
        <v>68.900000000000006</v>
      </c>
      <c r="I8" s="74" t="s">
        <v>43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40</v>
      </c>
      <c r="C9" s="110">
        <v>70</v>
      </c>
      <c r="D9" s="83" t="s">
        <v>46</v>
      </c>
      <c r="E9" s="10" t="s">
        <v>47</v>
      </c>
      <c r="F9" s="36">
        <v>2008</v>
      </c>
      <c r="G9" s="111">
        <v>113</v>
      </c>
      <c r="H9" s="112">
        <v>68.5</v>
      </c>
      <c r="I9" s="113" t="s">
        <v>43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60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">
        <v>69</v>
      </c>
      <c r="Z1" s="229" t="s">
        <v>70</v>
      </c>
      <c r="AA1" s="229" t="s">
        <v>71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1" t="s">
        <v>50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51</v>
      </c>
      <c r="B3" s="216" t="s">
        <v>52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53</v>
      </c>
      <c r="B4" s="145" t="s">
        <v>54</v>
      </c>
      <c r="C4" s="145"/>
      <c r="D4" s="145"/>
      <c r="E4" s="145"/>
      <c r="F4" s="145"/>
      <c r="G4" s="184" t="s">
        <v>55</v>
      </c>
      <c r="H4" s="184"/>
      <c r="I4" s="184"/>
      <c r="J4" s="175" t="s">
        <v>62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63</v>
      </c>
      <c r="U4" s="40"/>
      <c r="V4" s="40" t="s">
        <v>43</v>
      </c>
      <c r="W4" s="40"/>
      <c r="Y4" s="229"/>
      <c r="Z4" s="229"/>
      <c r="AA4" s="22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9" t="str">
        <f>E6</f>
        <v>1. kolo</v>
      </c>
      <c r="AL5" s="179"/>
      <c r="AM5" s="179"/>
      <c r="AN5" s="179"/>
      <c r="AO5" s="179"/>
      <c r="AP5" s="179"/>
      <c r="AQ5" s="179"/>
      <c r="AR5" s="169"/>
      <c r="AS5" s="179" t="str">
        <f>H6</f>
        <v>2. kolo</v>
      </c>
      <c r="AT5" s="179"/>
      <c r="AU5" s="179"/>
      <c r="AV5" s="179"/>
      <c r="AW5" s="179"/>
      <c r="AX5" s="179"/>
      <c r="AY5" s="179"/>
      <c r="AZ5" s="169"/>
      <c r="BA5" s="179" t="str">
        <f>K6</f>
        <v>3. kolo</v>
      </c>
      <c r="BB5" s="179"/>
      <c r="BC5" s="179"/>
      <c r="BD5" s="179"/>
      <c r="BE5" s="179"/>
      <c r="BF5" s="179"/>
      <c r="BG5" s="179"/>
      <c r="BH5" s="169"/>
      <c r="BI5" s="179" t="str">
        <f>N6</f>
        <v>4. kolo</v>
      </c>
      <c r="BJ5" s="179"/>
      <c r="BK5" s="179"/>
      <c r="BL5" s="179"/>
      <c r="BM5" s="179"/>
      <c r="BN5" s="179"/>
      <c r="BO5" s="179"/>
      <c r="BP5" s="169"/>
      <c r="BQ5" s="179" t="str">
        <f>Q6</f>
        <v>5. kolo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188" t="s">
        <v>37</v>
      </c>
      <c r="F6" s="189"/>
      <c r="G6" s="190"/>
      <c r="H6" s="188" t="s">
        <v>38</v>
      </c>
      <c r="I6" s="189"/>
      <c r="J6" s="190"/>
      <c r="K6" s="188" t="s">
        <v>39</v>
      </c>
      <c r="L6" s="189"/>
      <c r="M6" s="190"/>
      <c r="N6" s="188" t="s">
        <v>72</v>
      </c>
      <c r="O6" s="189"/>
      <c r="P6" s="190"/>
      <c r="Q6" s="188" t="s">
        <v>73</v>
      </c>
      <c r="R6" s="189"/>
      <c r="S6" s="190"/>
      <c r="T6" s="221" t="s">
        <v>74</v>
      </c>
      <c r="U6" s="222"/>
      <c r="V6" s="223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tr">
        <f>AK6</f>
        <v>B</v>
      </c>
      <c r="AT6" s="168" t="str">
        <f>AL6</f>
        <v>T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tr">
        <f>AS6</f>
        <v>B</v>
      </c>
      <c r="BB6" s="168" t="str">
        <f>AT6</f>
        <v>T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tr">
        <f>BA6</f>
        <v>B</v>
      </c>
      <c r="BJ6" s="168" t="str">
        <f>BB6</f>
        <v>T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tr">
        <f>BI6</f>
        <v>B</v>
      </c>
      <c r="BR6" s="168" t="str">
        <f>BJ6</f>
        <v>T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tr">
        <f>AK6</f>
        <v>B</v>
      </c>
      <c r="CE6" s="168" t="str">
        <f>AL6</f>
        <v>T</v>
      </c>
      <c r="CF6" s="167" t="s">
        <v>31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tr">
        <f>CT6</f>
        <v>poř.</v>
      </c>
      <c r="DB6" s="168" t="s">
        <v>33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32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13" t="s">
        <v>41</v>
      </c>
      <c r="B7" s="214" t="s">
        <v>42</v>
      </c>
      <c r="C7" s="220"/>
      <c r="D7" s="215">
        <v>1</v>
      </c>
      <c r="E7" s="191">
        <v>2</v>
      </c>
      <c r="F7" s="26">
        <v>5</v>
      </c>
      <c r="G7" s="27"/>
      <c r="H7" s="191">
        <v>3</v>
      </c>
      <c r="I7" s="26">
        <v>5</v>
      </c>
      <c r="J7" s="27"/>
      <c r="K7" s="191" t="s">
        <v>5</v>
      </c>
      <c r="L7" s="26"/>
      <c r="M7" s="27"/>
      <c r="N7" s="191"/>
      <c r="O7" s="26"/>
      <c r="P7" s="27"/>
      <c r="Q7" s="191"/>
      <c r="R7" s="26"/>
      <c r="S7" s="27"/>
      <c r="T7" s="194">
        <v>10</v>
      </c>
      <c r="U7" s="196">
        <v>8</v>
      </c>
      <c r="V7" s="225">
        <v>0</v>
      </c>
      <c r="W7" s="224">
        <v>1</v>
      </c>
      <c r="AJ7" s="168">
        <f>D7</f>
        <v>1</v>
      </c>
      <c r="AK7" s="168">
        <f>F7</f>
        <v>5</v>
      </c>
      <c r="AL7" s="168">
        <f>$F$8</f>
        <v>4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5</v>
      </c>
      <c r="AT7" s="168">
        <f>I8</f>
        <v>4</v>
      </c>
      <c r="AU7" s="168">
        <f>IF($I$7=5,1,0)</f>
        <v>1</v>
      </c>
      <c r="AV7" s="168">
        <f>IF($I$7=4,1,0)</f>
        <v>0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2</v>
      </c>
      <c r="BZ7" s="168">
        <f t="shared" si="0"/>
        <v>0</v>
      </c>
      <c r="CA7" s="168">
        <f t="shared" si="0"/>
        <v>0</v>
      </c>
      <c r="CB7" s="168">
        <f t="shared" si="0"/>
        <v>2</v>
      </c>
      <c r="CD7" s="168">
        <f>BQ7+BI7+BA7+AS7+AK7</f>
        <v>10</v>
      </c>
      <c r="CE7" s="168">
        <f>U7</f>
        <v>8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1210200800.8099999</v>
      </c>
      <c r="CM7" s="164">
        <f>IF(CH7=9,$CM$2,(LARGE($CK$7:$CK$11,AJ7)))</f>
        <v>1210200800.8099999</v>
      </c>
      <c r="CN7" s="168">
        <f>LEN(CM7)</f>
        <v>13</v>
      </c>
      <c r="CO7" s="168">
        <f>VALUE(MID(CM7,CN7,1))</f>
        <v>1</v>
      </c>
      <c r="CP7" s="168">
        <v>1</v>
      </c>
      <c r="CQ7" s="168">
        <f>IF(CO7=0,$CQ$2,(CO7*100+CP7))</f>
        <v>101</v>
      </c>
      <c r="CR7" s="168">
        <f>SMALL($CQ$7:$CQ$11,CP7)</f>
        <v>101</v>
      </c>
      <c r="CS7" s="168">
        <f>LEN(CR7)</f>
        <v>3</v>
      </c>
      <c r="CT7" s="168">
        <f>VALUE(MID(CR7,CS7,1))</f>
        <v>1</v>
      </c>
      <c r="CU7" s="168">
        <f>IF($DR$4=0,"",CT7)</f>
        <v>1</v>
      </c>
      <c r="CV7" s="168">
        <f>CT7</f>
        <v>1</v>
      </c>
      <c r="DB7" s="168">
        <v>1</v>
      </c>
      <c r="DC7" s="168">
        <f>W7</f>
        <v>1</v>
      </c>
      <c r="DD7" s="168">
        <f>D7</f>
        <v>1</v>
      </c>
      <c r="DE7" s="168">
        <f>IF(DC7=0,$DD$4,(DC7*10+DD7))</f>
        <v>11</v>
      </c>
      <c r="DF7" s="168">
        <f>SMALL(($DE$7:$DE$11),DB7)</f>
        <v>11</v>
      </c>
      <c r="DG7" s="168">
        <f>LEN(DF7)</f>
        <v>2</v>
      </c>
      <c r="DH7" s="168">
        <f>VALUE(MID(DF7,DG7,1))</f>
        <v>1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Tkadlec Ivo</v>
      </c>
      <c r="DR7" s="56" t="str">
        <f>B7</f>
        <v>Krn.</v>
      </c>
      <c r="DS7" s="168">
        <f>IF($DR$4=0,"",(IF((DC7)=0,"",DB7)))</f>
        <v>1</v>
      </c>
      <c r="DT7" s="55" t="str">
        <f>IF($DR$4=0,"",(IF(DQ7=0,"",(INDEX($DQ$7:$DQ$11,DH7)))))</f>
        <v>Tkadlec Ivo</v>
      </c>
      <c r="DU7" s="55" t="str">
        <f>IF($DR$4=0,"",(IF(DQ7=0,"",(INDEX($DR$7:$DR$11,DH7)))))</f>
        <v>Krn.</v>
      </c>
    </row>
    <row r="8" spans="1:125" ht="14.25" customHeight="1" thickBot="1" x14ac:dyDescent="0.25">
      <c r="A8" s="202"/>
      <c r="B8" s="203"/>
      <c r="C8" s="205"/>
      <c r="D8" s="204"/>
      <c r="E8" s="186"/>
      <c r="F8" s="94">
        <v>4</v>
      </c>
      <c r="G8" s="95"/>
      <c r="H8" s="186"/>
      <c r="I8" s="94">
        <v>4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v>2</v>
      </c>
      <c r="Z8" s="161">
        <v>0</v>
      </c>
      <c r="AA8" s="161">
        <v>0</v>
      </c>
      <c r="AC8" s="168">
        <v>2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20</v>
      </c>
      <c r="AH8" s="168">
        <f>AG8*100</f>
        <v>2000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0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1000000000.72</v>
      </c>
      <c r="CM8" s="164">
        <f t="shared" ref="CM8:CM11" si="8">IF(CH8=9,$CM$2,(LARGE($CK$7:$CK$11,AJ8)))</f>
        <v>1100100400.6299999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Cieslar Adam</v>
      </c>
      <c r="DR8" s="56" t="str">
        <f>B9</f>
        <v>Třin.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Čech Karel</v>
      </c>
      <c r="DU8" s="55" t="str">
        <f t="shared" ref="DU8:DU11" si="22">IF($DR$4=0,"",(IF(DQ8=0,"",(INDEX($DR$7:$DR$11,DH8)))))</f>
        <v>Ostr.</v>
      </c>
    </row>
    <row r="9" spans="1:125" ht="14.25" customHeight="1" thickBot="1" x14ac:dyDescent="0.25">
      <c r="A9" s="202" t="s">
        <v>44</v>
      </c>
      <c r="B9" s="203" t="s">
        <v>45</v>
      </c>
      <c r="C9" s="205"/>
      <c r="D9" s="204">
        <v>2</v>
      </c>
      <c r="E9" s="186">
        <v>1</v>
      </c>
      <c r="F9" s="96">
        <v>0</v>
      </c>
      <c r="G9" s="97"/>
      <c r="H9" s="186" t="s">
        <v>5</v>
      </c>
      <c r="I9" s="96"/>
      <c r="J9" s="97"/>
      <c r="K9" s="186">
        <v>3</v>
      </c>
      <c r="L9" s="96">
        <v>0</v>
      </c>
      <c r="M9" s="97"/>
      <c r="N9" s="186"/>
      <c r="O9" s="96"/>
      <c r="P9" s="97"/>
      <c r="Q9" s="186"/>
      <c r="R9" s="96"/>
      <c r="S9" s="97"/>
      <c r="T9" s="195">
        <v>0</v>
      </c>
      <c r="U9" s="197">
        <v>0</v>
      </c>
      <c r="V9" s="226">
        <v>0</v>
      </c>
      <c r="W9" s="217"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0</v>
      </c>
      <c r="AT9" s="168">
        <f>I12</f>
        <v>0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0</v>
      </c>
      <c r="CE9" s="168">
        <f>U11</f>
        <v>4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1100100400.6299999</v>
      </c>
      <c r="CM9" s="164">
        <f t="shared" si="8"/>
        <v>1000000000.72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3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Čech Karel</v>
      </c>
      <c r="DR9" s="56" t="str">
        <f>B11</f>
        <v>Ostr.</v>
      </c>
      <c r="DS9" s="168">
        <f t="shared" si="20"/>
        <v>3</v>
      </c>
      <c r="DT9" s="55" t="str">
        <f t="shared" si="21"/>
        <v>Cieslar Adam</v>
      </c>
      <c r="DU9" s="55" t="str">
        <f t="shared" si="22"/>
        <v>Třin.</v>
      </c>
    </row>
    <row r="10" spans="1:125" ht="14.25" customHeight="1" thickBot="1" x14ac:dyDescent="0.25">
      <c r="A10" s="202"/>
      <c r="B10" s="203"/>
      <c r="C10" s="205"/>
      <c r="D10" s="204"/>
      <c r="E10" s="186"/>
      <c r="F10" s="94">
        <v>0</v>
      </c>
      <c r="G10" s="95"/>
      <c r="H10" s="186"/>
      <c r="I10" s="94"/>
      <c r="J10" s="95"/>
      <c r="K10" s="186"/>
      <c r="L10" s="94">
        <v>0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v>0</v>
      </c>
      <c r="Z10" s="161">
        <v>0</v>
      </c>
      <c r="AA10" s="161">
        <v>0</v>
      </c>
      <c r="AC10" s="168"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06" t="s">
        <v>46</v>
      </c>
      <c r="B11" s="207" t="s">
        <v>47</v>
      </c>
      <c r="C11" s="211"/>
      <c r="D11" s="208">
        <v>3</v>
      </c>
      <c r="E11" s="210" t="s">
        <v>5</v>
      </c>
      <c r="F11" s="96"/>
      <c r="G11" s="97"/>
      <c r="H11" s="210">
        <v>1</v>
      </c>
      <c r="I11" s="96">
        <v>0</v>
      </c>
      <c r="J11" s="97"/>
      <c r="K11" s="210">
        <v>2</v>
      </c>
      <c r="L11" s="96">
        <v>5</v>
      </c>
      <c r="M11" s="97"/>
      <c r="N11" s="186"/>
      <c r="O11" s="96"/>
      <c r="P11" s="97"/>
      <c r="Q11" s="186"/>
      <c r="R11" s="96"/>
      <c r="S11" s="97"/>
      <c r="T11" s="227">
        <v>5</v>
      </c>
      <c r="U11" s="228">
        <v>4</v>
      </c>
      <c r="V11" s="209">
        <v>0</v>
      </c>
      <c r="W11" s="218"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193"/>
      <c r="D12" s="198"/>
      <c r="E12" s="180"/>
      <c r="F12" s="32"/>
      <c r="G12" s="33"/>
      <c r="H12" s="180"/>
      <c r="I12" s="32">
        <v>0</v>
      </c>
      <c r="J12" s="33"/>
      <c r="K12" s="180"/>
      <c r="L12" s="32">
        <v>4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v>1</v>
      </c>
      <c r="Z12" s="161">
        <v>0</v>
      </c>
      <c r="AA12" s="161">
        <v>0</v>
      </c>
      <c r="AC12" s="168"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v>0</v>
      </c>
      <c r="U13" s="182">
        <v>0</v>
      </c>
      <c r="V13" s="181">
        <v>0</v>
      </c>
      <c r="W13" s="201"/>
      <c r="AJ13" s="156" t="s">
        <v>10</v>
      </c>
      <c r="AL13" s="168">
        <f>SUM(AL7:AL11)</f>
        <v>4</v>
      </c>
      <c r="AM13" s="168">
        <f>SUM(AM7:AM11)</f>
        <v>1</v>
      </c>
      <c r="AT13" s="168">
        <f>SUM(AT7:AT11)</f>
        <v>4</v>
      </c>
      <c r="AU13" s="168">
        <f>SUM(AU7:AU11)</f>
        <v>1</v>
      </c>
      <c r="BB13" s="168">
        <f>SUM(BB7:BB11)</f>
        <v>0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34</v>
      </c>
      <c r="DG14" s="168" t="s">
        <v>34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v>0</v>
      </c>
      <c r="U15" s="182">
        <v>0</v>
      </c>
      <c r="V15" s="181">
        <v>0</v>
      </c>
      <c r="W15" s="201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v>0</v>
      </c>
      <c r="U17" s="182">
        <v>0</v>
      </c>
      <c r="V17" s="181">
        <v>0</v>
      </c>
      <c r="W17" s="201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v>0</v>
      </c>
      <c r="U19" s="182">
        <v>0</v>
      </c>
      <c r="V19" s="181">
        <v>0</v>
      </c>
      <c r="W19" s="201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v>0</v>
      </c>
      <c r="U21" s="182">
        <v>0</v>
      </c>
      <c r="V21" s="181">
        <v>0</v>
      </c>
      <c r="W21" s="201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v>0</v>
      </c>
      <c r="U23" s="182">
        <v>0</v>
      </c>
      <c r="V23" s="181">
        <v>0</v>
      </c>
      <c r="W23" s="201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v>0</v>
      </c>
      <c r="U25" s="182">
        <v>0</v>
      </c>
      <c r="V25" s="181">
        <v>0</v>
      </c>
      <c r="W25" s="201"/>
    </row>
    <row r="26" spans="1:71" ht="14.25" hidden="1" customHeight="1" thickTop="1" thickBot="1" x14ac:dyDescent="0.25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10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v>0</v>
      </c>
      <c r="U27" s="182">
        <v>0</v>
      </c>
      <c r="V27" s="181">
        <v>0</v>
      </c>
      <c r="W27" s="201"/>
    </row>
    <row r="28" spans="1:71" ht="14.25" hidden="1" customHeight="1" thickTop="1" thickBot="1" x14ac:dyDescent="0.25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25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v>0</v>
      </c>
      <c r="U29" s="182">
        <v>0</v>
      </c>
      <c r="V29" s="181">
        <v>0</v>
      </c>
      <c r="W29" s="201"/>
    </row>
    <row r="30" spans="1:71" ht="14.25" hidden="1" customHeight="1" thickTop="1" thickBot="1" x14ac:dyDescent="0.25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25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v>0</v>
      </c>
      <c r="U31" s="182">
        <v>0</v>
      </c>
      <c r="V31" s="181">
        <v>0</v>
      </c>
      <c r="W31" s="201"/>
    </row>
    <row r="32" spans="1:71" ht="14.25" hidden="1" customHeight="1" thickTop="1" thickBot="1" x14ac:dyDescent="0.25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25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v>0</v>
      </c>
      <c r="U33" s="182">
        <v>0</v>
      </c>
      <c r="V33" s="181">
        <v>0</v>
      </c>
      <c r="W33" s="201"/>
    </row>
    <row r="34" spans="1:23" ht="14.25" hidden="1" customHeight="1" thickTop="1" thickBot="1" x14ac:dyDescent="0.25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25">
      <c r="A35" s="199" t="s">
        <v>59</v>
      </c>
      <c r="B35" s="200" t="s">
        <v>59</v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v>0</v>
      </c>
      <c r="U35" s="182">
        <v>0</v>
      </c>
      <c r="V35" s="181">
        <v>0</v>
      </c>
      <c r="W35" s="192"/>
    </row>
    <row r="36" spans="1:23" ht="14.25" hidden="1" customHeight="1" thickTop="1" thickBot="1" x14ac:dyDescent="0.25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25">
      <c r="A37" s="199" t="s">
        <v>59</v>
      </c>
      <c r="B37" s="200" t="s">
        <v>59</v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v>0</v>
      </c>
      <c r="U37" s="182">
        <v>0</v>
      </c>
      <c r="V37" s="181">
        <v>0</v>
      </c>
      <c r="W37" s="192"/>
    </row>
    <row r="38" spans="1:23" ht="14.25" hidden="1" customHeight="1" thickTop="1" thickBot="1" x14ac:dyDescent="0.25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25">
      <c r="A39" s="199" t="s">
        <v>59</v>
      </c>
      <c r="B39" s="200" t="s">
        <v>59</v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v>0</v>
      </c>
      <c r="U39" s="182">
        <v>0</v>
      </c>
      <c r="V39" s="181">
        <v>0</v>
      </c>
      <c r="W39" s="192"/>
    </row>
    <row r="40" spans="1:23" ht="14.25" hidden="1" customHeight="1" thickTop="1" thickBot="1" x14ac:dyDescent="0.25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25">
      <c r="A41" s="199" t="s">
        <v>59</v>
      </c>
      <c r="B41" s="200" t="s">
        <v>59</v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v>0</v>
      </c>
      <c r="U41" s="182">
        <v>0</v>
      </c>
      <c r="V41" s="181">
        <v>0</v>
      </c>
      <c r="W41" s="192"/>
    </row>
    <row r="42" spans="1:23" ht="14.25" hidden="1" customHeight="1" thickTop="1" thickBot="1" x14ac:dyDescent="0.25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25">
      <c r="A43" s="199" t="s">
        <v>59</v>
      </c>
      <c r="B43" s="200" t="s">
        <v>59</v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v>0</v>
      </c>
      <c r="U43" s="182">
        <v>0</v>
      </c>
      <c r="V43" s="181">
        <v>0</v>
      </c>
      <c r="W43" s="192"/>
    </row>
    <row r="44" spans="1:23" ht="14.25" hidden="1" customHeight="1" thickTop="1" thickBot="1" x14ac:dyDescent="0.25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25">
      <c r="A45" s="199" t="s">
        <v>59</v>
      </c>
      <c r="B45" s="200" t="s">
        <v>59</v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v>0</v>
      </c>
      <c r="U45" s="182">
        <v>0</v>
      </c>
      <c r="V45" s="181">
        <v>0</v>
      </c>
      <c r="W45" s="192"/>
    </row>
    <row r="46" spans="1:23" ht="14.25" hidden="1" customHeight="1" thickTop="1" thickBot="1" x14ac:dyDescent="0.25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25">
      <c r="A47" s="199" t="s">
        <v>59</v>
      </c>
      <c r="B47" s="200" t="s">
        <v>59</v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v>0</v>
      </c>
      <c r="U47" s="182">
        <v>0</v>
      </c>
      <c r="V47" s="181">
        <v>0</v>
      </c>
      <c r="W47" s="192"/>
    </row>
    <row r="48" spans="1:23" ht="14.25" hidden="1" customHeight="1" thickTop="1" thickBot="1" x14ac:dyDescent="0.25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25">
      <c r="A49" s="199" t="s">
        <v>59</v>
      </c>
      <c r="B49" s="200" t="s">
        <v>59</v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v>0</v>
      </c>
      <c r="U49" s="182">
        <v>0</v>
      </c>
      <c r="V49" s="181">
        <v>0</v>
      </c>
      <c r="W49" s="192"/>
    </row>
    <row r="50" spans="1:36" ht="14.25" hidden="1" customHeight="1" thickTop="1" thickBot="1" x14ac:dyDescent="0.25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25">
      <c r="A51" s="199" t="s">
        <v>59</v>
      </c>
      <c r="B51" s="200" t="s">
        <v>59</v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v>0</v>
      </c>
      <c r="U51" s="182">
        <v>0</v>
      </c>
      <c r="V51" s="181">
        <v>0</v>
      </c>
      <c r="W51" s="192"/>
    </row>
    <row r="52" spans="1:36" ht="14.25" hidden="1" customHeight="1" thickTop="1" thickBot="1" x14ac:dyDescent="0.25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25">
      <c r="A53" s="199" t="s">
        <v>59</v>
      </c>
      <c r="B53" s="200" t="s">
        <v>59</v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v>0</v>
      </c>
      <c r="U53" s="182">
        <v>0</v>
      </c>
      <c r="V53" s="181">
        <v>0</v>
      </c>
      <c r="W53" s="199"/>
    </row>
    <row r="54" spans="1:36" ht="14.25" hidden="1" customHeight="1" thickTop="1" thickBot="1" x14ac:dyDescent="0.25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25">
      <c r="A55" s="199" t="s">
        <v>59</v>
      </c>
      <c r="B55" s="200" t="s">
        <v>59</v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v>0</v>
      </c>
      <c r="U55" s="182">
        <v>0</v>
      </c>
      <c r="V55" s="181">
        <v>0</v>
      </c>
      <c r="W55" s="192"/>
    </row>
    <row r="56" spans="1:36" ht="14.25" hidden="1" customHeight="1" thickTop="1" thickBot="1" x14ac:dyDescent="0.25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25">
      <c r="A57" s="199" t="s">
        <v>59</v>
      </c>
      <c r="B57" s="200" t="s">
        <v>59</v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v>0</v>
      </c>
      <c r="U57" s="182">
        <v>0</v>
      </c>
      <c r="V57" s="181">
        <v>0</v>
      </c>
      <c r="W57" s="192"/>
    </row>
    <row r="58" spans="1:36" ht="14.25" hidden="1" customHeight="1" thickTop="1" thickBot="1" x14ac:dyDescent="0.25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25">
      <c r="A59" s="199" t="s">
        <v>59</v>
      </c>
      <c r="B59" s="200" t="s">
        <v>59</v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v>0</v>
      </c>
      <c r="U59" s="182">
        <v>0</v>
      </c>
      <c r="V59" s="181">
        <v>0</v>
      </c>
      <c r="W59" s="192"/>
    </row>
    <row r="60" spans="1:36" ht="14.25" hidden="1" customHeight="1" thickTop="1" thickBot="1" x14ac:dyDescent="0.25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25">
      <c r="A61" s="199" t="s">
        <v>59</v>
      </c>
      <c r="B61" s="200" t="s">
        <v>59</v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v>0</v>
      </c>
      <c r="U61" s="182">
        <v>0</v>
      </c>
      <c r="V61" s="181">
        <v>0</v>
      </c>
      <c r="W61" s="192"/>
    </row>
    <row r="62" spans="1:36" ht="14.25" hidden="1" customHeight="1" thickTop="1" thickBot="1" x14ac:dyDescent="0.25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75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 x14ac:dyDescent="0.25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76</v>
      </c>
      <c r="L73" s="152">
        <v>6</v>
      </c>
      <c r="N73" t="s">
        <v>77</v>
      </c>
      <c r="Q73" s="152">
        <v>6</v>
      </c>
      <c r="S73" t="s">
        <v>77</v>
      </c>
      <c r="T73" t="s">
        <v>77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78</v>
      </c>
      <c r="Q75" s="152">
        <v>24</v>
      </c>
      <c r="S75" t="s">
        <v>78</v>
      </c>
      <c r="T75" t="s">
        <v>78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79</v>
      </c>
      <c r="L77" s="152">
        <v>2</v>
      </c>
      <c r="N77" t="s">
        <v>80</v>
      </c>
      <c r="Q77" s="152">
        <v>3</v>
      </c>
      <c r="S77" t="s">
        <v>80</v>
      </c>
      <c r="T77" t="s">
        <v>81</v>
      </c>
    </row>
    <row r="78" spans="2:118" x14ac:dyDescent="0.2">
      <c r="C78" s="152"/>
    </row>
    <row r="79" spans="2:118" x14ac:dyDescent="0.2">
      <c r="C79" s="152">
        <v>1</v>
      </c>
      <c r="E79" t="s">
        <v>82</v>
      </c>
    </row>
    <row r="82" spans="1:1" x14ac:dyDescent="0.2">
      <c r="A82" t="s">
        <v>60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37</v>
      </c>
      <c r="E1" s="174"/>
      <c r="G1" s="174" t="s">
        <v>38</v>
      </c>
      <c r="H1" s="174"/>
      <c r="J1" s="174" t="s">
        <v>39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2020-02-08T12:42:20Z</cp:lastPrinted>
  <dcterms:created xsi:type="dcterms:W3CDTF">2002-01-25T08:02:23Z</dcterms:created>
  <dcterms:modified xsi:type="dcterms:W3CDTF">2020-02-08T20:00:23Z</dcterms:modified>
</cp:coreProperties>
</file>