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2120" windowHeight="9795"/>
  </bookViews>
  <sheets>
    <sheet name="Soutěž" sheetId="4" r:id="rId1"/>
    <sheet name="Základní údaje" sheetId="1" state="hidden" r:id="rId2"/>
    <sheet name="Hmotnosti2" sheetId="3" state="hidden" r:id="rId3"/>
    <sheet name="Hmotnosti" sheetId="5" r:id="rId4"/>
    <sheet name="Oddíly" sheetId="2" r:id="rId5"/>
    <sheet name="Překlad názvu věk. kat." sheetId="6" r:id="rId6"/>
  </sheets>
  <externalReferences>
    <externalReference r:id="rId7"/>
  </externalReferences>
  <definedNames>
    <definedName name="_xlnm.Print_Titles" localSheetId="4">Oddíly!$1:$9</definedName>
    <definedName name="_xlnm.Print_Area" localSheetId="5">'Překlad názvu věk. kat.'!$A$1:$D$24</definedName>
    <definedName name="_xlnm.Print_Area" localSheetId="0">Soutěž!$A$1:$P$65</definedName>
    <definedName name="_xlnm.Print_Area" localSheetId="1">'Základní údaje'!$A$1:$CE$41</definedName>
  </definedNames>
  <calcPr calcId="145621"/>
</workbook>
</file>

<file path=xl/calcChain.xml><?xml version="1.0" encoding="utf-8"?>
<calcChain xmlns="http://schemas.openxmlformats.org/spreadsheetml/2006/main">
  <c r="Q58" i="4" l="1"/>
  <c r="B64" i="5"/>
  <c r="F19" i="1" l="1"/>
  <c r="F18" i="1"/>
  <c r="F17" i="1"/>
  <c r="H21" i="6"/>
  <c r="H20" i="6" l="1"/>
  <c r="H19" i="6"/>
  <c r="E7" i="4" l="1"/>
  <c r="E5" i="4"/>
  <c r="K13" i="6"/>
  <c r="K12" i="6"/>
  <c r="H13" i="6"/>
  <c r="H12" i="6"/>
  <c r="R75" i="5"/>
  <c r="G101" i="5" s="1"/>
  <c r="R74" i="5"/>
  <c r="G100" i="5" s="1"/>
  <c r="AP108" i="5" s="1"/>
  <c r="R73" i="5"/>
  <c r="G99" i="5" s="1"/>
  <c r="AL108" i="5" s="1"/>
  <c r="R72" i="5"/>
  <c r="G98" i="5" s="1"/>
  <c r="AH108" i="5" s="1"/>
  <c r="R67" i="5"/>
  <c r="G88" i="5" s="1"/>
  <c r="H11" i="6"/>
  <c r="H10" i="6"/>
  <c r="H9" i="6"/>
  <c r="T31" i="1"/>
  <c r="Y3" i="1"/>
  <c r="O30" i="1" s="1"/>
  <c r="Y2" i="1"/>
  <c r="X3" i="1"/>
  <c r="O32" i="1" s="1"/>
  <c r="W3" i="1"/>
  <c r="O31" i="1" s="1"/>
  <c r="V3" i="1"/>
  <c r="O20" i="1" s="1"/>
  <c r="T3" i="1"/>
  <c r="O14" i="1" s="1"/>
  <c r="S3" i="1"/>
  <c r="O12" i="1" s="1"/>
  <c r="Q3" i="1"/>
  <c r="O10" i="1" s="1"/>
  <c r="X2" i="1"/>
  <c r="W2" i="1"/>
  <c r="V2" i="1"/>
  <c r="T2" i="1"/>
  <c r="S2" i="1"/>
  <c r="Q2" i="1"/>
  <c r="I7" i="6"/>
  <c r="J7" i="6" s="1"/>
  <c r="K7" i="6" s="1"/>
  <c r="L7" i="6" s="1"/>
  <c r="N10" i="6"/>
  <c r="N11" i="6"/>
  <c r="N12" i="6" s="1"/>
  <c r="O18" i="6"/>
  <c r="P18" i="6" s="1"/>
  <c r="O19" i="6"/>
  <c r="P19" i="6" s="1"/>
  <c r="O20" i="6"/>
  <c r="O21" i="6"/>
  <c r="P21" i="6" s="1"/>
  <c r="O22" i="6"/>
  <c r="P22" i="6" s="1"/>
  <c r="O23" i="6"/>
  <c r="P23" i="6" s="1"/>
  <c r="O24" i="6"/>
  <c r="O17" i="6"/>
  <c r="P17" i="6" s="1"/>
  <c r="O16" i="6"/>
  <c r="O10" i="6"/>
  <c r="P10" i="6" s="1"/>
  <c r="O11" i="6"/>
  <c r="O12" i="6"/>
  <c r="O13" i="6"/>
  <c r="O14" i="6"/>
  <c r="O15" i="6"/>
  <c r="P15" i="6" s="1"/>
  <c r="C5" i="6"/>
  <c r="A5" i="6"/>
  <c r="C4" i="6"/>
  <c r="A4" i="6"/>
  <c r="D6" i="6"/>
  <c r="B7" i="6" s="1"/>
  <c r="C6" i="6"/>
  <c r="A7" i="6" s="1"/>
  <c r="B6" i="6"/>
  <c r="D7" i="6" s="1"/>
  <c r="A6" i="6"/>
  <c r="C7" i="6" s="1"/>
  <c r="O9" i="6"/>
  <c r="P9" i="6" s="1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K24" i="6"/>
  <c r="K23" i="6"/>
  <c r="K22" i="6"/>
  <c r="K21" i="6"/>
  <c r="K20" i="6"/>
  <c r="K19" i="6"/>
  <c r="K18" i="6"/>
  <c r="K17" i="6"/>
  <c r="K16" i="6"/>
  <c r="K15" i="6"/>
  <c r="K14" i="6"/>
  <c r="K11" i="6"/>
  <c r="K10" i="6"/>
  <c r="K9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H24" i="6"/>
  <c r="H23" i="6"/>
  <c r="H22" i="6"/>
  <c r="H18" i="6"/>
  <c r="H17" i="6"/>
  <c r="H16" i="6"/>
  <c r="H15" i="6"/>
  <c r="H14" i="6"/>
  <c r="U91" i="5"/>
  <c r="U92" i="5" s="1"/>
  <c r="U93" i="5" s="1"/>
  <c r="U94" i="5" s="1"/>
  <c r="U95" i="5" s="1"/>
  <c r="U96" i="5" s="1"/>
  <c r="U97" i="5" s="1"/>
  <c r="U99" i="5"/>
  <c r="U100" i="5" s="1"/>
  <c r="U101" i="5" s="1"/>
  <c r="U102" i="5" s="1"/>
  <c r="U103" i="5" s="1"/>
  <c r="U104" i="5" s="1"/>
  <c r="U105" i="5" s="1"/>
  <c r="X99" i="5"/>
  <c r="X100" i="5"/>
  <c r="X101" i="5"/>
  <c r="X102" i="5"/>
  <c r="X103" i="5"/>
  <c r="X104" i="5"/>
  <c r="X105" i="5"/>
  <c r="X98" i="5"/>
  <c r="X96" i="5"/>
  <c r="X97" i="5" s="1"/>
  <c r="X94" i="5"/>
  <c r="X95" i="5" s="1"/>
  <c r="X92" i="5"/>
  <c r="X93" i="5" s="1"/>
  <c r="X90" i="5"/>
  <c r="X91" i="5" s="1"/>
  <c r="X88" i="5"/>
  <c r="X89" i="5" s="1"/>
  <c r="X86" i="5"/>
  <c r="X87" i="5" s="1"/>
  <c r="X84" i="5"/>
  <c r="X85" i="5" s="1"/>
  <c r="X82" i="5"/>
  <c r="X83" i="5" s="1"/>
  <c r="Z83" i="5"/>
  <c r="AD83" i="5" s="1"/>
  <c r="DR83" i="5" s="1"/>
  <c r="AH83" i="5"/>
  <c r="AL83" i="5" s="1"/>
  <c r="DT83" i="5" s="1"/>
  <c r="AP83" i="5"/>
  <c r="AT83" i="5" s="1"/>
  <c r="DV83" i="5" s="1"/>
  <c r="AX83" i="5"/>
  <c r="BB83" i="5" s="1"/>
  <c r="DX83" i="5" s="1"/>
  <c r="BF83" i="5"/>
  <c r="BJ83" i="5" s="1"/>
  <c r="DZ83" i="5" s="1"/>
  <c r="BN83" i="5"/>
  <c r="BR83" i="5" s="1"/>
  <c r="EB83" i="5" s="1"/>
  <c r="BV83" i="5"/>
  <c r="BZ83" i="5" s="1"/>
  <c r="ED83" i="5" s="1"/>
  <c r="CD83" i="5"/>
  <c r="CL83" i="5"/>
  <c r="EG83" i="5" s="1"/>
  <c r="CP83" i="5"/>
  <c r="EH83" i="5" s="1"/>
  <c r="CT83" i="5"/>
  <c r="EI83" i="5" s="1"/>
  <c r="CX83" i="5"/>
  <c r="DB83" i="5"/>
  <c r="EK83" i="5" s="1"/>
  <c r="DF83" i="5"/>
  <c r="EL83" i="5" s="1"/>
  <c r="DJ83" i="5"/>
  <c r="EM83" i="5" s="1"/>
  <c r="DN83" i="5"/>
  <c r="EN83" i="5" s="1"/>
  <c r="Z84" i="5"/>
  <c r="AD84" i="5" s="1"/>
  <c r="DR84" i="5" s="1"/>
  <c r="AH84" i="5"/>
  <c r="AL84" i="5" s="1"/>
  <c r="DT84" i="5" s="1"/>
  <c r="AP84" i="5"/>
  <c r="AT84" i="5" s="1"/>
  <c r="DV84" i="5" s="1"/>
  <c r="AX84" i="5"/>
  <c r="BB84" i="5" s="1"/>
  <c r="DX84" i="5" s="1"/>
  <c r="BF84" i="5"/>
  <c r="BJ84" i="5" s="1"/>
  <c r="DZ84" i="5" s="1"/>
  <c r="BN84" i="5"/>
  <c r="BR84" i="5" s="1"/>
  <c r="EB84" i="5" s="1"/>
  <c r="BV84" i="5"/>
  <c r="BZ84" i="5" s="1"/>
  <c r="ED84" i="5" s="1"/>
  <c r="CD84" i="5"/>
  <c r="CL84" i="5"/>
  <c r="EG84" i="5" s="1"/>
  <c r="CP84" i="5"/>
  <c r="CT84" i="5"/>
  <c r="EI84" i="5" s="1"/>
  <c r="CX84" i="5"/>
  <c r="EJ84" i="5" s="1"/>
  <c r="DB84" i="5"/>
  <c r="EK84" i="5" s="1"/>
  <c r="DF84" i="5"/>
  <c r="EL84" i="5" s="1"/>
  <c r="DJ84" i="5"/>
  <c r="EM84" i="5" s="1"/>
  <c r="DN84" i="5"/>
  <c r="EN84" i="5" s="1"/>
  <c r="Z85" i="5"/>
  <c r="AD85" i="5" s="1"/>
  <c r="DR85" i="5" s="1"/>
  <c r="AH85" i="5"/>
  <c r="AL85" i="5" s="1"/>
  <c r="DT85" i="5" s="1"/>
  <c r="AP85" i="5"/>
  <c r="DU85" i="5" s="1"/>
  <c r="AX85" i="5"/>
  <c r="BB85" i="5" s="1"/>
  <c r="DX85" i="5" s="1"/>
  <c r="BF85" i="5"/>
  <c r="BJ85" i="5" s="1"/>
  <c r="DZ85" i="5" s="1"/>
  <c r="BN85" i="5"/>
  <c r="BR85" i="5" s="1"/>
  <c r="EB85" i="5" s="1"/>
  <c r="BV85" i="5"/>
  <c r="BZ85" i="5" s="1"/>
  <c r="ED85" i="5" s="1"/>
  <c r="CD85" i="5"/>
  <c r="CL85" i="5"/>
  <c r="EG85" i="5" s="1"/>
  <c r="CP85" i="5"/>
  <c r="CT85" i="5"/>
  <c r="EI85" i="5" s="1"/>
  <c r="CX85" i="5"/>
  <c r="EJ85" i="5" s="1"/>
  <c r="DB85" i="5"/>
  <c r="EK85" i="5" s="1"/>
  <c r="DF85" i="5"/>
  <c r="EL85" i="5" s="1"/>
  <c r="DJ85" i="5"/>
  <c r="EM85" i="5" s="1"/>
  <c r="DN85" i="5"/>
  <c r="EN85" i="5" s="1"/>
  <c r="Z86" i="5"/>
  <c r="DQ86" i="5" s="1"/>
  <c r="AH86" i="5"/>
  <c r="AL86" i="5" s="1"/>
  <c r="DT86" i="5" s="1"/>
  <c r="AP86" i="5"/>
  <c r="AT86" i="5" s="1"/>
  <c r="DV86" i="5" s="1"/>
  <c r="AX86" i="5"/>
  <c r="BB86" i="5" s="1"/>
  <c r="DX86" i="5" s="1"/>
  <c r="BF86" i="5"/>
  <c r="BJ86" i="5" s="1"/>
  <c r="DZ86" i="5" s="1"/>
  <c r="BN86" i="5"/>
  <c r="BR86" i="5" s="1"/>
  <c r="EB86" i="5" s="1"/>
  <c r="BV86" i="5"/>
  <c r="BZ86" i="5" s="1"/>
  <c r="ED86" i="5" s="1"/>
  <c r="CD86" i="5"/>
  <c r="CH86" i="5" s="1"/>
  <c r="EF86" i="5" s="1"/>
  <c r="CL86" i="5"/>
  <c r="EG86" i="5" s="1"/>
  <c r="CP86" i="5"/>
  <c r="EH86" i="5" s="1"/>
  <c r="CT86" i="5"/>
  <c r="EI86" i="5" s="1"/>
  <c r="CX86" i="5"/>
  <c r="EJ86" i="5" s="1"/>
  <c r="DB86" i="5"/>
  <c r="EK86" i="5" s="1"/>
  <c r="DF86" i="5"/>
  <c r="EL86" i="5" s="1"/>
  <c r="DJ86" i="5"/>
  <c r="EM86" i="5" s="1"/>
  <c r="DN86" i="5"/>
  <c r="EN86" i="5" s="1"/>
  <c r="Z87" i="5"/>
  <c r="DQ87" i="5" s="1"/>
  <c r="AH87" i="5"/>
  <c r="AL87" i="5" s="1"/>
  <c r="DT87" i="5" s="1"/>
  <c r="AP87" i="5"/>
  <c r="AT87" i="5" s="1"/>
  <c r="DV87" i="5" s="1"/>
  <c r="AX87" i="5"/>
  <c r="BB87" i="5" s="1"/>
  <c r="DX87" i="5" s="1"/>
  <c r="BF87" i="5"/>
  <c r="BJ87" i="5" s="1"/>
  <c r="DZ87" i="5" s="1"/>
  <c r="BN87" i="5"/>
  <c r="BR87" i="5" s="1"/>
  <c r="EB87" i="5" s="1"/>
  <c r="BV87" i="5"/>
  <c r="BZ87" i="5" s="1"/>
  <c r="ED87" i="5" s="1"/>
  <c r="CD87" i="5"/>
  <c r="CL87" i="5"/>
  <c r="EG87" i="5" s="1"/>
  <c r="CP87" i="5"/>
  <c r="EH87" i="5" s="1"/>
  <c r="CT87" i="5"/>
  <c r="EI87" i="5" s="1"/>
  <c r="CX87" i="5"/>
  <c r="EJ87" i="5" s="1"/>
  <c r="DB87" i="5"/>
  <c r="EK87" i="5" s="1"/>
  <c r="DF87" i="5"/>
  <c r="EL87" i="5" s="1"/>
  <c r="DJ87" i="5"/>
  <c r="EM87" i="5" s="1"/>
  <c r="DN87" i="5"/>
  <c r="EN87" i="5" s="1"/>
  <c r="Z88" i="5"/>
  <c r="DQ88" i="5" s="1"/>
  <c r="AH88" i="5"/>
  <c r="AL88" i="5" s="1"/>
  <c r="DT88" i="5" s="1"/>
  <c r="AP88" i="5"/>
  <c r="AT88" i="5"/>
  <c r="DV88" i="5" s="1"/>
  <c r="AX88" i="5"/>
  <c r="BB88" i="5" s="1"/>
  <c r="DX88" i="5" s="1"/>
  <c r="BF88" i="5"/>
  <c r="BJ88" i="5" s="1"/>
  <c r="DZ88" i="5" s="1"/>
  <c r="BN88" i="5"/>
  <c r="BR88" i="5" s="1"/>
  <c r="EB88" i="5" s="1"/>
  <c r="BV88" i="5"/>
  <c r="BZ88" i="5" s="1"/>
  <c r="ED88" i="5" s="1"/>
  <c r="CD88" i="5"/>
  <c r="CL88" i="5"/>
  <c r="CP88" i="5"/>
  <c r="EH88" i="5" s="1"/>
  <c r="CT88" i="5"/>
  <c r="EI88" i="5" s="1"/>
  <c r="CX88" i="5"/>
  <c r="EJ88" i="5" s="1"/>
  <c r="DB88" i="5"/>
  <c r="EK88" i="5" s="1"/>
  <c r="DF88" i="5"/>
  <c r="EL88" i="5" s="1"/>
  <c r="DJ88" i="5"/>
  <c r="EM88" i="5" s="1"/>
  <c r="DN88" i="5"/>
  <c r="EN88" i="5" s="1"/>
  <c r="Z89" i="5"/>
  <c r="AD89" i="5" s="1"/>
  <c r="DR89" i="5" s="1"/>
  <c r="AH89" i="5"/>
  <c r="AL89" i="5" s="1"/>
  <c r="DT89" i="5" s="1"/>
  <c r="AP89" i="5"/>
  <c r="DU89" i="5" s="1"/>
  <c r="AX89" i="5"/>
  <c r="BB89" i="5" s="1"/>
  <c r="DX89" i="5" s="1"/>
  <c r="BF89" i="5"/>
  <c r="BJ89" i="5" s="1"/>
  <c r="DZ89" i="5" s="1"/>
  <c r="BN89" i="5"/>
  <c r="BR89" i="5" s="1"/>
  <c r="EB89" i="5" s="1"/>
  <c r="BV89" i="5"/>
  <c r="BZ89" i="5" s="1"/>
  <c r="ED89" i="5" s="1"/>
  <c r="CD89" i="5"/>
  <c r="CL89" i="5"/>
  <c r="EG89" i="5" s="1"/>
  <c r="CP89" i="5"/>
  <c r="EH89" i="5" s="1"/>
  <c r="CT89" i="5"/>
  <c r="EI89" i="5" s="1"/>
  <c r="CX89" i="5"/>
  <c r="EJ89" i="5" s="1"/>
  <c r="DB89" i="5"/>
  <c r="EK89" i="5" s="1"/>
  <c r="DF89" i="5"/>
  <c r="EL89" i="5" s="1"/>
  <c r="DJ89" i="5"/>
  <c r="EM89" i="5" s="1"/>
  <c r="DN89" i="5"/>
  <c r="EN89" i="5" s="1"/>
  <c r="Z90" i="5"/>
  <c r="AD90" i="5" s="1"/>
  <c r="DR90" i="5" s="1"/>
  <c r="AH90" i="5"/>
  <c r="AL90" i="5" s="1"/>
  <c r="DT90" i="5" s="1"/>
  <c r="AP90" i="5"/>
  <c r="AT90" i="5" s="1"/>
  <c r="DV90" i="5" s="1"/>
  <c r="AX90" i="5"/>
  <c r="BB90" i="5" s="1"/>
  <c r="DX90" i="5" s="1"/>
  <c r="BF90" i="5"/>
  <c r="BJ90" i="5" s="1"/>
  <c r="DZ90" i="5" s="1"/>
  <c r="BN90" i="5"/>
  <c r="BR90" i="5" s="1"/>
  <c r="EB90" i="5" s="1"/>
  <c r="BV90" i="5"/>
  <c r="BZ90" i="5" s="1"/>
  <c r="ED90" i="5" s="1"/>
  <c r="CD90" i="5"/>
  <c r="CH90" i="5" s="1"/>
  <c r="EF90" i="5" s="1"/>
  <c r="CL90" i="5"/>
  <c r="EG90" i="5" s="1"/>
  <c r="CP90" i="5"/>
  <c r="EH90" i="5" s="1"/>
  <c r="CT90" i="5"/>
  <c r="EI90" i="5" s="1"/>
  <c r="CX90" i="5"/>
  <c r="EJ90" i="5" s="1"/>
  <c r="DB90" i="5"/>
  <c r="EK90" i="5" s="1"/>
  <c r="DF90" i="5"/>
  <c r="EL90" i="5" s="1"/>
  <c r="DJ90" i="5"/>
  <c r="EM90" i="5" s="1"/>
  <c r="DN90" i="5"/>
  <c r="EN90" i="5" s="1"/>
  <c r="Z91" i="5"/>
  <c r="DQ91" i="5" s="1"/>
  <c r="AH91" i="5"/>
  <c r="AL91" i="5" s="1"/>
  <c r="DT91" i="5" s="1"/>
  <c r="AP91" i="5"/>
  <c r="AT91" i="5" s="1"/>
  <c r="DV91" i="5" s="1"/>
  <c r="AX91" i="5"/>
  <c r="BB91" i="5" s="1"/>
  <c r="DX91" i="5" s="1"/>
  <c r="BF91" i="5"/>
  <c r="BJ91" i="5" s="1"/>
  <c r="DZ91" i="5" s="1"/>
  <c r="BN91" i="5"/>
  <c r="BR91" i="5" s="1"/>
  <c r="EB91" i="5" s="1"/>
  <c r="BV91" i="5"/>
  <c r="BZ91" i="5" s="1"/>
  <c r="ED91" i="5" s="1"/>
  <c r="CD91" i="5"/>
  <c r="EE91" i="5" s="1"/>
  <c r="CL91" i="5"/>
  <c r="CP91" i="5"/>
  <c r="EH91" i="5" s="1"/>
  <c r="CT91" i="5"/>
  <c r="EI91" i="5" s="1"/>
  <c r="CX91" i="5"/>
  <c r="EJ91" i="5" s="1"/>
  <c r="DB91" i="5"/>
  <c r="EK91" i="5" s="1"/>
  <c r="DF91" i="5"/>
  <c r="EL91" i="5" s="1"/>
  <c r="DJ91" i="5"/>
  <c r="EM91" i="5" s="1"/>
  <c r="DN91" i="5"/>
  <c r="Z92" i="5"/>
  <c r="AD92" i="5" s="1"/>
  <c r="DR92" i="5" s="1"/>
  <c r="AH92" i="5"/>
  <c r="AL92" i="5" s="1"/>
  <c r="DT92" i="5" s="1"/>
  <c r="AP92" i="5"/>
  <c r="DU92" i="5" s="1"/>
  <c r="AX92" i="5"/>
  <c r="BB92" i="5" s="1"/>
  <c r="DX92" i="5" s="1"/>
  <c r="BF92" i="5"/>
  <c r="BJ92" i="5" s="1"/>
  <c r="DZ92" i="5" s="1"/>
  <c r="BN92" i="5"/>
  <c r="BR92" i="5" s="1"/>
  <c r="EB92" i="5" s="1"/>
  <c r="BV92" i="5"/>
  <c r="BZ92" i="5" s="1"/>
  <c r="ED92" i="5" s="1"/>
  <c r="CD92" i="5"/>
  <c r="EE92" i="5" s="1"/>
  <c r="CL92" i="5"/>
  <c r="EG92" i="5" s="1"/>
  <c r="CP92" i="5"/>
  <c r="CT92" i="5"/>
  <c r="EI92" i="5" s="1"/>
  <c r="CX92" i="5"/>
  <c r="EJ92" i="5" s="1"/>
  <c r="DB92" i="5"/>
  <c r="DF92" i="5"/>
  <c r="EL92" i="5" s="1"/>
  <c r="DJ92" i="5"/>
  <c r="EM92" i="5" s="1"/>
  <c r="DN92" i="5"/>
  <c r="Z93" i="5"/>
  <c r="DQ93" i="5" s="1"/>
  <c r="AH93" i="5"/>
  <c r="AL93" i="5" s="1"/>
  <c r="DT93" i="5" s="1"/>
  <c r="AP93" i="5"/>
  <c r="AT93" i="5" s="1"/>
  <c r="DV93" i="5" s="1"/>
  <c r="AX93" i="5"/>
  <c r="BB93" i="5" s="1"/>
  <c r="DX93" i="5" s="1"/>
  <c r="BF93" i="5"/>
  <c r="BJ93" i="5" s="1"/>
  <c r="DZ93" i="5" s="1"/>
  <c r="BN93" i="5"/>
  <c r="BR93" i="5" s="1"/>
  <c r="EB93" i="5" s="1"/>
  <c r="BV93" i="5"/>
  <c r="BZ93" i="5" s="1"/>
  <c r="ED93" i="5" s="1"/>
  <c r="CD93" i="5"/>
  <c r="EE93" i="5" s="1"/>
  <c r="CL93" i="5"/>
  <c r="EG93" i="5" s="1"/>
  <c r="CP93" i="5"/>
  <c r="EH93" i="5" s="1"/>
  <c r="CT93" i="5"/>
  <c r="EI93" i="5" s="1"/>
  <c r="CX93" i="5"/>
  <c r="EJ93" i="5" s="1"/>
  <c r="DB93" i="5"/>
  <c r="EK93" i="5" s="1"/>
  <c r="DF93" i="5"/>
  <c r="EL93" i="5" s="1"/>
  <c r="DJ93" i="5"/>
  <c r="EM93" i="5" s="1"/>
  <c r="DN93" i="5"/>
  <c r="EN93" i="5" s="1"/>
  <c r="Z94" i="5"/>
  <c r="AD94" i="5" s="1"/>
  <c r="DR94" i="5" s="1"/>
  <c r="AH94" i="5"/>
  <c r="AL94" i="5" s="1"/>
  <c r="DT94" i="5" s="1"/>
  <c r="AP94" i="5"/>
  <c r="AT94" i="5" s="1"/>
  <c r="DV94" i="5" s="1"/>
  <c r="AX94" i="5"/>
  <c r="BB94" i="5" s="1"/>
  <c r="DX94" i="5" s="1"/>
  <c r="BF94" i="5"/>
  <c r="BJ94" i="5" s="1"/>
  <c r="DZ94" i="5" s="1"/>
  <c r="BN94" i="5"/>
  <c r="BR94" i="5" s="1"/>
  <c r="EB94" i="5" s="1"/>
  <c r="BV94" i="5"/>
  <c r="BZ94" i="5" s="1"/>
  <c r="ED94" i="5" s="1"/>
  <c r="CD94" i="5"/>
  <c r="CH94" i="5" s="1"/>
  <c r="EF94" i="5" s="1"/>
  <c r="CL94" i="5"/>
  <c r="EG94" i="5" s="1"/>
  <c r="CP94" i="5"/>
  <c r="EH94" i="5" s="1"/>
  <c r="CT94" i="5"/>
  <c r="EI94" i="5" s="1"/>
  <c r="CX94" i="5"/>
  <c r="EJ94" i="5" s="1"/>
  <c r="DB94" i="5"/>
  <c r="EK94" i="5" s="1"/>
  <c r="DF94" i="5"/>
  <c r="EL94" i="5" s="1"/>
  <c r="DJ94" i="5"/>
  <c r="EM94" i="5" s="1"/>
  <c r="DN94" i="5"/>
  <c r="Z95" i="5"/>
  <c r="DQ95" i="5" s="1"/>
  <c r="AH95" i="5"/>
  <c r="AL95" i="5" s="1"/>
  <c r="DT95" i="5" s="1"/>
  <c r="AP95" i="5"/>
  <c r="AT95" i="5" s="1"/>
  <c r="DV95" i="5" s="1"/>
  <c r="AX95" i="5"/>
  <c r="BB95" i="5" s="1"/>
  <c r="DX95" i="5" s="1"/>
  <c r="BF95" i="5"/>
  <c r="BJ95" i="5" s="1"/>
  <c r="DZ95" i="5" s="1"/>
  <c r="BN95" i="5"/>
  <c r="EA95" i="5" s="1"/>
  <c r="BV95" i="5"/>
  <c r="BZ95" i="5" s="1"/>
  <c r="ED95" i="5" s="1"/>
  <c r="CD95" i="5"/>
  <c r="EE95" i="5" s="1"/>
  <c r="CL95" i="5"/>
  <c r="EG95" i="5" s="1"/>
  <c r="CP95" i="5"/>
  <c r="EH95" i="5" s="1"/>
  <c r="CT95" i="5"/>
  <c r="EI95" i="5" s="1"/>
  <c r="CX95" i="5"/>
  <c r="EJ95" i="5" s="1"/>
  <c r="DB95" i="5"/>
  <c r="EK95" i="5" s="1"/>
  <c r="DF95" i="5"/>
  <c r="EL95" i="5" s="1"/>
  <c r="DJ95" i="5"/>
  <c r="EM95" i="5" s="1"/>
  <c r="DN95" i="5"/>
  <c r="EN95" i="5" s="1"/>
  <c r="Z96" i="5"/>
  <c r="AD96" i="5" s="1"/>
  <c r="DR96" i="5" s="1"/>
  <c r="AH96" i="5"/>
  <c r="AL96" i="5" s="1"/>
  <c r="DT96" i="5" s="1"/>
  <c r="AP96" i="5"/>
  <c r="AT96" i="5" s="1"/>
  <c r="DV96" i="5" s="1"/>
  <c r="AX96" i="5"/>
  <c r="BB96" i="5" s="1"/>
  <c r="DX96" i="5" s="1"/>
  <c r="BF96" i="5"/>
  <c r="BJ96" i="5" s="1"/>
  <c r="DZ96" i="5" s="1"/>
  <c r="BN96" i="5"/>
  <c r="EA96" i="5" s="1"/>
  <c r="BV96" i="5"/>
  <c r="BZ96" i="5" s="1"/>
  <c r="ED96" i="5" s="1"/>
  <c r="CD96" i="5"/>
  <c r="EE96" i="5" s="1"/>
  <c r="CL96" i="5"/>
  <c r="EG96" i="5" s="1"/>
  <c r="CP96" i="5"/>
  <c r="EH96" i="5" s="1"/>
  <c r="CT96" i="5"/>
  <c r="EI96" i="5" s="1"/>
  <c r="CX96" i="5"/>
  <c r="DB96" i="5"/>
  <c r="EK96" i="5" s="1"/>
  <c r="DF96" i="5"/>
  <c r="EL96" i="5" s="1"/>
  <c r="DJ96" i="5"/>
  <c r="EM96" i="5" s="1"/>
  <c r="DN96" i="5"/>
  <c r="EN96" i="5" s="1"/>
  <c r="Z97" i="5"/>
  <c r="AD97" i="5" s="1"/>
  <c r="DR97" i="5" s="1"/>
  <c r="AH97" i="5"/>
  <c r="AL97" i="5" s="1"/>
  <c r="DT97" i="5" s="1"/>
  <c r="AP97" i="5"/>
  <c r="AT97" i="5" s="1"/>
  <c r="DV97" i="5" s="1"/>
  <c r="AX97" i="5"/>
  <c r="BB97" i="5" s="1"/>
  <c r="DX97" i="5" s="1"/>
  <c r="BF97" i="5"/>
  <c r="BJ97" i="5" s="1"/>
  <c r="DZ97" i="5" s="1"/>
  <c r="BN97" i="5"/>
  <c r="EA97" i="5" s="1"/>
  <c r="BV97" i="5"/>
  <c r="BZ97" i="5" s="1"/>
  <c r="ED97" i="5" s="1"/>
  <c r="CD97" i="5"/>
  <c r="EE97" i="5" s="1"/>
  <c r="CL97" i="5"/>
  <c r="EG97" i="5" s="1"/>
  <c r="CP97" i="5"/>
  <c r="EH97" i="5" s="1"/>
  <c r="CT97" i="5"/>
  <c r="EI97" i="5" s="1"/>
  <c r="CX97" i="5"/>
  <c r="EJ97" i="5" s="1"/>
  <c r="DB97" i="5"/>
  <c r="EK97" i="5" s="1"/>
  <c r="DF97" i="5"/>
  <c r="EL97" i="5" s="1"/>
  <c r="DJ97" i="5"/>
  <c r="EM97" i="5" s="1"/>
  <c r="DN97" i="5"/>
  <c r="Z98" i="5"/>
  <c r="AD98" i="5" s="1"/>
  <c r="DR98" i="5" s="1"/>
  <c r="AH98" i="5"/>
  <c r="AL98" i="5" s="1"/>
  <c r="DT98" i="5" s="1"/>
  <c r="AP98" i="5"/>
  <c r="AT98" i="5" s="1"/>
  <c r="DV98" i="5" s="1"/>
  <c r="AX98" i="5"/>
  <c r="BB98" i="5" s="1"/>
  <c r="DX98" i="5" s="1"/>
  <c r="BF98" i="5"/>
  <c r="BJ98" i="5" s="1"/>
  <c r="DZ98" i="5" s="1"/>
  <c r="BN98" i="5"/>
  <c r="BR98" i="5" s="1"/>
  <c r="EB98" i="5" s="1"/>
  <c r="BV98" i="5"/>
  <c r="BZ98" i="5" s="1"/>
  <c r="ED98" i="5" s="1"/>
  <c r="CD98" i="5"/>
  <c r="CH98" i="5" s="1"/>
  <c r="EF98" i="5" s="1"/>
  <c r="CL98" i="5"/>
  <c r="EG98" i="5" s="1"/>
  <c r="CP98" i="5"/>
  <c r="EH98" i="5" s="1"/>
  <c r="CT98" i="5"/>
  <c r="EI98" i="5" s="1"/>
  <c r="CX98" i="5"/>
  <c r="EJ98" i="5" s="1"/>
  <c r="DB98" i="5"/>
  <c r="EK98" i="5" s="1"/>
  <c r="DF98" i="5"/>
  <c r="EL98" i="5" s="1"/>
  <c r="DJ98" i="5"/>
  <c r="EM98" i="5" s="1"/>
  <c r="DN98" i="5"/>
  <c r="Z99" i="5"/>
  <c r="AD99" i="5" s="1"/>
  <c r="DR99" i="5" s="1"/>
  <c r="AH99" i="5"/>
  <c r="AL99" i="5" s="1"/>
  <c r="DT99" i="5" s="1"/>
  <c r="AP99" i="5"/>
  <c r="AT99" i="5" s="1"/>
  <c r="DV99" i="5" s="1"/>
  <c r="AX99" i="5"/>
  <c r="BB99" i="5" s="1"/>
  <c r="DX99" i="5" s="1"/>
  <c r="BF99" i="5"/>
  <c r="BJ99" i="5" s="1"/>
  <c r="DZ99" i="5" s="1"/>
  <c r="BN99" i="5"/>
  <c r="BR99" i="5" s="1"/>
  <c r="EB99" i="5" s="1"/>
  <c r="BV99" i="5"/>
  <c r="BZ99" i="5" s="1"/>
  <c r="ED99" i="5" s="1"/>
  <c r="CD99" i="5"/>
  <c r="EE99" i="5" s="1"/>
  <c r="CL99" i="5"/>
  <c r="EG99" i="5" s="1"/>
  <c r="CP99" i="5"/>
  <c r="EH99" i="5" s="1"/>
  <c r="CT99" i="5"/>
  <c r="EI99" i="5" s="1"/>
  <c r="CX99" i="5"/>
  <c r="EJ99" i="5" s="1"/>
  <c r="DB99" i="5"/>
  <c r="EK99" i="5" s="1"/>
  <c r="DF99" i="5"/>
  <c r="EL99" i="5" s="1"/>
  <c r="DJ99" i="5"/>
  <c r="EM99" i="5" s="1"/>
  <c r="DN99" i="5"/>
  <c r="EN99" i="5" s="1"/>
  <c r="Z100" i="5"/>
  <c r="AD100" i="5" s="1"/>
  <c r="DR100" i="5" s="1"/>
  <c r="AH100" i="5"/>
  <c r="AL100" i="5" s="1"/>
  <c r="DT100" i="5" s="1"/>
  <c r="AP100" i="5"/>
  <c r="AT100" i="5" s="1"/>
  <c r="DV100" i="5" s="1"/>
  <c r="AX100" i="5"/>
  <c r="BB100" i="5" s="1"/>
  <c r="DX100" i="5" s="1"/>
  <c r="BF100" i="5"/>
  <c r="BJ100" i="5" s="1"/>
  <c r="DZ100" i="5" s="1"/>
  <c r="BN100" i="5"/>
  <c r="BR100" i="5" s="1"/>
  <c r="EB100" i="5" s="1"/>
  <c r="BV100" i="5"/>
  <c r="BZ100" i="5" s="1"/>
  <c r="ED100" i="5" s="1"/>
  <c r="CD100" i="5"/>
  <c r="EE100" i="5" s="1"/>
  <c r="CL100" i="5"/>
  <c r="EG100" i="5" s="1"/>
  <c r="CP100" i="5"/>
  <c r="CT100" i="5"/>
  <c r="EI100" i="5" s="1"/>
  <c r="CX100" i="5"/>
  <c r="EJ100" i="5" s="1"/>
  <c r="DB100" i="5"/>
  <c r="EK100" i="5" s="1"/>
  <c r="DF100" i="5"/>
  <c r="EL100" i="5" s="1"/>
  <c r="DJ100" i="5"/>
  <c r="EM100" i="5" s="1"/>
  <c r="DN100" i="5"/>
  <c r="EN100" i="5" s="1"/>
  <c r="Z101" i="5"/>
  <c r="DQ101" i="5" s="1"/>
  <c r="AH101" i="5"/>
  <c r="AL101" i="5" s="1"/>
  <c r="DT101" i="5" s="1"/>
  <c r="AP101" i="5"/>
  <c r="AT101" i="5" s="1"/>
  <c r="DV101" i="5" s="1"/>
  <c r="AX101" i="5"/>
  <c r="BB101" i="5" s="1"/>
  <c r="DX101" i="5" s="1"/>
  <c r="BF101" i="5"/>
  <c r="BJ101" i="5" s="1"/>
  <c r="DZ101" i="5" s="1"/>
  <c r="BN101" i="5"/>
  <c r="BR101" i="5" s="1"/>
  <c r="EB101" i="5" s="1"/>
  <c r="BV101" i="5"/>
  <c r="BZ101" i="5" s="1"/>
  <c r="ED101" i="5" s="1"/>
  <c r="CD101" i="5"/>
  <c r="EE101" i="5" s="1"/>
  <c r="CL101" i="5"/>
  <c r="EG101" i="5" s="1"/>
  <c r="CP101" i="5"/>
  <c r="EH101" i="5" s="1"/>
  <c r="CT101" i="5"/>
  <c r="EI101" i="5" s="1"/>
  <c r="CX101" i="5"/>
  <c r="EJ101" i="5" s="1"/>
  <c r="DB101" i="5"/>
  <c r="EK101" i="5" s="1"/>
  <c r="DF101" i="5"/>
  <c r="EL101" i="5" s="1"/>
  <c r="DJ101" i="5"/>
  <c r="EM101" i="5" s="1"/>
  <c r="DN101" i="5"/>
  <c r="DN82" i="5"/>
  <c r="EN82" i="5" s="1"/>
  <c r="DJ82" i="5"/>
  <c r="EM82" i="5" s="1"/>
  <c r="DF82" i="5"/>
  <c r="EL82" i="5" s="1"/>
  <c r="DB82" i="5"/>
  <c r="EK82" i="5" s="1"/>
  <c r="CX82" i="5"/>
  <c r="EJ82" i="5" s="1"/>
  <c r="CT82" i="5"/>
  <c r="EI82" i="5" s="1"/>
  <c r="CP82" i="5"/>
  <c r="EH82" i="5" s="1"/>
  <c r="CL82" i="5"/>
  <c r="EG82" i="5" s="1"/>
  <c r="CD82" i="5"/>
  <c r="CH82" i="5" s="1"/>
  <c r="EF82" i="5" s="1"/>
  <c r="BV82" i="5"/>
  <c r="EC82" i="5" s="1"/>
  <c r="BN82" i="5"/>
  <c r="BR82" i="5" s="1"/>
  <c r="EB82" i="5" s="1"/>
  <c r="BF82" i="5"/>
  <c r="BJ82" i="5" s="1"/>
  <c r="DZ82" i="5" s="1"/>
  <c r="AX82" i="5"/>
  <c r="DW82" i="5" s="1"/>
  <c r="AP82" i="5"/>
  <c r="AH82" i="5"/>
  <c r="DS82" i="5" s="1"/>
  <c r="Z82" i="5"/>
  <c r="DQ82" i="5" s="1"/>
  <c r="A110" i="5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R81" i="5"/>
  <c r="Q81" i="5"/>
  <c r="H73" i="5"/>
  <c r="H74" i="5"/>
  <c r="H75" i="5"/>
  <c r="H76" i="5"/>
  <c r="H77" i="5"/>
  <c r="H78" i="5"/>
  <c r="H79" i="5"/>
  <c r="H72" i="5"/>
  <c r="H65" i="5"/>
  <c r="H66" i="5"/>
  <c r="H67" i="5"/>
  <c r="H68" i="5"/>
  <c r="H69" i="5"/>
  <c r="H70" i="5"/>
  <c r="H71" i="5"/>
  <c r="H64" i="5"/>
  <c r="R77" i="5"/>
  <c r="G103" i="5" s="1"/>
  <c r="BB108" i="5" s="1"/>
  <c r="R78" i="5"/>
  <c r="G104" i="5" s="1"/>
  <c r="BF108" i="5" s="1"/>
  <c r="R79" i="5"/>
  <c r="G105" i="5" s="1"/>
  <c r="BJ108" i="5" s="1"/>
  <c r="R69" i="5"/>
  <c r="G92" i="5" s="1"/>
  <c r="R70" i="5"/>
  <c r="G94" i="5" s="1"/>
  <c r="R71" i="5"/>
  <c r="G96" i="5" s="1"/>
  <c r="R65" i="5"/>
  <c r="G84" i="5" s="1"/>
  <c r="G85" i="5" s="1"/>
  <c r="R64" i="5"/>
  <c r="G82" i="5" s="1"/>
  <c r="EN101" i="5"/>
  <c r="DY101" i="5"/>
  <c r="EH100" i="5"/>
  <c r="DW100" i="5"/>
  <c r="EN98" i="5"/>
  <c r="EN97" i="5"/>
  <c r="EJ96" i="5"/>
  <c r="EN94" i="5"/>
  <c r="EC94" i="5"/>
  <c r="DQ94" i="5"/>
  <c r="DY93" i="5"/>
  <c r="EN92" i="5"/>
  <c r="EK92" i="5"/>
  <c r="EH92" i="5"/>
  <c r="DY92" i="5"/>
  <c r="EN91" i="5"/>
  <c r="EG91" i="5"/>
  <c r="EA89" i="5"/>
  <c r="DS89" i="5"/>
  <c r="EG88" i="5"/>
  <c r="DU88" i="5"/>
  <c r="DU87" i="5"/>
  <c r="EC86" i="5"/>
  <c r="EH85" i="5"/>
  <c r="DY85" i="5"/>
  <c r="EH84" i="5"/>
  <c r="DU84" i="5"/>
  <c r="EJ83" i="5"/>
  <c r="EC83" i="5"/>
  <c r="DU83" i="5"/>
  <c r="DR80" i="5"/>
  <c r="DS80" i="5" s="1"/>
  <c r="DT80" i="5" s="1"/>
  <c r="DU80" i="5" s="1"/>
  <c r="DV80" i="5" s="1"/>
  <c r="DW80" i="5" s="1"/>
  <c r="DX80" i="5" s="1"/>
  <c r="DY80" i="5" s="1"/>
  <c r="DZ80" i="5" s="1"/>
  <c r="EA80" i="5" s="1"/>
  <c r="EB80" i="5" s="1"/>
  <c r="EC80" i="5" s="1"/>
  <c r="ED80" i="5" s="1"/>
  <c r="EE80" i="5" s="1"/>
  <c r="EF80" i="5" s="1"/>
  <c r="EG80" i="5" s="1"/>
  <c r="EH80" i="5" s="1"/>
  <c r="EI80" i="5" s="1"/>
  <c r="EJ80" i="5" s="1"/>
  <c r="EK80" i="5" s="1"/>
  <c r="EL80" i="5" s="1"/>
  <c r="EM80" i="5" s="1"/>
  <c r="EN80" i="5" s="1"/>
  <c r="A83" i="5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U83" i="5"/>
  <c r="U84" i="5" s="1"/>
  <c r="U85" i="5" s="1"/>
  <c r="U86" i="5" s="1"/>
  <c r="U87" i="5" s="1"/>
  <c r="U88" i="5" s="1"/>
  <c r="U89" i="5" s="1"/>
  <c r="J83" i="5"/>
  <c r="J84" i="5" s="1"/>
  <c r="J85" i="5" s="1"/>
  <c r="J86" i="5" s="1"/>
  <c r="J87" i="5" s="1"/>
  <c r="J88" i="5" s="1"/>
  <c r="J89" i="5" s="1"/>
  <c r="J90" i="5" s="1"/>
  <c r="J91" i="5" s="1"/>
  <c r="J92" i="5" s="1"/>
  <c r="G7" i="1"/>
  <c r="CB6" i="1" s="1"/>
  <c r="H7" i="1"/>
  <c r="CB7" i="1" s="1"/>
  <c r="N63" i="5"/>
  <c r="K65" i="5"/>
  <c r="F85" i="5" s="1"/>
  <c r="N85" i="5" s="1"/>
  <c r="K66" i="5"/>
  <c r="F87" i="5" s="1"/>
  <c r="K67" i="5"/>
  <c r="F89" i="5" s="1"/>
  <c r="N89" i="5" s="1"/>
  <c r="K68" i="5"/>
  <c r="F91" i="5" s="1"/>
  <c r="O91" i="5" s="1"/>
  <c r="K69" i="5"/>
  <c r="F93" i="5" s="1"/>
  <c r="K70" i="5"/>
  <c r="F95" i="5" s="1"/>
  <c r="N95" i="5" s="1"/>
  <c r="K71" i="5"/>
  <c r="F97" i="5" s="1"/>
  <c r="K64" i="5"/>
  <c r="F83" i="5" s="1"/>
  <c r="O83" i="5" s="1"/>
  <c r="J65" i="5"/>
  <c r="J66" i="5"/>
  <c r="J67" i="5"/>
  <c r="J68" i="5"/>
  <c r="J69" i="5"/>
  <c r="J70" i="5"/>
  <c r="J71" i="5"/>
  <c r="J64" i="5"/>
  <c r="G65" i="5"/>
  <c r="G66" i="5"/>
  <c r="G67" i="5"/>
  <c r="G68" i="5"/>
  <c r="G69" i="5"/>
  <c r="G70" i="5"/>
  <c r="G71" i="5"/>
  <c r="G64" i="5"/>
  <c r="F65" i="5"/>
  <c r="F66" i="5"/>
  <c r="F67" i="5"/>
  <c r="F68" i="5"/>
  <c r="F69" i="5"/>
  <c r="F70" i="5"/>
  <c r="F71" i="5"/>
  <c r="F64" i="5"/>
  <c r="D73" i="5"/>
  <c r="D99" i="5" s="1"/>
  <c r="F99" i="5" s="1"/>
  <c r="D74" i="5"/>
  <c r="D75" i="5"/>
  <c r="W75" i="5" s="1"/>
  <c r="R101" i="5" s="1"/>
  <c r="D76" i="5"/>
  <c r="D102" i="5" s="1"/>
  <c r="F102" i="5" s="1"/>
  <c r="D77" i="5"/>
  <c r="V77" i="5" s="1"/>
  <c r="Q103" i="5" s="1"/>
  <c r="D78" i="5"/>
  <c r="D79" i="5"/>
  <c r="D65" i="5"/>
  <c r="D84" i="5" s="1"/>
  <c r="D85" i="5" s="1"/>
  <c r="D66" i="5"/>
  <c r="D86" i="5" s="1"/>
  <c r="D87" i="5" s="1"/>
  <c r="D67" i="5"/>
  <c r="D88" i="5" s="1"/>
  <c r="D89" i="5" s="1"/>
  <c r="D68" i="5"/>
  <c r="D69" i="5"/>
  <c r="D92" i="5" s="1"/>
  <c r="F92" i="5" s="1"/>
  <c r="D70" i="5"/>
  <c r="D71" i="5"/>
  <c r="D96" i="5" s="1"/>
  <c r="D72" i="5"/>
  <c r="W72" i="5" s="1"/>
  <c r="R98" i="5" s="1"/>
  <c r="D64" i="5"/>
  <c r="D82" i="5" s="1"/>
  <c r="B78" i="5"/>
  <c r="B104" i="5" s="1"/>
  <c r="B79" i="5"/>
  <c r="B105" i="5" s="1"/>
  <c r="B75" i="5"/>
  <c r="B101" i="5" s="1"/>
  <c r="B77" i="5"/>
  <c r="B103" i="5" s="1"/>
  <c r="B74" i="5"/>
  <c r="B100" i="5" s="1"/>
  <c r="B73" i="5"/>
  <c r="B99" i="5" s="1"/>
  <c r="B72" i="5"/>
  <c r="B98" i="5" s="1"/>
  <c r="B67" i="5"/>
  <c r="B88" i="5" s="1"/>
  <c r="B69" i="5"/>
  <c r="B92" i="5" s="1"/>
  <c r="B93" i="5" s="1"/>
  <c r="B70" i="5"/>
  <c r="B94" i="5" s="1"/>
  <c r="B95" i="5" s="1"/>
  <c r="B71" i="5"/>
  <c r="B96" i="5" s="1"/>
  <c r="B65" i="5"/>
  <c r="B84" i="5" s="1"/>
  <c r="D100" i="5"/>
  <c r="F100" i="5" s="1"/>
  <c r="BJ49" i="5"/>
  <c r="BI49" i="5"/>
  <c r="BF49" i="5"/>
  <c r="BE49" i="5"/>
  <c r="BB49" i="5"/>
  <c r="BA49" i="5"/>
  <c r="AX49" i="5"/>
  <c r="AW49" i="5"/>
  <c r="AT49" i="5"/>
  <c r="AS49" i="5"/>
  <c r="AP49" i="5"/>
  <c r="AO49" i="5"/>
  <c r="AL49" i="5"/>
  <c r="AK49" i="5"/>
  <c r="AH49" i="5"/>
  <c r="AG49" i="5"/>
  <c r="AD49" i="5"/>
  <c r="AC49" i="5"/>
  <c r="Z49" i="5"/>
  <c r="Y49" i="5"/>
  <c r="V49" i="5"/>
  <c r="U49" i="5"/>
  <c r="R49" i="5"/>
  <c r="Q49" i="5"/>
  <c r="N49" i="5"/>
  <c r="M49" i="5"/>
  <c r="J49" i="5"/>
  <c r="I49" i="5"/>
  <c r="F49" i="5"/>
  <c r="E49" i="5"/>
  <c r="B49" i="5"/>
  <c r="A49" i="5"/>
  <c r="BJ48" i="5"/>
  <c r="BI48" i="5"/>
  <c r="BF48" i="5"/>
  <c r="BE48" i="5"/>
  <c r="BB48" i="5"/>
  <c r="BA48" i="5"/>
  <c r="AX48" i="5"/>
  <c r="AW48" i="5"/>
  <c r="AT48" i="5"/>
  <c r="AS48" i="5"/>
  <c r="AP48" i="5"/>
  <c r="AO48" i="5"/>
  <c r="AL48" i="5"/>
  <c r="AK48" i="5"/>
  <c r="AH48" i="5"/>
  <c r="AG48" i="5"/>
  <c r="AD48" i="5"/>
  <c r="AC48" i="5"/>
  <c r="Z48" i="5"/>
  <c r="Y48" i="5"/>
  <c r="V48" i="5"/>
  <c r="U48" i="5"/>
  <c r="R48" i="5"/>
  <c r="Q48" i="5"/>
  <c r="N48" i="5"/>
  <c r="M48" i="5"/>
  <c r="J48" i="5"/>
  <c r="I48" i="5"/>
  <c r="F48" i="5"/>
  <c r="E48" i="5"/>
  <c r="B48" i="5"/>
  <c r="A48" i="5"/>
  <c r="BJ47" i="5"/>
  <c r="BI47" i="5"/>
  <c r="BF47" i="5"/>
  <c r="BE47" i="5"/>
  <c r="BB47" i="5"/>
  <c r="BA47" i="5"/>
  <c r="AX47" i="5"/>
  <c r="AW47" i="5"/>
  <c r="AT47" i="5"/>
  <c r="AS47" i="5"/>
  <c r="AP47" i="5"/>
  <c r="AO47" i="5"/>
  <c r="AL47" i="5"/>
  <c r="AK47" i="5"/>
  <c r="AH47" i="5"/>
  <c r="AG47" i="5"/>
  <c r="AD47" i="5"/>
  <c r="AC47" i="5"/>
  <c r="Z47" i="5"/>
  <c r="Y47" i="5"/>
  <c r="V47" i="5"/>
  <c r="U47" i="5"/>
  <c r="R47" i="5"/>
  <c r="Q47" i="5"/>
  <c r="N47" i="5"/>
  <c r="M47" i="5"/>
  <c r="J47" i="5"/>
  <c r="I47" i="5"/>
  <c r="F47" i="5"/>
  <c r="E47" i="5"/>
  <c r="B47" i="5"/>
  <c r="A47" i="5"/>
  <c r="BJ46" i="5"/>
  <c r="BI46" i="5"/>
  <c r="BF46" i="5"/>
  <c r="BE46" i="5"/>
  <c r="BB46" i="5"/>
  <c r="BA46" i="5"/>
  <c r="AX46" i="5"/>
  <c r="AW46" i="5"/>
  <c r="AT46" i="5"/>
  <c r="AS46" i="5"/>
  <c r="AP46" i="5"/>
  <c r="AO46" i="5"/>
  <c r="AL46" i="5"/>
  <c r="AK46" i="5"/>
  <c r="AH46" i="5"/>
  <c r="AG46" i="5"/>
  <c r="AD46" i="5"/>
  <c r="AC46" i="5"/>
  <c r="Z46" i="5"/>
  <c r="Y46" i="5"/>
  <c r="V46" i="5"/>
  <c r="U46" i="5"/>
  <c r="R46" i="5"/>
  <c r="Q46" i="5"/>
  <c r="N46" i="5"/>
  <c r="M46" i="5"/>
  <c r="J46" i="5"/>
  <c r="I46" i="5"/>
  <c r="F46" i="5"/>
  <c r="E46" i="5"/>
  <c r="B46" i="5"/>
  <c r="A46" i="5"/>
  <c r="BJ45" i="5"/>
  <c r="BI45" i="5"/>
  <c r="BF45" i="5"/>
  <c r="BE45" i="5"/>
  <c r="BB45" i="5"/>
  <c r="BA45" i="5"/>
  <c r="AX45" i="5"/>
  <c r="AW45" i="5"/>
  <c r="AT45" i="5"/>
  <c r="AS45" i="5"/>
  <c r="AP45" i="5"/>
  <c r="AO45" i="5"/>
  <c r="AL45" i="5"/>
  <c r="AK45" i="5"/>
  <c r="AH45" i="5"/>
  <c r="AG45" i="5"/>
  <c r="AD45" i="5"/>
  <c r="AC45" i="5"/>
  <c r="Z45" i="5"/>
  <c r="Y45" i="5"/>
  <c r="V45" i="5"/>
  <c r="U45" i="5"/>
  <c r="R45" i="5"/>
  <c r="Q45" i="5"/>
  <c r="N45" i="5"/>
  <c r="M45" i="5"/>
  <c r="J45" i="5"/>
  <c r="I45" i="5"/>
  <c r="F45" i="5"/>
  <c r="E45" i="5"/>
  <c r="B45" i="5"/>
  <c r="A45" i="5"/>
  <c r="BJ44" i="5"/>
  <c r="BI44" i="5"/>
  <c r="BF44" i="5"/>
  <c r="BE44" i="5"/>
  <c r="BB44" i="5"/>
  <c r="BA44" i="5"/>
  <c r="AX44" i="5"/>
  <c r="AW44" i="5"/>
  <c r="AT44" i="5"/>
  <c r="AS44" i="5"/>
  <c r="AP44" i="5"/>
  <c r="AO44" i="5"/>
  <c r="AL44" i="5"/>
  <c r="AK44" i="5"/>
  <c r="AH44" i="5"/>
  <c r="AG44" i="5"/>
  <c r="AD44" i="5"/>
  <c r="AC44" i="5"/>
  <c r="Z44" i="5"/>
  <c r="Y44" i="5"/>
  <c r="V44" i="5"/>
  <c r="U44" i="5"/>
  <c r="Q44" i="5"/>
  <c r="M44" i="5"/>
  <c r="I44" i="5"/>
  <c r="E44" i="5"/>
  <c r="A44" i="5"/>
  <c r="BJ43" i="5"/>
  <c r="BI43" i="5"/>
  <c r="BF43" i="5"/>
  <c r="BE43" i="5"/>
  <c r="BB43" i="5"/>
  <c r="BA43" i="5"/>
  <c r="AX43" i="5"/>
  <c r="AW43" i="5"/>
  <c r="AT43" i="5"/>
  <c r="AS43" i="5"/>
  <c r="AP43" i="5"/>
  <c r="AO43" i="5"/>
  <c r="AL43" i="5"/>
  <c r="AK43" i="5"/>
  <c r="AH43" i="5"/>
  <c r="AG43" i="5"/>
  <c r="AC43" i="5"/>
  <c r="Y43" i="5"/>
  <c r="U43" i="5"/>
  <c r="Q43" i="5"/>
  <c r="M43" i="5"/>
  <c r="I43" i="5"/>
  <c r="E43" i="5"/>
  <c r="A43" i="5"/>
  <c r="BJ42" i="5"/>
  <c r="BI42" i="5"/>
  <c r="BF42" i="5"/>
  <c r="BE42" i="5"/>
  <c r="BB42" i="5"/>
  <c r="BA42" i="5"/>
  <c r="AX42" i="5"/>
  <c r="AW42" i="5"/>
  <c r="AT42" i="5"/>
  <c r="AS42" i="5"/>
  <c r="AP42" i="5"/>
  <c r="AO42" i="5"/>
  <c r="AL42" i="5"/>
  <c r="AK42" i="5"/>
  <c r="AH42" i="5"/>
  <c r="AG42" i="5"/>
  <c r="AC42" i="5"/>
  <c r="Y42" i="5"/>
  <c r="U42" i="5"/>
  <c r="Q42" i="5"/>
  <c r="M42" i="5"/>
  <c r="I42" i="5"/>
  <c r="E42" i="5"/>
  <c r="A42" i="5"/>
  <c r="BJ41" i="5"/>
  <c r="BI41" i="5"/>
  <c r="BF41" i="5"/>
  <c r="BE41" i="5"/>
  <c r="BB41" i="5"/>
  <c r="BA41" i="5"/>
  <c r="AX41" i="5"/>
  <c r="AW41" i="5"/>
  <c r="AT41" i="5"/>
  <c r="AS41" i="5"/>
  <c r="AP41" i="5"/>
  <c r="AO41" i="5"/>
  <c r="AL41" i="5"/>
  <c r="AK41" i="5"/>
  <c r="AH41" i="5"/>
  <c r="AG41" i="5"/>
  <c r="AC41" i="5"/>
  <c r="Y41" i="5"/>
  <c r="U41" i="5"/>
  <c r="Q41" i="5"/>
  <c r="M41" i="5"/>
  <c r="I41" i="5"/>
  <c r="E41" i="5"/>
  <c r="A41" i="5"/>
  <c r="BJ40" i="5"/>
  <c r="BI40" i="5"/>
  <c r="BF40" i="5"/>
  <c r="BE40" i="5"/>
  <c r="BB40" i="5"/>
  <c r="BA40" i="5"/>
  <c r="AX40" i="5"/>
  <c r="AW40" i="5"/>
  <c r="AT40" i="5"/>
  <c r="AS40" i="5"/>
  <c r="AP40" i="5"/>
  <c r="AO40" i="5"/>
  <c r="AL40" i="5"/>
  <c r="AK40" i="5"/>
  <c r="AH40" i="5"/>
  <c r="AG40" i="5"/>
  <c r="AC40" i="5"/>
  <c r="Y40" i="5"/>
  <c r="U40" i="5"/>
  <c r="Q40" i="5"/>
  <c r="M40" i="5"/>
  <c r="I40" i="5"/>
  <c r="E40" i="5"/>
  <c r="A40" i="5"/>
  <c r="BJ39" i="5"/>
  <c r="BI39" i="5"/>
  <c r="BF39" i="5"/>
  <c r="BE39" i="5"/>
  <c r="BB39" i="5"/>
  <c r="BA39" i="5"/>
  <c r="AX39" i="5"/>
  <c r="AW39" i="5"/>
  <c r="AT39" i="5"/>
  <c r="AS39" i="5"/>
  <c r="AP39" i="5"/>
  <c r="AO39" i="5"/>
  <c r="AL39" i="5"/>
  <c r="AK39" i="5"/>
  <c r="AH39" i="5"/>
  <c r="AG39" i="5"/>
  <c r="AC39" i="5"/>
  <c r="Y39" i="5"/>
  <c r="U39" i="5"/>
  <c r="Q39" i="5"/>
  <c r="M39" i="5"/>
  <c r="I39" i="5"/>
  <c r="E39" i="5"/>
  <c r="A39" i="5"/>
  <c r="BJ38" i="5"/>
  <c r="BI38" i="5"/>
  <c r="BF38" i="5"/>
  <c r="BE38" i="5"/>
  <c r="BB38" i="5"/>
  <c r="BA38" i="5"/>
  <c r="AX38" i="5"/>
  <c r="AW38" i="5"/>
  <c r="AT38" i="5"/>
  <c r="AS38" i="5"/>
  <c r="AP38" i="5"/>
  <c r="AO38" i="5"/>
  <c r="AL38" i="5"/>
  <c r="AK38" i="5"/>
  <c r="AH38" i="5"/>
  <c r="AG38" i="5"/>
  <c r="AC38" i="5"/>
  <c r="Y38" i="5"/>
  <c r="U38" i="5"/>
  <c r="Q38" i="5"/>
  <c r="M38" i="5"/>
  <c r="I38" i="5"/>
  <c r="E38" i="5"/>
  <c r="A38" i="5"/>
  <c r="BJ37" i="5"/>
  <c r="BI37" i="5"/>
  <c r="BF37" i="5"/>
  <c r="BE37" i="5"/>
  <c r="BB37" i="5"/>
  <c r="BA37" i="5"/>
  <c r="AX37" i="5"/>
  <c r="AW37" i="5"/>
  <c r="AT37" i="5"/>
  <c r="AS37" i="5"/>
  <c r="AP37" i="5"/>
  <c r="AO37" i="5"/>
  <c r="AL37" i="5"/>
  <c r="AK37" i="5"/>
  <c r="AH37" i="5"/>
  <c r="AG37" i="5"/>
  <c r="AC37" i="5"/>
  <c r="Y37" i="5"/>
  <c r="U37" i="5"/>
  <c r="Q37" i="5"/>
  <c r="M37" i="5"/>
  <c r="I37" i="5"/>
  <c r="E37" i="5"/>
  <c r="A37" i="5"/>
  <c r="BJ36" i="5"/>
  <c r="BI36" i="5"/>
  <c r="BF36" i="5"/>
  <c r="BE36" i="5"/>
  <c r="BB36" i="5"/>
  <c r="BA36" i="5"/>
  <c r="AX36" i="5"/>
  <c r="AW36" i="5"/>
  <c r="AT36" i="5"/>
  <c r="AS36" i="5"/>
  <c r="AP36" i="5"/>
  <c r="AO36" i="5"/>
  <c r="AL36" i="5"/>
  <c r="AK36" i="5"/>
  <c r="AH36" i="5"/>
  <c r="AG36" i="5"/>
  <c r="AC36" i="5"/>
  <c r="Y36" i="5"/>
  <c r="U36" i="5"/>
  <c r="Q36" i="5"/>
  <c r="M36" i="5"/>
  <c r="I36" i="5"/>
  <c r="E36" i="5"/>
  <c r="A36" i="5"/>
  <c r="BJ35" i="5"/>
  <c r="BI35" i="5"/>
  <c r="BF35" i="5"/>
  <c r="BE35" i="5"/>
  <c r="BB35" i="5"/>
  <c r="BA35" i="5"/>
  <c r="AX35" i="5"/>
  <c r="AW35" i="5"/>
  <c r="AT35" i="5"/>
  <c r="AS35" i="5"/>
  <c r="AP35" i="5"/>
  <c r="AO35" i="5"/>
  <c r="AL35" i="5"/>
  <c r="AK35" i="5"/>
  <c r="AH35" i="5"/>
  <c r="AG35" i="5"/>
  <c r="AC35" i="5"/>
  <c r="Y35" i="5"/>
  <c r="U35" i="5"/>
  <c r="Q35" i="5"/>
  <c r="M35" i="5"/>
  <c r="I35" i="5"/>
  <c r="E35" i="5"/>
  <c r="A35" i="5"/>
  <c r="BJ34" i="5"/>
  <c r="BI34" i="5"/>
  <c r="BF34" i="5"/>
  <c r="BE34" i="5"/>
  <c r="BB34" i="5"/>
  <c r="BA34" i="5"/>
  <c r="AX34" i="5"/>
  <c r="AW34" i="5"/>
  <c r="AT34" i="5"/>
  <c r="AS34" i="5"/>
  <c r="AP34" i="5"/>
  <c r="AO34" i="5"/>
  <c r="AL34" i="5"/>
  <c r="AK34" i="5"/>
  <c r="AH34" i="5"/>
  <c r="AG34" i="5"/>
  <c r="AC34" i="5"/>
  <c r="Y34" i="5"/>
  <c r="U34" i="5"/>
  <c r="Q34" i="5"/>
  <c r="M34" i="5"/>
  <c r="I34" i="5"/>
  <c r="E34" i="5"/>
  <c r="A34" i="5"/>
  <c r="BJ33" i="5"/>
  <c r="BI33" i="5"/>
  <c r="BF33" i="5"/>
  <c r="BE33" i="5"/>
  <c r="BB33" i="5"/>
  <c r="BA33" i="5"/>
  <c r="AX33" i="5"/>
  <c r="AW33" i="5"/>
  <c r="AT33" i="5"/>
  <c r="AS33" i="5"/>
  <c r="AP33" i="5"/>
  <c r="AO33" i="5"/>
  <c r="AL33" i="5"/>
  <c r="AK33" i="5"/>
  <c r="AH33" i="5"/>
  <c r="AG33" i="5"/>
  <c r="AC33" i="5"/>
  <c r="Y33" i="5"/>
  <c r="U33" i="5"/>
  <c r="Q33" i="5"/>
  <c r="M33" i="5"/>
  <c r="I33" i="5"/>
  <c r="E33" i="5"/>
  <c r="A33" i="5"/>
  <c r="BJ32" i="5"/>
  <c r="BI32" i="5"/>
  <c r="BF32" i="5"/>
  <c r="BE32" i="5"/>
  <c r="BB32" i="5"/>
  <c r="BA32" i="5"/>
  <c r="AX32" i="5"/>
  <c r="AW32" i="5"/>
  <c r="AT32" i="5"/>
  <c r="AS32" i="5"/>
  <c r="AP32" i="5"/>
  <c r="AO32" i="5"/>
  <c r="AL32" i="5"/>
  <c r="AK32" i="5"/>
  <c r="AH32" i="5"/>
  <c r="AG32" i="5"/>
  <c r="AC32" i="5"/>
  <c r="Y32" i="5"/>
  <c r="U32" i="5"/>
  <c r="Q32" i="5"/>
  <c r="M32" i="5"/>
  <c r="I32" i="5"/>
  <c r="E32" i="5"/>
  <c r="A32" i="5"/>
  <c r="BJ31" i="5"/>
  <c r="BI31" i="5"/>
  <c r="BF31" i="5"/>
  <c r="BE31" i="5"/>
  <c r="BB31" i="5"/>
  <c r="BA31" i="5"/>
  <c r="AX31" i="5"/>
  <c r="AW31" i="5"/>
  <c r="AT31" i="5"/>
  <c r="AS31" i="5"/>
  <c r="AP31" i="5"/>
  <c r="AO31" i="5"/>
  <c r="AL31" i="5"/>
  <c r="AK31" i="5"/>
  <c r="AH31" i="5"/>
  <c r="AG31" i="5"/>
  <c r="AC31" i="5"/>
  <c r="Y31" i="5"/>
  <c r="U31" i="5"/>
  <c r="Q31" i="5"/>
  <c r="M31" i="5"/>
  <c r="I31" i="5"/>
  <c r="E31" i="5"/>
  <c r="A31" i="5"/>
  <c r="BJ30" i="5"/>
  <c r="BI30" i="5"/>
  <c r="BF30" i="5"/>
  <c r="BE30" i="5"/>
  <c r="BB30" i="5"/>
  <c r="BA30" i="5"/>
  <c r="AX30" i="5"/>
  <c r="AW30" i="5"/>
  <c r="AT30" i="5"/>
  <c r="AS30" i="5"/>
  <c r="AP30" i="5"/>
  <c r="AO30" i="5"/>
  <c r="AL30" i="5"/>
  <c r="AK30" i="5"/>
  <c r="AH30" i="5"/>
  <c r="AG30" i="5"/>
  <c r="AC30" i="5"/>
  <c r="Y30" i="5"/>
  <c r="U30" i="5"/>
  <c r="Q30" i="5"/>
  <c r="M30" i="5"/>
  <c r="I30" i="5"/>
  <c r="E30" i="5"/>
  <c r="A30" i="5"/>
  <c r="C4" i="5"/>
  <c r="G4" i="5" s="1"/>
  <c r="K4" i="5" s="1"/>
  <c r="O4" i="5" s="1"/>
  <c r="S4" i="5" s="1"/>
  <c r="W4" i="5" s="1"/>
  <c r="AA4" i="5" s="1"/>
  <c r="AE4" i="5" s="1"/>
  <c r="B4" i="5"/>
  <c r="F4" i="5" s="1"/>
  <c r="J4" i="5" s="1"/>
  <c r="N4" i="5" s="1"/>
  <c r="R4" i="5" s="1"/>
  <c r="V4" i="5" s="1"/>
  <c r="Z4" i="5" s="1"/>
  <c r="AD4" i="5" s="1"/>
  <c r="A4" i="5"/>
  <c r="E4" i="5" s="1"/>
  <c r="I4" i="5" s="1"/>
  <c r="M4" i="5" s="1"/>
  <c r="Q4" i="5" s="1"/>
  <c r="U4" i="5" s="1"/>
  <c r="Y4" i="5" s="1"/>
  <c r="AC4" i="5" s="1"/>
  <c r="BZ18" i="1"/>
  <c r="CD18" i="1" s="1"/>
  <c r="F5" i="3" s="1"/>
  <c r="BZ19" i="1"/>
  <c r="CD19" i="1" s="1"/>
  <c r="J5" i="3" s="1"/>
  <c r="BZ20" i="1"/>
  <c r="BZ21" i="1"/>
  <c r="CD21" i="1" s="1"/>
  <c r="R5" i="3" s="1"/>
  <c r="BZ22" i="1"/>
  <c r="CD22" i="1" s="1"/>
  <c r="V5" i="3" s="1"/>
  <c r="BZ23" i="1"/>
  <c r="CD23" i="1" s="1"/>
  <c r="Z5" i="3" s="1"/>
  <c r="BZ24" i="1"/>
  <c r="CD24" i="1" s="1"/>
  <c r="AD5" i="3" s="1"/>
  <c r="BZ26" i="1"/>
  <c r="CD26" i="1" s="1"/>
  <c r="AH5" i="3" s="1"/>
  <c r="BZ27" i="1"/>
  <c r="BZ28" i="1"/>
  <c r="CD28" i="1" s="1"/>
  <c r="AP5" i="3" s="1"/>
  <c r="BZ29" i="1"/>
  <c r="BZ30" i="1"/>
  <c r="CD30" i="1" s="1"/>
  <c r="AX5" i="3" s="1"/>
  <c r="BZ31" i="1"/>
  <c r="CD31" i="1" s="1"/>
  <c r="BB5" i="3" s="1"/>
  <c r="BZ32" i="1"/>
  <c r="BZ33" i="1"/>
  <c r="CD33" i="1" s="1"/>
  <c r="BJ5" i="3" s="1"/>
  <c r="BZ17" i="1"/>
  <c r="N3" i="1"/>
  <c r="CD15" i="1" s="1"/>
  <c r="H20" i="4" s="1"/>
  <c r="F15" i="4"/>
  <c r="R2" i="5" s="1"/>
  <c r="F13" i="4"/>
  <c r="AL55" i="5"/>
  <c r="AT50" i="5"/>
  <c r="BB55" i="5"/>
  <c r="AP50" i="5"/>
  <c r="AX55" i="5"/>
  <c r="BF50" i="5"/>
  <c r="AL50" i="5"/>
  <c r="BJ55" i="5"/>
  <c r="AT55" i="5"/>
  <c r="AH50" i="5"/>
  <c r="BJ50" i="5"/>
  <c r="BB50" i="5"/>
  <c r="AH55" i="5"/>
  <c r="AX50" i="5"/>
  <c r="AP55" i="5"/>
  <c r="BF55" i="5"/>
  <c r="C4" i="3"/>
  <c r="G4" i="3" s="1"/>
  <c r="K4" i="3" s="1"/>
  <c r="O4" i="3" s="1"/>
  <c r="S4" i="3" s="1"/>
  <c r="W4" i="3" s="1"/>
  <c r="AA4" i="3" s="1"/>
  <c r="AE4" i="3" s="1"/>
  <c r="AI4" i="3" s="1"/>
  <c r="AM4" i="3" s="1"/>
  <c r="AQ4" i="3" s="1"/>
  <c r="AU4" i="3" s="1"/>
  <c r="AY4" i="3" s="1"/>
  <c r="BC4" i="3" s="1"/>
  <c r="BG4" i="3" s="1"/>
  <c r="BK4" i="3" s="1"/>
  <c r="A4" i="3"/>
  <c r="E4" i="3" s="1"/>
  <c r="I4" i="3" s="1"/>
  <c r="M4" i="3" s="1"/>
  <c r="Q4" i="3" s="1"/>
  <c r="U4" i="3" s="1"/>
  <c r="Y4" i="3" s="1"/>
  <c r="AC4" i="3" s="1"/>
  <c r="AG4" i="3" s="1"/>
  <c r="AK4" i="3" s="1"/>
  <c r="AO4" i="3" s="1"/>
  <c r="AS4" i="3" s="1"/>
  <c r="AW4" i="3" s="1"/>
  <c r="BA4" i="3" s="1"/>
  <c r="BE4" i="3" s="1"/>
  <c r="BI4" i="3" s="1"/>
  <c r="B4" i="3"/>
  <c r="F4" i="3" s="1"/>
  <c r="J4" i="3" s="1"/>
  <c r="N4" i="3" s="1"/>
  <c r="R4" i="3" s="1"/>
  <c r="V4" i="3" s="1"/>
  <c r="Z4" i="3" s="1"/>
  <c r="AD4" i="3" s="1"/>
  <c r="AH4" i="3" s="1"/>
  <c r="AL4" i="3" s="1"/>
  <c r="AP4" i="3" s="1"/>
  <c r="AT4" i="3" s="1"/>
  <c r="AX4" i="3" s="1"/>
  <c r="BB4" i="3" s="1"/>
  <c r="BF4" i="3" s="1"/>
  <c r="BJ4" i="3" s="1"/>
  <c r="BJ48" i="3"/>
  <c r="BI48" i="3"/>
  <c r="BJ47" i="3"/>
  <c r="BI47" i="3"/>
  <c r="BJ46" i="3"/>
  <c r="BI46" i="3"/>
  <c r="BJ45" i="3"/>
  <c r="BI45" i="3"/>
  <c r="BJ44" i="3"/>
  <c r="BI44" i="3"/>
  <c r="BJ43" i="3"/>
  <c r="BI43" i="3"/>
  <c r="BJ42" i="3"/>
  <c r="BI42" i="3"/>
  <c r="BJ41" i="3"/>
  <c r="BI41" i="3"/>
  <c r="BJ40" i="3"/>
  <c r="BI40" i="3"/>
  <c r="BJ39" i="3"/>
  <c r="BI39" i="3"/>
  <c r="BJ38" i="3"/>
  <c r="BI38" i="3"/>
  <c r="BJ37" i="3"/>
  <c r="BI37" i="3"/>
  <c r="BJ36" i="3"/>
  <c r="BI36" i="3"/>
  <c r="BJ35" i="3"/>
  <c r="BI35" i="3"/>
  <c r="BJ34" i="3"/>
  <c r="BI34" i="3"/>
  <c r="BJ33" i="3"/>
  <c r="BI33" i="3"/>
  <c r="BJ32" i="3"/>
  <c r="BI32" i="3"/>
  <c r="BJ31" i="3"/>
  <c r="BI31" i="3"/>
  <c r="BJ30" i="3"/>
  <c r="BI30" i="3"/>
  <c r="BJ29" i="3"/>
  <c r="BI29" i="3"/>
  <c r="BF48" i="3"/>
  <c r="BE48" i="3"/>
  <c r="BF47" i="3"/>
  <c r="BE47" i="3"/>
  <c r="BF46" i="3"/>
  <c r="BE46" i="3"/>
  <c r="BF45" i="3"/>
  <c r="BE45" i="3"/>
  <c r="BF44" i="3"/>
  <c r="BE44" i="3"/>
  <c r="BF43" i="3"/>
  <c r="BE43" i="3"/>
  <c r="BF42" i="3"/>
  <c r="BE42" i="3"/>
  <c r="BF41" i="3"/>
  <c r="BE41" i="3"/>
  <c r="BF40" i="3"/>
  <c r="BE40" i="3"/>
  <c r="BF39" i="3"/>
  <c r="BE39" i="3"/>
  <c r="BF38" i="3"/>
  <c r="BE38" i="3"/>
  <c r="BF37" i="3"/>
  <c r="BE37" i="3"/>
  <c r="BF36" i="3"/>
  <c r="BE36" i="3"/>
  <c r="BF35" i="3"/>
  <c r="BE35" i="3"/>
  <c r="BF34" i="3"/>
  <c r="BE34" i="3"/>
  <c r="BF33" i="3"/>
  <c r="BE33" i="3"/>
  <c r="BF32" i="3"/>
  <c r="BE32" i="3"/>
  <c r="BF31" i="3"/>
  <c r="BE31" i="3"/>
  <c r="BF30" i="3"/>
  <c r="BE30" i="3"/>
  <c r="BF29" i="3"/>
  <c r="BE29" i="3"/>
  <c r="BB48" i="3"/>
  <c r="BA48" i="3"/>
  <c r="BB47" i="3"/>
  <c r="BA47" i="3"/>
  <c r="BB46" i="3"/>
  <c r="BA46" i="3"/>
  <c r="BB45" i="3"/>
  <c r="BA45" i="3"/>
  <c r="BB44" i="3"/>
  <c r="BA44" i="3"/>
  <c r="BB43" i="3"/>
  <c r="BA43" i="3"/>
  <c r="BB42" i="3"/>
  <c r="BA42" i="3"/>
  <c r="BB41" i="3"/>
  <c r="BA41" i="3"/>
  <c r="BB40" i="3"/>
  <c r="BA40" i="3"/>
  <c r="BB39" i="3"/>
  <c r="BA39" i="3"/>
  <c r="BB38" i="3"/>
  <c r="BA38" i="3"/>
  <c r="BB37" i="3"/>
  <c r="BA37" i="3"/>
  <c r="BB36" i="3"/>
  <c r="BA36" i="3"/>
  <c r="BB35" i="3"/>
  <c r="BA35" i="3"/>
  <c r="BB34" i="3"/>
  <c r="BA34" i="3"/>
  <c r="BB33" i="3"/>
  <c r="BA33" i="3"/>
  <c r="BB32" i="3"/>
  <c r="BA32" i="3"/>
  <c r="BB31" i="3"/>
  <c r="BA31" i="3"/>
  <c r="BB30" i="3"/>
  <c r="BA30" i="3"/>
  <c r="BB29" i="3"/>
  <c r="BA29" i="3"/>
  <c r="AX48" i="3"/>
  <c r="AW48" i="3"/>
  <c r="AX47" i="3"/>
  <c r="AW47" i="3"/>
  <c r="AX46" i="3"/>
  <c r="AW46" i="3"/>
  <c r="AX45" i="3"/>
  <c r="AW45" i="3"/>
  <c r="AX44" i="3"/>
  <c r="AW44" i="3"/>
  <c r="AX43" i="3"/>
  <c r="AW43" i="3"/>
  <c r="AX42" i="3"/>
  <c r="AW42" i="3"/>
  <c r="AX41" i="3"/>
  <c r="AW41" i="3"/>
  <c r="AX40" i="3"/>
  <c r="AW40" i="3"/>
  <c r="AX39" i="3"/>
  <c r="AW39" i="3"/>
  <c r="AX38" i="3"/>
  <c r="AW38" i="3"/>
  <c r="AX37" i="3"/>
  <c r="AW37" i="3"/>
  <c r="AX36" i="3"/>
  <c r="AW36" i="3"/>
  <c r="AX35" i="3"/>
  <c r="AW35" i="3"/>
  <c r="AX34" i="3"/>
  <c r="AW34" i="3"/>
  <c r="AX33" i="3"/>
  <c r="AW33" i="3"/>
  <c r="AX32" i="3"/>
  <c r="AW32" i="3"/>
  <c r="AX31" i="3"/>
  <c r="AW31" i="3"/>
  <c r="AX30" i="3"/>
  <c r="AW30" i="3"/>
  <c r="AX29" i="3"/>
  <c r="AW29" i="3"/>
  <c r="AT48" i="3"/>
  <c r="AS48" i="3"/>
  <c r="AT47" i="3"/>
  <c r="AS47" i="3"/>
  <c r="AT46" i="3"/>
  <c r="AS46" i="3"/>
  <c r="AT45" i="3"/>
  <c r="AS45" i="3"/>
  <c r="AT44" i="3"/>
  <c r="AS44" i="3"/>
  <c r="AT43" i="3"/>
  <c r="AS43" i="3"/>
  <c r="AT42" i="3"/>
  <c r="AS42" i="3"/>
  <c r="AT41" i="3"/>
  <c r="AS41" i="3"/>
  <c r="AT40" i="3"/>
  <c r="AS40" i="3"/>
  <c r="AT39" i="3"/>
  <c r="AS39" i="3"/>
  <c r="AT38" i="3"/>
  <c r="AS38" i="3"/>
  <c r="AT37" i="3"/>
  <c r="AS37" i="3"/>
  <c r="AT36" i="3"/>
  <c r="AS36" i="3"/>
  <c r="AT35" i="3"/>
  <c r="AS35" i="3"/>
  <c r="AT34" i="3"/>
  <c r="AS34" i="3"/>
  <c r="AT33" i="3"/>
  <c r="AS33" i="3"/>
  <c r="AT32" i="3"/>
  <c r="AS32" i="3"/>
  <c r="AT31" i="3"/>
  <c r="AS31" i="3"/>
  <c r="AT30" i="3"/>
  <c r="AS30" i="3"/>
  <c r="AT29" i="3"/>
  <c r="AS29" i="3"/>
  <c r="AP48" i="3"/>
  <c r="AO48" i="3"/>
  <c r="AP47" i="3"/>
  <c r="AO47" i="3"/>
  <c r="AP46" i="3"/>
  <c r="AO46" i="3"/>
  <c r="AP45" i="3"/>
  <c r="AO45" i="3"/>
  <c r="AP44" i="3"/>
  <c r="AO44" i="3"/>
  <c r="AP43" i="3"/>
  <c r="AO43" i="3"/>
  <c r="AP42" i="3"/>
  <c r="AO42" i="3"/>
  <c r="AP41" i="3"/>
  <c r="AO41" i="3"/>
  <c r="AP40" i="3"/>
  <c r="AO40" i="3"/>
  <c r="AP39" i="3"/>
  <c r="AO39" i="3"/>
  <c r="AP38" i="3"/>
  <c r="AO38" i="3"/>
  <c r="AP37" i="3"/>
  <c r="AO37" i="3"/>
  <c r="AP36" i="3"/>
  <c r="AO36" i="3"/>
  <c r="AP35" i="3"/>
  <c r="AO35" i="3"/>
  <c r="AP34" i="3"/>
  <c r="AO34" i="3"/>
  <c r="AP33" i="3"/>
  <c r="AO33" i="3"/>
  <c r="AP32" i="3"/>
  <c r="AO32" i="3"/>
  <c r="AP31" i="3"/>
  <c r="AO31" i="3"/>
  <c r="AP30" i="3"/>
  <c r="AO30" i="3"/>
  <c r="AP29" i="3"/>
  <c r="AO29" i="3"/>
  <c r="AL48" i="3"/>
  <c r="AK48" i="3"/>
  <c r="AL47" i="3"/>
  <c r="AK47" i="3"/>
  <c r="AL46" i="3"/>
  <c r="AK46" i="3"/>
  <c r="AL45" i="3"/>
  <c r="AK45" i="3"/>
  <c r="AL44" i="3"/>
  <c r="AK44" i="3"/>
  <c r="AL43" i="3"/>
  <c r="AK43" i="3"/>
  <c r="AL42" i="3"/>
  <c r="AK42" i="3"/>
  <c r="AL41" i="3"/>
  <c r="AK41" i="3"/>
  <c r="AL40" i="3"/>
  <c r="AK40" i="3"/>
  <c r="AL39" i="3"/>
  <c r="AK39" i="3"/>
  <c r="AL38" i="3"/>
  <c r="AK38" i="3"/>
  <c r="AL37" i="3"/>
  <c r="AK37" i="3"/>
  <c r="AL36" i="3"/>
  <c r="AK36" i="3"/>
  <c r="AL35" i="3"/>
  <c r="AK35" i="3"/>
  <c r="AL34" i="3"/>
  <c r="AK34" i="3"/>
  <c r="AL33" i="3"/>
  <c r="AK33" i="3"/>
  <c r="AL32" i="3"/>
  <c r="AK32" i="3"/>
  <c r="AL31" i="3"/>
  <c r="AK31" i="3"/>
  <c r="AL30" i="3"/>
  <c r="AK30" i="3"/>
  <c r="AL29" i="3"/>
  <c r="AK29" i="3"/>
  <c r="AH48" i="3"/>
  <c r="AG48" i="3"/>
  <c r="AH47" i="3"/>
  <c r="AG47" i="3"/>
  <c r="AH46" i="3"/>
  <c r="AG46" i="3"/>
  <c r="AH45" i="3"/>
  <c r="AG45" i="3"/>
  <c r="AH44" i="3"/>
  <c r="AG44" i="3"/>
  <c r="AH43" i="3"/>
  <c r="AG43" i="3"/>
  <c r="AH42" i="3"/>
  <c r="AG42" i="3"/>
  <c r="AH41" i="3"/>
  <c r="AG41" i="3"/>
  <c r="AH40" i="3"/>
  <c r="AG40" i="3"/>
  <c r="AH39" i="3"/>
  <c r="AG39" i="3"/>
  <c r="AH38" i="3"/>
  <c r="AG38" i="3"/>
  <c r="AH37" i="3"/>
  <c r="AG37" i="3"/>
  <c r="AH36" i="3"/>
  <c r="AG36" i="3"/>
  <c r="AH35" i="3"/>
  <c r="AG35" i="3"/>
  <c r="AH34" i="3"/>
  <c r="AG34" i="3"/>
  <c r="AH33" i="3"/>
  <c r="AG33" i="3"/>
  <c r="AH32" i="3"/>
  <c r="AG32" i="3"/>
  <c r="AH31" i="3"/>
  <c r="AG31" i="3"/>
  <c r="AH30" i="3"/>
  <c r="AG30" i="3"/>
  <c r="AH29" i="3"/>
  <c r="AG29" i="3"/>
  <c r="AD48" i="3"/>
  <c r="AC48" i="3"/>
  <c r="AD47" i="3"/>
  <c r="AC47" i="3"/>
  <c r="AD46" i="3"/>
  <c r="AC46" i="3"/>
  <c r="AD45" i="3"/>
  <c r="AC45" i="3"/>
  <c r="AD44" i="3"/>
  <c r="AC44" i="3"/>
  <c r="AD43" i="3"/>
  <c r="AC43" i="3"/>
  <c r="AD42" i="3"/>
  <c r="AC42" i="3"/>
  <c r="AD41" i="3"/>
  <c r="AC41" i="3"/>
  <c r="AD40" i="3"/>
  <c r="AC40" i="3"/>
  <c r="AD39" i="3"/>
  <c r="AC39" i="3"/>
  <c r="AD38" i="3"/>
  <c r="AC38" i="3"/>
  <c r="AD37" i="3"/>
  <c r="AC37" i="3"/>
  <c r="AD36" i="3"/>
  <c r="AC36" i="3"/>
  <c r="AD35" i="3"/>
  <c r="AC35" i="3"/>
  <c r="AD34" i="3"/>
  <c r="AC34" i="3"/>
  <c r="AD33" i="3"/>
  <c r="AC33" i="3"/>
  <c r="AD32" i="3"/>
  <c r="AC32" i="3"/>
  <c r="AD31" i="3"/>
  <c r="AC31" i="3"/>
  <c r="AD30" i="3"/>
  <c r="AC30" i="3"/>
  <c r="AD29" i="3"/>
  <c r="AC29" i="3"/>
  <c r="Z48" i="3"/>
  <c r="Y48" i="3"/>
  <c r="Z47" i="3"/>
  <c r="Y47" i="3"/>
  <c r="Z46" i="3"/>
  <c r="Y46" i="3"/>
  <c r="Z45" i="3"/>
  <c r="Y45" i="3"/>
  <c r="Z44" i="3"/>
  <c r="Y44" i="3"/>
  <c r="Z43" i="3"/>
  <c r="Y43" i="3"/>
  <c r="Z42" i="3"/>
  <c r="Y42" i="3"/>
  <c r="Z41" i="3"/>
  <c r="Y41" i="3"/>
  <c r="Z40" i="3"/>
  <c r="Y40" i="3"/>
  <c r="Z39" i="3"/>
  <c r="Y39" i="3"/>
  <c r="Z38" i="3"/>
  <c r="Y38" i="3"/>
  <c r="Z37" i="3"/>
  <c r="Y37" i="3"/>
  <c r="Z36" i="3"/>
  <c r="Y36" i="3"/>
  <c r="Z35" i="3"/>
  <c r="Y35" i="3"/>
  <c r="Z34" i="3"/>
  <c r="Y34" i="3"/>
  <c r="Z33" i="3"/>
  <c r="Y33" i="3"/>
  <c r="Z32" i="3"/>
  <c r="Y32" i="3"/>
  <c r="Z31" i="3"/>
  <c r="Y31" i="3"/>
  <c r="Z30" i="3"/>
  <c r="Y30" i="3"/>
  <c r="Z29" i="3"/>
  <c r="Y29" i="3"/>
  <c r="V48" i="3"/>
  <c r="U48" i="3"/>
  <c r="V47" i="3"/>
  <c r="U47" i="3"/>
  <c r="V46" i="3"/>
  <c r="U46" i="3"/>
  <c r="V45" i="3"/>
  <c r="U45" i="3"/>
  <c r="V44" i="3"/>
  <c r="U44" i="3"/>
  <c r="V43" i="3"/>
  <c r="U43" i="3"/>
  <c r="V42" i="3"/>
  <c r="U42" i="3"/>
  <c r="V41" i="3"/>
  <c r="U41" i="3"/>
  <c r="V40" i="3"/>
  <c r="U40" i="3"/>
  <c r="V39" i="3"/>
  <c r="U39" i="3"/>
  <c r="V38" i="3"/>
  <c r="U38" i="3"/>
  <c r="V37" i="3"/>
  <c r="U37" i="3"/>
  <c r="V36" i="3"/>
  <c r="U36" i="3"/>
  <c r="V35" i="3"/>
  <c r="U35" i="3"/>
  <c r="V34" i="3"/>
  <c r="U34" i="3"/>
  <c r="V33" i="3"/>
  <c r="U33" i="3"/>
  <c r="V32" i="3"/>
  <c r="U32" i="3"/>
  <c r="V31" i="3"/>
  <c r="U31" i="3"/>
  <c r="V30" i="3"/>
  <c r="U30" i="3"/>
  <c r="V29" i="3"/>
  <c r="U29" i="3"/>
  <c r="R48" i="3"/>
  <c r="Q48" i="3"/>
  <c r="R47" i="3"/>
  <c r="Q47" i="3"/>
  <c r="R46" i="3"/>
  <c r="Q46" i="3"/>
  <c r="R45" i="3"/>
  <c r="Q45" i="3"/>
  <c r="R44" i="3"/>
  <c r="Q44" i="3"/>
  <c r="R43" i="3"/>
  <c r="Q43" i="3"/>
  <c r="R42" i="3"/>
  <c r="Q42" i="3"/>
  <c r="R41" i="3"/>
  <c r="Q41" i="3"/>
  <c r="R40" i="3"/>
  <c r="Q40" i="3"/>
  <c r="R39" i="3"/>
  <c r="Q39" i="3"/>
  <c r="R38" i="3"/>
  <c r="Q38" i="3"/>
  <c r="R37" i="3"/>
  <c r="Q37" i="3"/>
  <c r="R36" i="3"/>
  <c r="Q36" i="3"/>
  <c r="R35" i="3"/>
  <c r="Q35" i="3"/>
  <c r="R34" i="3"/>
  <c r="Q34" i="3"/>
  <c r="R33" i="3"/>
  <c r="Q33" i="3"/>
  <c r="R32" i="3"/>
  <c r="Q32" i="3"/>
  <c r="R31" i="3"/>
  <c r="Q31" i="3"/>
  <c r="R30" i="3"/>
  <c r="Q30" i="3"/>
  <c r="R29" i="3"/>
  <c r="Q29" i="3"/>
  <c r="N48" i="3"/>
  <c r="M48" i="3"/>
  <c r="N47" i="3"/>
  <c r="M47" i="3"/>
  <c r="N46" i="3"/>
  <c r="M46" i="3"/>
  <c r="N45" i="3"/>
  <c r="M45" i="3"/>
  <c r="N44" i="3"/>
  <c r="M44" i="3"/>
  <c r="N43" i="3"/>
  <c r="M43" i="3"/>
  <c r="N42" i="3"/>
  <c r="M42" i="3"/>
  <c r="N41" i="3"/>
  <c r="M41" i="3"/>
  <c r="N40" i="3"/>
  <c r="M40" i="3"/>
  <c r="N39" i="3"/>
  <c r="M39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J48" i="3"/>
  <c r="I48" i="3"/>
  <c r="J47" i="3"/>
  <c r="I47" i="3"/>
  <c r="J46" i="3"/>
  <c r="I46" i="3"/>
  <c r="J45" i="3"/>
  <c r="I45" i="3"/>
  <c r="J44" i="3"/>
  <c r="I44" i="3"/>
  <c r="J43" i="3"/>
  <c r="I43" i="3"/>
  <c r="J42" i="3"/>
  <c r="I42" i="3"/>
  <c r="J41" i="3"/>
  <c r="I41" i="3"/>
  <c r="J40" i="3"/>
  <c r="I40" i="3"/>
  <c r="J39" i="3"/>
  <c r="I39" i="3"/>
  <c r="J38" i="3"/>
  <c r="I38" i="3"/>
  <c r="J37" i="3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30" i="3"/>
  <c r="I30" i="3"/>
  <c r="J29" i="3"/>
  <c r="I29" i="3"/>
  <c r="F48" i="3"/>
  <c r="E48" i="3"/>
  <c r="F47" i="3"/>
  <c r="E47" i="3"/>
  <c r="F46" i="3"/>
  <c r="E46" i="3"/>
  <c r="F45" i="3"/>
  <c r="E45" i="3"/>
  <c r="F44" i="3"/>
  <c r="E44" i="3"/>
  <c r="F43" i="3"/>
  <c r="E43" i="3"/>
  <c r="F42" i="3"/>
  <c r="E42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F31" i="3"/>
  <c r="E31" i="3"/>
  <c r="F30" i="3"/>
  <c r="E30" i="3"/>
  <c r="F29" i="3"/>
  <c r="E29" i="3"/>
  <c r="A30" i="3"/>
  <c r="B30" i="3"/>
  <c r="A31" i="3"/>
  <c r="B31" i="3"/>
  <c r="A32" i="3"/>
  <c r="B32" i="3"/>
  <c r="A33" i="3"/>
  <c r="B33" i="3"/>
  <c r="A34" i="3"/>
  <c r="B34" i="3"/>
  <c r="A35" i="3"/>
  <c r="B35" i="3"/>
  <c r="A36" i="3"/>
  <c r="B36" i="3"/>
  <c r="A37" i="3"/>
  <c r="B37" i="3"/>
  <c r="A38" i="3"/>
  <c r="B38" i="3"/>
  <c r="A39" i="3"/>
  <c r="B39" i="3"/>
  <c r="A40" i="3"/>
  <c r="B40" i="3"/>
  <c r="A41" i="3"/>
  <c r="B41" i="3"/>
  <c r="A42" i="3"/>
  <c r="B42" i="3"/>
  <c r="A43" i="3"/>
  <c r="B43" i="3"/>
  <c r="A44" i="3"/>
  <c r="B44" i="3"/>
  <c r="A45" i="3"/>
  <c r="B45" i="3"/>
  <c r="A46" i="3"/>
  <c r="B46" i="3"/>
  <c r="A47" i="3"/>
  <c r="B47" i="3"/>
  <c r="A48" i="3"/>
  <c r="B48" i="3"/>
  <c r="A29" i="3"/>
  <c r="B29" i="3"/>
  <c r="CE14" i="1"/>
  <c r="F26" i="1"/>
  <c r="F27" i="1"/>
  <c r="F28" i="1"/>
  <c r="N43" i="5"/>
  <c r="N44" i="5"/>
  <c r="N42" i="5"/>
  <c r="R44" i="5"/>
  <c r="O5" i="4"/>
  <c r="O9" i="4" s="1"/>
  <c r="M9" i="4"/>
  <c r="L9" i="4"/>
  <c r="K9" i="4"/>
  <c r="J9" i="4"/>
  <c r="H27" i="1"/>
  <c r="CH27" i="1" s="1"/>
  <c r="H28" i="1"/>
  <c r="L134" i="1" s="1"/>
  <c r="M134" i="1" s="1"/>
  <c r="O134" i="1" s="1"/>
  <c r="H29" i="1"/>
  <c r="L135" i="1" s="1"/>
  <c r="M135" i="1" s="1"/>
  <c r="H30" i="1"/>
  <c r="J115" i="1" s="1"/>
  <c r="H31" i="1"/>
  <c r="CH31" i="1" s="1"/>
  <c r="H32" i="1"/>
  <c r="L138" i="1" s="1"/>
  <c r="M138" i="1" s="1"/>
  <c r="O138" i="1" s="1"/>
  <c r="H33" i="1"/>
  <c r="CH33" i="1" s="1"/>
  <c r="H26" i="1"/>
  <c r="J111" i="1" s="1"/>
  <c r="H18" i="1"/>
  <c r="CH18" i="1" s="1"/>
  <c r="H19" i="1"/>
  <c r="CH19" i="1" s="1"/>
  <c r="H20" i="1"/>
  <c r="J106" i="1" s="1"/>
  <c r="H21" i="1"/>
  <c r="J107" i="1" s="1"/>
  <c r="H22" i="1"/>
  <c r="H23" i="1"/>
  <c r="CH23" i="1" s="1"/>
  <c r="H24" i="1"/>
  <c r="J110" i="1" s="1"/>
  <c r="H17" i="1"/>
  <c r="J103" i="1" s="1"/>
  <c r="E18" i="1"/>
  <c r="E19" i="1"/>
  <c r="E20" i="1"/>
  <c r="E21" i="1"/>
  <c r="E22" i="1"/>
  <c r="E23" i="1"/>
  <c r="E24" i="1"/>
  <c r="E25" i="1"/>
  <c r="E17" i="1"/>
  <c r="C31" i="1"/>
  <c r="J28" i="1" s="1"/>
  <c r="M28" i="1" s="1"/>
  <c r="R28" i="1" s="1"/>
  <c r="C32" i="1"/>
  <c r="J29" i="1" s="1"/>
  <c r="M29" i="1" s="1"/>
  <c r="R29" i="1" s="1"/>
  <c r="P11" i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C40" i="1"/>
  <c r="J32" i="1" s="1"/>
  <c r="E45" i="4"/>
  <c r="CE18" i="1"/>
  <c r="CI18" i="1" s="1"/>
  <c r="CE19" i="1"/>
  <c r="CI19" i="1" s="1"/>
  <c r="CE20" i="1"/>
  <c r="CI20" i="1" s="1"/>
  <c r="CE21" i="1"/>
  <c r="CI21" i="1" s="1"/>
  <c r="CE22" i="1"/>
  <c r="CI22" i="1" s="1"/>
  <c r="CE23" i="1"/>
  <c r="CE24" i="1"/>
  <c r="CI24" i="1" s="1"/>
  <c r="CE25" i="1"/>
  <c r="CE26" i="1"/>
  <c r="CE27" i="1"/>
  <c r="CE28" i="1"/>
  <c r="CE29" i="1"/>
  <c r="CE30" i="1"/>
  <c r="CE31" i="1"/>
  <c r="CE32" i="1"/>
  <c r="CE33" i="1"/>
  <c r="H25" i="1"/>
  <c r="G40" i="1"/>
  <c r="G38" i="1"/>
  <c r="G36" i="1"/>
  <c r="H47" i="4"/>
  <c r="E53" i="4"/>
  <c r="E51" i="4"/>
  <c r="E49" i="4"/>
  <c r="E47" i="4"/>
  <c r="C38" i="1"/>
  <c r="J30" i="1" s="1"/>
  <c r="C36" i="1"/>
  <c r="J31" i="1" s="1"/>
  <c r="C34" i="1"/>
  <c r="J33" i="1" s="1"/>
  <c r="E43" i="4"/>
  <c r="E41" i="4"/>
  <c r="E39" i="4"/>
  <c r="C20" i="1"/>
  <c r="J17" i="1" s="1"/>
  <c r="M17" i="1" s="1"/>
  <c r="C21" i="1"/>
  <c r="J18" i="1" s="1"/>
  <c r="M18" i="1" s="1"/>
  <c r="R18" i="1" s="1"/>
  <c r="C22" i="1"/>
  <c r="J19" i="1" s="1"/>
  <c r="M19" i="1" s="1"/>
  <c r="C23" i="1"/>
  <c r="J20" i="1" s="1"/>
  <c r="M20" i="1" s="1"/>
  <c r="C24" i="1"/>
  <c r="J21" i="1" s="1"/>
  <c r="M21" i="1" s="1"/>
  <c r="C25" i="1"/>
  <c r="J22" i="1" s="1"/>
  <c r="M22" i="1" s="1"/>
  <c r="C26" i="1"/>
  <c r="J23" i="1" s="1"/>
  <c r="M23" i="1" s="1"/>
  <c r="C27" i="1"/>
  <c r="J24" i="1" s="1"/>
  <c r="M24" i="1" s="1"/>
  <c r="C28" i="1"/>
  <c r="J25" i="1" s="1"/>
  <c r="M25" i="1" s="1"/>
  <c r="R25" i="1" s="1"/>
  <c r="C29" i="1"/>
  <c r="M26" i="1" s="1"/>
  <c r="C30" i="1"/>
  <c r="J27" i="1" s="1"/>
  <c r="M27" i="1" s="1"/>
  <c r="R27" i="1" s="1"/>
  <c r="A49" i="4"/>
  <c r="C19" i="1"/>
  <c r="J16" i="1" s="1"/>
  <c r="M16" i="1" s="1"/>
  <c r="R16" i="1" s="1"/>
  <c r="C18" i="1"/>
  <c r="J15" i="1" s="1"/>
  <c r="M15" i="1" s="1"/>
  <c r="C17" i="1"/>
  <c r="J14" i="1" s="1"/>
  <c r="M14" i="1" s="1"/>
  <c r="R14" i="1" s="1"/>
  <c r="C16" i="1"/>
  <c r="J13" i="1" s="1"/>
  <c r="M13" i="1" s="1"/>
  <c r="A45" i="4"/>
  <c r="C13" i="1"/>
  <c r="J12" i="1" s="1"/>
  <c r="M12" i="1" s="1"/>
  <c r="C14" i="1"/>
  <c r="C12" i="1"/>
  <c r="J11" i="1" s="1"/>
  <c r="M11" i="1" s="1"/>
  <c r="A41" i="4"/>
  <c r="C10" i="1"/>
  <c r="J10" i="1" s="1"/>
  <c r="A39" i="4"/>
  <c r="CE17" i="1"/>
  <c r="CI17" i="1" s="1"/>
  <c r="G27" i="1"/>
  <c r="G28" i="1"/>
  <c r="G29" i="1"/>
  <c r="G30" i="1"/>
  <c r="G31" i="1"/>
  <c r="G32" i="1"/>
  <c r="G33" i="1"/>
  <c r="G26" i="1"/>
  <c r="G18" i="1"/>
  <c r="G19" i="1"/>
  <c r="G20" i="1"/>
  <c r="G21" i="1"/>
  <c r="G22" i="1"/>
  <c r="G23" i="1"/>
  <c r="G24" i="1"/>
  <c r="G17" i="1"/>
  <c r="G20" i="4"/>
  <c r="K62" i="5" s="1"/>
  <c r="F20" i="4"/>
  <c r="J62" i="5" s="1"/>
  <c r="E20" i="4"/>
  <c r="D62" i="5" s="1"/>
  <c r="D20" i="4"/>
  <c r="A28" i="5" s="1"/>
  <c r="G11" i="1"/>
  <c r="A18" i="4"/>
  <c r="A15" i="4"/>
  <c r="C5" i="1"/>
  <c r="A13" i="4"/>
  <c r="F8" i="1"/>
  <c r="F2" i="2" s="1"/>
  <c r="A11" i="4"/>
  <c r="F5" i="1"/>
  <c r="CK3" i="1"/>
  <c r="CN3" i="1" s="1"/>
  <c r="D3" i="1"/>
  <c r="B3" i="1"/>
  <c r="B2" i="2" s="1"/>
  <c r="A9" i="4"/>
  <c r="A7" i="4"/>
  <c r="A5" i="4"/>
  <c r="A3" i="4"/>
  <c r="A1" i="4"/>
  <c r="CI23" i="1"/>
  <c r="Q125" i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CC25" i="1"/>
  <c r="K135" i="1"/>
  <c r="K133" i="1"/>
  <c r="K136" i="1"/>
  <c r="K138" i="1"/>
  <c r="K139" i="1"/>
  <c r="K132" i="1"/>
  <c r="K137" i="1"/>
  <c r="K134" i="1"/>
  <c r="L2" i="4"/>
  <c r="J2" i="4"/>
  <c r="CJ13" i="1"/>
  <c r="G13" i="1"/>
  <c r="CJ12" i="1"/>
  <c r="F6" i="3"/>
  <c r="I62" i="1" s="1"/>
  <c r="AH6" i="3"/>
  <c r="I69" i="1" s="1"/>
  <c r="B6" i="3"/>
  <c r="I61" i="1" s="1"/>
  <c r="AL6" i="3"/>
  <c r="I70" i="1" s="1"/>
  <c r="CA5" i="1"/>
  <c r="CA4" i="1"/>
  <c r="H6" i="1"/>
  <c r="G6" i="1"/>
  <c r="AU6" i="3"/>
  <c r="I114" i="1" s="1"/>
  <c r="AY6" i="3"/>
  <c r="I115" i="1" s="1"/>
  <c r="BC6" i="3"/>
  <c r="I116" i="1" s="1"/>
  <c r="BG6" i="3"/>
  <c r="I117" i="1" s="1"/>
  <c r="BK6" i="3"/>
  <c r="I118" i="1" s="1"/>
  <c r="W6" i="3"/>
  <c r="I108" i="1" s="1"/>
  <c r="AA6" i="3"/>
  <c r="I109" i="1" s="1"/>
  <c r="AE6" i="3"/>
  <c r="I110" i="1" s="1"/>
  <c r="F25" i="1"/>
  <c r="B29" i="4" s="1"/>
  <c r="BX25" i="1" s="1"/>
  <c r="F16" i="1"/>
  <c r="B20" i="4" s="1"/>
  <c r="BX16" i="1" s="1"/>
  <c r="AP6" i="3"/>
  <c r="I71" i="1" s="1"/>
  <c r="CJ11" i="1"/>
  <c r="N2" i="4"/>
  <c r="F24" i="1"/>
  <c r="AD6" i="3"/>
  <c r="I68" i="1" s="1"/>
  <c r="F22" i="1"/>
  <c r="V6" i="3"/>
  <c r="I66" i="1" s="1"/>
  <c r="F20" i="1"/>
  <c r="N6" i="3"/>
  <c r="I64" i="1" s="1"/>
  <c r="BJ6" i="3"/>
  <c r="I76" i="1" s="1"/>
  <c r="F33" i="1"/>
  <c r="BB6" i="3"/>
  <c r="I74" i="1" s="1"/>
  <c r="F31" i="1"/>
  <c r="AT6" i="3"/>
  <c r="I72" i="1" s="1"/>
  <c r="F29" i="1"/>
  <c r="C6" i="3"/>
  <c r="I103" i="1" s="1"/>
  <c r="B21" i="4"/>
  <c r="BX17" i="1" s="1"/>
  <c r="Z6" i="3"/>
  <c r="I67" i="1" s="1"/>
  <c r="F23" i="1"/>
  <c r="F32" i="1"/>
  <c r="BF6" i="3"/>
  <c r="I75" i="1" s="1"/>
  <c r="AQ6" i="3"/>
  <c r="I113" i="1" s="1"/>
  <c r="AM6" i="3"/>
  <c r="I112" i="1" s="1"/>
  <c r="AI6" i="3"/>
  <c r="I111" i="1" s="1"/>
  <c r="G6" i="3"/>
  <c r="I104" i="1" s="1"/>
  <c r="O6" i="3"/>
  <c r="I106" i="1" s="1"/>
  <c r="S6" i="3"/>
  <c r="I107" i="1" s="1"/>
  <c r="R76" i="5"/>
  <c r="G102" i="5" s="1"/>
  <c r="AX108" i="5" s="1"/>
  <c r="B76" i="5"/>
  <c r="B102" i="5" s="1"/>
  <c r="AX6" i="3"/>
  <c r="I73" i="1" s="1"/>
  <c r="F30" i="1"/>
  <c r="R68" i="5"/>
  <c r="G90" i="5" s="1"/>
  <c r="B68" i="5"/>
  <c r="B90" i="5" s="1"/>
  <c r="B91" i="5" s="1"/>
  <c r="R6" i="3"/>
  <c r="I65" i="1" s="1"/>
  <c r="F21" i="1"/>
  <c r="P138" i="1" l="1"/>
  <c r="P134" i="1"/>
  <c r="DS88" i="5"/>
  <c r="DQ89" i="5"/>
  <c r="DQ97" i="5"/>
  <c r="M32" i="1"/>
  <c r="DY88" i="5"/>
  <c r="DY89" i="5"/>
  <c r="DY94" i="5"/>
  <c r="DY95" i="5"/>
  <c r="DU100" i="5"/>
  <c r="R11" i="1"/>
  <c r="R13" i="1"/>
  <c r="AD82" i="5"/>
  <c r="DR82" i="5" s="1"/>
  <c r="DY84" i="5"/>
  <c r="DY86" i="5"/>
  <c r="DU91" i="5"/>
  <c r="DW93" i="5"/>
  <c r="DU96" i="5"/>
  <c r="EC99" i="5"/>
  <c r="DU93" i="5"/>
  <c r="EE94" i="5"/>
  <c r="DU97" i="5"/>
  <c r="DU99" i="5"/>
  <c r="DS96" i="5"/>
  <c r="DY97" i="5"/>
  <c r="AT92" i="5"/>
  <c r="DV92" i="5" s="1"/>
  <c r="BB82" i="5"/>
  <c r="DX82" i="5" s="1"/>
  <c r="DY82" i="5"/>
  <c r="EE86" i="5"/>
  <c r="DY87" i="5"/>
  <c r="DW91" i="5"/>
  <c r="DU95" i="5"/>
  <c r="DY96" i="5"/>
  <c r="DS97" i="5"/>
  <c r="DY99" i="5"/>
  <c r="DY100" i="5"/>
  <c r="DU90" i="5"/>
  <c r="EA92" i="5"/>
  <c r="EE82" i="5"/>
  <c r="DW84" i="5"/>
  <c r="DQ85" i="5"/>
  <c r="DW86" i="5"/>
  <c r="EC88" i="5"/>
  <c r="EC91" i="5"/>
  <c r="EC93" i="5"/>
  <c r="DU94" i="5"/>
  <c r="EA85" i="5"/>
  <c r="DS90" i="5"/>
  <c r="DU101" i="5"/>
  <c r="AT89" i="5"/>
  <c r="DV89" i="5" s="1"/>
  <c r="AT85" i="5"/>
  <c r="DV85" i="5" s="1"/>
  <c r="DS87" i="5"/>
  <c r="DY90" i="5"/>
  <c r="DY91" i="5"/>
  <c r="DQ92" i="5"/>
  <c r="DS98" i="5"/>
  <c r="EC101" i="5"/>
  <c r="DY98" i="5"/>
  <c r="W79" i="5"/>
  <c r="R105" i="5" s="1"/>
  <c r="DY83" i="5"/>
  <c r="DU86" i="5"/>
  <c r="DS95" i="5"/>
  <c r="EC96" i="5"/>
  <c r="EC97" i="5"/>
  <c r="DU98" i="5"/>
  <c r="DQ83" i="5"/>
  <c r="EA83" i="5"/>
  <c r="DQ99" i="5"/>
  <c r="EA101" i="5"/>
  <c r="AD101" i="5"/>
  <c r="DR101" i="5" s="1"/>
  <c r="AD95" i="5"/>
  <c r="DR95" i="5" s="1"/>
  <c r="AD87" i="5"/>
  <c r="DR87" i="5" s="1"/>
  <c r="DW83" i="5"/>
  <c r="DQ84" i="5"/>
  <c r="EA84" i="5"/>
  <c r="EC85" i="5"/>
  <c r="EA87" i="5"/>
  <c r="EC89" i="5"/>
  <c r="DQ90" i="5"/>
  <c r="EA90" i="5"/>
  <c r="EC92" i="5"/>
  <c r="DQ98" i="5"/>
  <c r="EA98" i="5"/>
  <c r="DW99" i="5"/>
  <c r="DQ100" i="5"/>
  <c r="EA100" i="5"/>
  <c r="DW101" i="5"/>
  <c r="DQ96" i="5"/>
  <c r="EA99" i="5"/>
  <c r="AD93" i="5"/>
  <c r="DR93" i="5" s="1"/>
  <c r="AD91" i="5"/>
  <c r="DR91" i="5" s="1"/>
  <c r="AD88" i="5"/>
  <c r="DR88" i="5" s="1"/>
  <c r="AD86" i="5"/>
  <c r="DR86" i="5" s="1"/>
  <c r="EC84" i="5"/>
  <c r="DW85" i="5"/>
  <c r="EA86" i="5"/>
  <c r="EC87" i="5"/>
  <c r="EA88" i="5"/>
  <c r="EC90" i="5"/>
  <c r="EA91" i="5"/>
  <c r="DW92" i="5"/>
  <c r="EA93" i="5"/>
  <c r="DW94" i="5"/>
  <c r="EC95" i="5"/>
  <c r="EC98" i="5"/>
  <c r="EC100" i="5"/>
  <c r="D101" i="5"/>
  <c r="F101" i="5" s="1"/>
  <c r="CF33" i="1"/>
  <c r="BI5" i="3" s="1"/>
  <c r="BJ49" i="3" s="1"/>
  <c r="BK5" i="3" s="1"/>
  <c r="D105" i="5"/>
  <c r="F105" i="5" s="1"/>
  <c r="N91" i="5"/>
  <c r="K111" i="1"/>
  <c r="V79" i="5"/>
  <c r="Q105" i="5" s="1"/>
  <c r="J69" i="1"/>
  <c r="K69" i="1" s="1"/>
  <c r="J61" i="1"/>
  <c r="O95" i="5"/>
  <c r="M10" i="1"/>
  <c r="R10" i="1" s="1"/>
  <c r="V78" i="5"/>
  <c r="Q104" i="5" s="1"/>
  <c r="W64" i="5"/>
  <c r="R82" i="5" s="1"/>
  <c r="R83" i="5" s="1"/>
  <c r="D93" i="5"/>
  <c r="N83" i="5"/>
  <c r="V64" i="5"/>
  <c r="Q82" i="5" s="1"/>
  <c r="Q83" i="5" s="1"/>
  <c r="K61" i="1"/>
  <c r="V74" i="5"/>
  <c r="Q100" i="5" s="1"/>
  <c r="K103" i="1"/>
  <c r="D83" i="5"/>
  <c r="F82" i="5"/>
  <c r="V67" i="5"/>
  <c r="Q88" i="5" s="1"/>
  <c r="Q89" i="5" s="1"/>
  <c r="V75" i="5"/>
  <c r="Q101" i="5" s="1"/>
  <c r="CH32" i="1"/>
  <c r="CF26" i="1"/>
  <c r="AG5" i="3" s="1"/>
  <c r="AH49" i="3" s="1"/>
  <c r="AI5" i="3" s="1"/>
  <c r="W74" i="5"/>
  <c r="R100" i="5" s="1"/>
  <c r="V68" i="5"/>
  <c r="Q90" i="5" s="1"/>
  <c r="Q91" i="5" s="1"/>
  <c r="V76" i="5"/>
  <c r="Q102" i="5" s="1"/>
  <c r="M31" i="1"/>
  <c r="R31" i="1" s="1"/>
  <c r="W76" i="5"/>
  <c r="R102" i="5" s="1"/>
  <c r="K115" i="1"/>
  <c r="J65" i="1"/>
  <c r="K65" i="1" s="1"/>
  <c r="W67" i="5"/>
  <c r="R88" i="5" s="1"/>
  <c r="R89" i="5" s="1"/>
  <c r="CF24" i="1"/>
  <c r="AC5" i="3" s="1"/>
  <c r="AD49" i="3" s="1"/>
  <c r="AE5" i="3" s="1"/>
  <c r="V71" i="5"/>
  <c r="Q96" i="5" s="1"/>
  <c r="Q97" i="5" s="1"/>
  <c r="K110" i="1"/>
  <c r="W71" i="5"/>
  <c r="R96" i="5" s="1"/>
  <c r="R97" i="5" s="1"/>
  <c r="J72" i="1"/>
  <c r="K72" i="1" s="1"/>
  <c r="O89" i="5"/>
  <c r="K107" i="1"/>
  <c r="W69" i="5"/>
  <c r="R92" i="5" s="1"/>
  <c r="R93" i="5" s="1"/>
  <c r="W65" i="5"/>
  <c r="R84" i="5" s="1"/>
  <c r="R85" i="5" s="1"/>
  <c r="B35" i="4"/>
  <c r="BX31" i="1" s="1"/>
  <c r="B26" i="4"/>
  <c r="BX22" i="1" s="1"/>
  <c r="I133" i="1"/>
  <c r="I130" i="1"/>
  <c r="I135" i="1"/>
  <c r="I139" i="1"/>
  <c r="I128" i="1"/>
  <c r="B34" i="4"/>
  <c r="BX30" i="1" s="1"/>
  <c r="I138" i="1"/>
  <c r="B24" i="4"/>
  <c r="BX20" i="1" s="1"/>
  <c r="CA6" i="1"/>
  <c r="J113" i="1"/>
  <c r="K113" i="1" s="1"/>
  <c r="CL3" i="1"/>
  <c r="L139" i="1"/>
  <c r="M139" i="1" s="1"/>
  <c r="O139" i="1" s="1"/>
  <c r="P139" i="1" s="1"/>
  <c r="J105" i="1"/>
  <c r="J118" i="1"/>
  <c r="K118" i="1" s="1"/>
  <c r="L118" i="1" s="1"/>
  <c r="CF18" i="1"/>
  <c r="E5" i="3" s="1"/>
  <c r="F54" i="3" s="1"/>
  <c r="O16" i="1"/>
  <c r="CF23" i="1"/>
  <c r="Y5" i="3" s="1"/>
  <c r="Z49" i="3" s="1"/>
  <c r="AA5" i="3" s="1"/>
  <c r="J63" i="1"/>
  <c r="J71" i="1"/>
  <c r="K71" i="1" s="1"/>
  <c r="L126" i="1"/>
  <c r="M126" i="1" s="1"/>
  <c r="O126" i="1" s="1"/>
  <c r="CH28" i="1"/>
  <c r="CF19" i="1"/>
  <c r="I5" i="3" s="1"/>
  <c r="J54" i="3" s="1"/>
  <c r="J76" i="1"/>
  <c r="K76" i="1" s="1"/>
  <c r="L76" i="1" s="1"/>
  <c r="J109" i="1"/>
  <c r="K109" i="1" s="1"/>
  <c r="J117" i="1"/>
  <c r="K117" i="1" s="1"/>
  <c r="L127" i="1"/>
  <c r="M127" i="1" s="1"/>
  <c r="O127" i="1" s="1"/>
  <c r="CH29" i="1"/>
  <c r="CH20" i="1"/>
  <c r="O18" i="1"/>
  <c r="J67" i="1"/>
  <c r="K67" i="1" s="1"/>
  <c r="J75" i="1"/>
  <c r="K75" i="1" s="1"/>
  <c r="J114" i="1"/>
  <c r="K114" i="1" s="1"/>
  <c r="L130" i="1"/>
  <c r="M130" i="1" s="1"/>
  <c r="O130" i="1" s="1"/>
  <c r="O13" i="1"/>
  <c r="M30" i="1"/>
  <c r="CF30" i="1"/>
  <c r="AW5" i="3" s="1"/>
  <c r="AX49" i="3" s="1"/>
  <c r="AY5" i="3" s="1"/>
  <c r="O26" i="1"/>
  <c r="O17" i="1"/>
  <c r="O19" i="1"/>
  <c r="O29" i="1"/>
  <c r="O28" i="1"/>
  <c r="B15" i="4"/>
  <c r="R2" i="3"/>
  <c r="B36" i="4"/>
  <c r="BX32" i="1" s="1"/>
  <c r="I127" i="1"/>
  <c r="B27" i="4"/>
  <c r="BX23" i="1" s="1"/>
  <c r="I124" i="1"/>
  <c r="D97" i="5"/>
  <c r="F96" i="5"/>
  <c r="P23" i="1"/>
  <c r="P24" i="1" s="1"/>
  <c r="P25" i="1" s="1"/>
  <c r="P26" i="1" s="1"/>
  <c r="P27" i="1" s="1"/>
  <c r="P28" i="1" s="1"/>
  <c r="P29" i="1" s="1"/>
  <c r="P30" i="1" s="1"/>
  <c r="P31" i="1" s="1"/>
  <c r="P32" i="1" s="1"/>
  <c r="R32" i="1" s="1"/>
  <c r="R22" i="1"/>
  <c r="N97" i="5"/>
  <c r="O97" i="5"/>
  <c r="J93" i="5"/>
  <c r="J94" i="5" s="1"/>
  <c r="J95" i="5" s="1"/>
  <c r="J96" i="5" s="1"/>
  <c r="J97" i="5" s="1"/>
  <c r="J98" i="5" s="1"/>
  <c r="J99" i="5" s="1"/>
  <c r="J100" i="5" s="1"/>
  <c r="J101" i="5" s="1"/>
  <c r="J102" i="5" s="1"/>
  <c r="J103" i="5" s="1"/>
  <c r="J104" i="5" s="1"/>
  <c r="J105" i="5" s="1"/>
  <c r="N92" i="5"/>
  <c r="R21" i="1"/>
  <c r="O93" i="5"/>
  <c r="N93" i="5"/>
  <c r="O87" i="5"/>
  <c r="N87" i="5"/>
  <c r="G95" i="5"/>
  <c r="Z108" i="5"/>
  <c r="CD17" i="1"/>
  <c r="B5" i="3" s="1"/>
  <c r="CD27" i="1"/>
  <c r="AL5" i="3" s="1"/>
  <c r="DU82" i="5"/>
  <c r="AT82" i="5"/>
  <c r="DV82" i="5" s="1"/>
  <c r="P12" i="6"/>
  <c r="N13" i="6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P24" i="6" s="1"/>
  <c r="I134" i="1"/>
  <c r="B32" i="4"/>
  <c r="BX28" i="1" s="1"/>
  <c r="D94" i="5"/>
  <c r="D95" i="5" s="1"/>
  <c r="W70" i="5"/>
  <c r="R94" i="5" s="1"/>
  <c r="R95" i="5" s="1"/>
  <c r="W66" i="5"/>
  <c r="R86" i="5" s="1"/>
  <c r="R87" i="5" s="1"/>
  <c r="V66" i="5"/>
  <c r="Q86" i="5" s="1"/>
  <c r="Q87" i="5" s="1"/>
  <c r="CH17" i="1"/>
  <c r="L124" i="1"/>
  <c r="M124" i="1" s="1"/>
  <c r="CH21" i="1"/>
  <c r="L128" i="1"/>
  <c r="M128" i="1" s="1"/>
  <c r="O128" i="1" s="1"/>
  <c r="N100" i="5"/>
  <c r="D104" i="5"/>
  <c r="F104" i="5" s="1"/>
  <c r="W78" i="5"/>
  <c r="R104" i="5" s="1"/>
  <c r="EE89" i="5"/>
  <c r="CH89" i="5"/>
  <c r="EF89" i="5" s="1"/>
  <c r="EE88" i="5"/>
  <c r="CH88" i="5"/>
  <c r="EF88" i="5" s="1"/>
  <c r="EE87" i="5"/>
  <c r="CH87" i="5"/>
  <c r="EF87" i="5" s="1"/>
  <c r="EE85" i="5"/>
  <c r="CH85" i="5"/>
  <c r="EF85" i="5" s="1"/>
  <c r="EE84" i="5"/>
  <c r="CH84" i="5"/>
  <c r="EF84" i="5" s="1"/>
  <c r="EE83" i="5"/>
  <c r="CH83" i="5"/>
  <c r="EF83" i="5" s="1"/>
  <c r="L129" i="1"/>
  <c r="M129" i="1" s="1"/>
  <c r="O129" i="1" s="1"/>
  <c r="CH22" i="1"/>
  <c r="J108" i="1"/>
  <c r="K108" i="1" s="1"/>
  <c r="J66" i="1"/>
  <c r="K66" i="1" s="1"/>
  <c r="L125" i="1"/>
  <c r="M125" i="1" s="1"/>
  <c r="J104" i="1"/>
  <c r="K104" i="1" s="1"/>
  <c r="J62" i="1"/>
  <c r="K62" i="1" s="1"/>
  <c r="L137" i="1"/>
  <c r="M137" i="1" s="1"/>
  <c r="O137" i="1" s="1"/>
  <c r="P137" i="1" s="1"/>
  <c r="J116" i="1"/>
  <c r="K116" i="1" s="1"/>
  <c r="J74" i="1"/>
  <c r="K74" i="1" s="1"/>
  <c r="L133" i="1"/>
  <c r="M133" i="1" s="1"/>
  <c r="O133" i="1" s="1"/>
  <c r="P133" i="1" s="1"/>
  <c r="J112" i="1"/>
  <c r="K112" i="1" s="1"/>
  <c r="J70" i="1"/>
  <c r="K70" i="1" s="1"/>
  <c r="V72" i="5"/>
  <c r="Q98" i="5" s="1"/>
  <c r="D98" i="5"/>
  <c r="F98" i="5" s="1"/>
  <c r="D90" i="5"/>
  <c r="W68" i="5"/>
  <c r="R90" i="5" s="1"/>
  <c r="R91" i="5" s="1"/>
  <c r="I137" i="1"/>
  <c r="F86" i="5"/>
  <c r="N86" i="5" s="1"/>
  <c r="V65" i="5"/>
  <c r="Q84" i="5" s="1"/>
  <c r="Q85" i="5" s="1"/>
  <c r="BZ82" i="5"/>
  <c r="ED82" i="5" s="1"/>
  <c r="P11" i="6"/>
  <c r="B31" i="4"/>
  <c r="BX27" i="1" s="1"/>
  <c r="J64" i="1"/>
  <c r="K64" i="1" s="1"/>
  <c r="L131" i="1"/>
  <c r="M131" i="1" s="1"/>
  <c r="CH24" i="1"/>
  <c r="CM3" i="1"/>
  <c r="CO3" i="1"/>
  <c r="CF28" i="1"/>
  <c r="AO5" i="3" s="1"/>
  <c r="AP54" i="3" s="1"/>
  <c r="O85" i="5"/>
  <c r="V69" i="5"/>
  <c r="Q92" i="5" s="1"/>
  <c r="Q93" i="5" s="1"/>
  <c r="V73" i="5"/>
  <c r="Q99" i="5" s="1"/>
  <c r="AL82" i="5"/>
  <c r="DT82" i="5" s="1"/>
  <c r="DS83" i="5"/>
  <c r="DS84" i="5"/>
  <c r="DS85" i="5"/>
  <c r="DS86" i="5"/>
  <c r="DW87" i="5"/>
  <c r="DW88" i="5"/>
  <c r="DW89" i="5"/>
  <c r="DW90" i="5"/>
  <c r="EE90" i="5"/>
  <c r="DS91" i="5"/>
  <c r="DS92" i="5"/>
  <c r="DS93" i="5"/>
  <c r="DS94" i="5"/>
  <c r="EA94" i="5"/>
  <c r="DW95" i="5"/>
  <c r="DW96" i="5"/>
  <c r="DW97" i="5"/>
  <c r="DW98" i="5"/>
  <c r="EE98" i="5"/>
  <c r="DS99" i="5"/>
  <c r="DS100" i="5"/>
  <c r="DS101" i="5"/>
  <c r="CH101" i="5"/>
  <c r="EF101" i="5" s="1"/>
  <c r="CH100" i="5"/>
  <c r="EF100" i="5" s="1"/>
  <c r="CH99" i="5"/>
  <c r="EF99" i="5" s="1"/>
  <c r="CH97" i="5"/>
  <c r="EF97" i="5" s="1"/>
  <c r="BR97" i="5"/>
  <c r="EB97" i="5" s="1"/>
  <c r="CH96" i="5"/>
  <c r="EF96" i="5" s="1"/>
  <c r="BR96" i="5"/>
  <c r="EB96" i="5" s="1"/>
  <c r="CH95" i="5"/>
  <c r="EF95" i="5" s="1"/>
  <c r="BR95" i="5"/>
  <c r="EB95" i="5" s="1"/>
  <c r="CH93" i="5"/>
  <c r="EF93" i="5" s="1"/>
  <c r="CH92" i="5"/>
  <c r="EF92" i="5" s="1"/>
  <c r="CH91" i="5"/>
  <c r="EF91" i="5" s="1"/>
  <c r="P13" i="6"/>
  <c r="I136" i="1"/>
  <c r="K106" i="1"/>
  <c r="B33" i="4"/>
  <c r="BX29" i="1" s="1"/>
  <c r="J68" i="1"/>
  <c r="K68" i="1" s="1"/>
  <c r="J73" i="1"/>
  <c r="K73" i="1" s="1"/>
  <c r="R20" i="1"/>
  <c r="CF22" i="1"/>
  <c r="U5" i="3" s="1"/>
  <c r="V49" i="3" s="1"/>
  <c r="W5" i="3" s="1"/>
  <c r="CF31" i="1"/>
  <c r="BA5" i="3" s="1"/>
  <c r="BB54" i="3" s="1"/>
  <c r="F88" i="5"/>
  <c r="N88" i="5" s="1"/>
  <c r="W73" i="5"/>
  <c r="R99" i="5" s="1"/>
  <c r="F84" i="5"/>
  <c r="N84" i="5" s="1"/>
  <c r="CB9" i="1"/>
  <c r="EA82" i="5"/>
  <c r="F108" i="5"/>
  <c r="P14" i="6"/>
  <c r="P20" i="6"/>
  <c r="R12" i="1"/>
  <c r="R15" i="1"/>
  <c r="R19" i="1"/>
  <c r="R17" i="1"/>
  <c r="O23" i="1"/>
  <c r="N99" i="5"/>
  <c r="O135" i="1"/>
  <c r="P135" i="1" s="1"/>
  <c r="N102" i="5"/>
  <c r="CH26" i="1"/>
  <c r="L132" i="1"/>
  <c r="M132" i="1" s="1"/>
  <c r="CH30" i="1"/>
  <c r="L136" i="1"/>
  <c r="M136" i="1" s="1"/>
  <c r="CD20" i="1"/>
  <c r="N5" i="3" s="1"/>
  <c r="B25" i="4"/>
  <c r="BX21" i="1" s="1"/>
  <c r="CD32" i="1"/>
  <c r="BF5" i="3" s="1"/>
  <c r="CD29" i="1"/>
  <c r="AT5" i="3" s="1"/>
  <c r="O24" i="1"/>
  <c r="O22" i="1"/>
  <c r="O25" i="1"/>
  <c r="B37" i="4"/>
  <c r="BX33" i="1" s="1"/>
  <c r="W77" i="5"/>
  <c r="R103" i="5" s="1"/>
  <c r="D103" i="5"/>
  <c r="F103" i="5" s="1"/>
  <c r="O15" i="1"/>
  <c r="O11" i="1"/>
  <c r="CF21" i="1"/>
  <c r="Q5" i="3" s="1"/>
  <c r="R54" i="3" s="1"/>
  <c r="V70" i="5"/>
  <c r="Q94" i="5" s="1"/>
  <c r="Q95" i="5" s="1"/>
  <c r="O27" i="1"/>
  <c r="O21" i="1"/>
  <c r="R108" i="5"/>
  <c r="G91" i="5"/>
  <c r="I132" i="1"/>
  <c r="B30" i="4"/>
  <c r="BX26" i="1" s="1"/>
  <c r="B97" i="5"/>
  <c r="AD108" i="5"/>
  <c r="G97" i="5"/>
  <c r="V108" i="5"/>
  <c r="G93" i="5"/>
  <c r="G89" i="5"/>
  <c r="N108" i="5"/>
  <c r="B28" i="4"/>
  <c r="BX24" i="1" s="1"/>
  <c r="I131" i="1"/>
  <c r="B16" i="4"/>
  <c r="G62" i="5" s="1"/>
  <c r="CA7" i="1"/>
  <c r="B85" i="5"/>
  <c r="B89" i="5"/>
  <c r="AT108" i="5"/>
  <c r="B22" i="4"/>
  <c r="BX18" i="1" s="1"/>
  <c r="I125" i="1"/>
  <c r="B108" i="5"/>
  <c r="G83" i="5"/>
  <c r="I129" i="1"/>
  <c r="N2" i="3"/>
  <c r="N2" i="5"/>
  <c r="P16" i="6" l="1"/>
  <c r="Q20" i="6" s="1"/>
  <c r="A20" i="6" s="1"/>
  <c r="BJ54" i="3"/>
  <c r="R30" i="1"/>
  <c r="L106" i="1"/>
  <c r="N105" i="5"/>
  <c r="L110" i="1"/>
  <c r="L68" i="1"/>
  <c r="L69" i="1"/>
  <c r="F94" i="5"/>
  <c r="N94" i="5" s="1"/>
  <c r="CF32" i="1"/>
  <c r="BE5" i="3" s="1"/>
  <c r="BF54" i="3" s="1"/>
  <c r="AH54" i="3"/>
  <c r="Z54" i="3"/>
  <c r="CF17" i="1"/>
  <c r="A5" i="3" s="1"/>
  <c r="B54" i="3" s="1"/>
  <c r="L103" i="1"/>
  <c r="M103" i="1" s="1"/>
  <c r="CF27" i="1"/>
  <c r="AK5" i="3" s="1"/>
  <c r="AL54" i="3" s="1"/>
  <c r="N82" i="5"/>
  <c r="L66" i="1"/>
  <c r="AX54" i="3"/>
  <c r="L114" i="1"/>
  <c r="L115" i="1"/>
  <c r="F49" i="3"/>
  <c r="G5" i="3" s="1"/>
  <c r="AD54" i="3"/>
  <c r="CP3" i="1"/>
  <c r="G3" i="1" s="1"/>
  <c r="B4" i="1" s="1"/>
  <c r="B7" i="1" s="1"/>
  <c r="L109" i="1"/>
  <c r="L72" i="1"/>
  <c r="L108" i="1"/>
  <c r="L65" i="1"/>
  <c r="L107" i="1"/>
  <c r="L64" i="1"/>
  <c r="J49" i="3"/>
  <c r="K5" i="3" s="1"/>
  <c r="CB11" i="1"/>
  <c r="L112" i="1"/>
  <c r="L117" i="1"/>
  <c r="M118" i="1" s="1"/>
  <c r="N118" i="1" s="1"/>
  <c r="L74" i="1"/>
  <c r="CB12" i="1"/>
  <c r="F7" i="1" s="1"/>
  <c r="D15" i="4" s="1"/>
  <c r="V54" i="3"/>
  <c r="L75" i="1"/>
  <c r="CB13" i="1"/>
  <c r="CB28" i="1" s="1"/>
  <c r="CC28" i="1" s="1"/>
  <c r="L113" i="1"/>
  <c r="AP49" i="3"/>
  <c r="AQ5" i="3" s="1"/>
  <c r="CI14" i="1"/>
  <c r="CJ14" i="1" s="1"/>
  <c r="H13" i="1" s="1"/>
  <c r="E19" i="4" s="1"/>
  <c r="F62" i="5"/>
  <c r="L73" i="1"/>
  <c r="L116" i="1"/>
  <c r="L70" i="1"/>
  <c r="L61" i="1"/>
  <c r="N104" i="5"/>
  <c r="D91" i="5"/>
  <c r="F90" i="5"/>
  <c r="N90" i="5" s="1"/>
  <c r="O125" i="1"/>
  <c r="L67" i="1"/>
  <c r="BB49" i="3"/>
  <c r="BC5" i="3" s="1"/>
  <c r="N101" i="5"/>
  <c r="L111" i="1"/>
  <c r="N98" i="5"/>
  <c r="O131" i="1"/>
  <c r="N124" i="1"/>
  <c r="N125" i="1" s="1"/>
  <c r="N126" i="1" s="1"/>
  <c r="N127" i="1" s="1"/>
  <c r="N128" i="1" s="1"/>
  <c r="N129" i="1" s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O124" i="1"/>
  <c r="N96" i="5"/>
  <c r="R23" i="1"/>
  <c r="R24" i="1"/>
  <c r="L71" i="1"/>
  <c r="O132" i="1"/>
  <c r="P132" i="1" s="1"/>
  <c r="CF20" i="1"/>
  <c r="M5" i="3" s="1"/>
  <c r="N54" i="3" s="1"/>
  <c r="R49" i="3"/>
  <c r="S5" i="3" s="1"/>
  <c r="O136" i="1"/>
  <c r="P136" i="1" s="1"/>
  <c r="N103" i="5"/>
  <c r="CF29" i="1"/>
  <c r="AS5" i="3" s="1"/>
  <c r="AT49" i="3" s="1"/>
  <c r="AU5" i="3" s="1"/>
  <c r="N77" i="5"/>
  <c r="N79" i="5"/>
  <c r="N75" i="5"/>
  <c r="N76" i="5"/>
  <c r="N78" i="5"/>
  <c r="N72" i="5"/>
  <c r="N73" i="5"/>
  <c r="N74" i="5"/>
  <c r="Q21" i="6" l="1"/>
  <c r="A21" i="6" s="1"/>
  <c r="Q9" i="6"/>
  <c r="D9" i="6" s="1"/>
  <c r="Q13" i="6"/>
  <c r="A13" i="6" s="1"/>
  <c r="Q10" i="6"/>
  <c r="A10" i="6" s="1"/>
  <c r="Q17" i="6"/>
  <c r="D17" i="6" s="1"/>
  <c r="Q18" i="6"/>
  <c r="C18" i="6" s="1"/>
  <c r="Q11" i="6"/>
  <c r="B11" i="6" s="1"/>
  <c r="Q19" i="6"/>
  <c r="A19" i="6" s="1"/>
  <c r="Q22" i="6"/>
  <c r="A22" i="6" s="1"/>
  <c r="Q24" i="6"/>
  <c r="D24" i="6" s="1"/>
  <c r="Q14" i="6"/>
  <c r="A14" i="6" s="1"/>
  <c r="Q16" i="6"/>
  <c r="D16" i="6" s="1"/>
  <c r="Q12" i="6"/>
  <c r="C12" i="6" s="1"/>
  <c r="Q15" i="6"/>
  <c r="C15" i="6" s="1"/>
  <c r="Q23" i="6"/>
  <c r="A23" i="6" s="1"/>
  <c r="M68" i="1"/>
  <c r="M107" i="1"/>
  <c r="M69" i="1"/>
  <c r="M70" i="1"/>
  <c r="M110" i="1"/>
  <c r="BF49" i="3"/>
  <c r="BG5" i="3" s="1"/>
  <c r="A18" i="6"/>
  <c r="C11" i="6"/>
  <c r="B49" i="3"/>
  <c r="C5" i="3" s="1"/>
  <c r="M113" i="1"/>
  <c r="AL49" i="3"/>
  <c r="AM5" i="3" s="1"/>
  <c r="M75" i="1"/>
  <c r="M66" i="1"/>
  <c r="M115" i="1"/>
  <c r="C20" i="6"/>
  <c r="D19" i="6"/>
  <c r="M108" i="1"/>
  <c r="M109" i="1"/>
  <c r="CB24" i="1"/>
  <c r="CC24" i="1" s="1"/>
  <c r="CA24" i="1" s="1"/>
  <c r="K131" i="1" s="1"/>
  <c r="P131" i="1" s="1"/>
  <c r="M65" i="1"/>
  <c r="D20" i="6"/>
  <c r="A24" i="6"/>
  <c r="D18" i="6"/>
  <c r="B20" i="6"/>
  <c r="C16" i="6"/>
  <c r="A16" i="6"/>
  <c r="M112" i="1"/>
  <c r="M117" i="1"/>
  <c r="N117" i="1" s="1"/>
  <c r="O118" i="1" s="1"/>
  <c r="P118" i="1" s="1"/>
  <c r="CB30" i="1"/>
  <c r="CC30" i="1" s="1"/>
  <c r="M76" i="1"/>
  <c r="N76" i="1" s="1"/>
  <c r="CB17" i="1"/>
  <c r="CC17" i="1" s="1"/>
  <c r="CA17" i="1" s="1"/>
  <c r="K124" i="1" s="1"/>
  <c r="P124" i="1" s="1"/>
  <c r="M74" i="1"/>
  <c r="CB21" i="1"/>
  <c r="CC21" i="1" s="1"/>
  <c r="CA21" i="1" s="1"/>
  <c r="K128" i="1" s="1"/>
  <c r="P128" i="1" s="1"/>
  <c r="CB27" i="1"/>
  <c r="CC27" i="1" s="1"/>
  <c r="CB19" i="1"/>
  <c r="CC19" i="1" s="1"/>
  <c r="CA19" i="1" s="1"/>
  <c r="K126" i="1" s="1"/>
  <c r="P126" i="1" s="1"/>
  <c r="CB18" i="1"/>
  <c r="CC18" i="1" s="1"/>
  <c r="CA18" i="1" s="1"/>
  <c r="K125" i="1" s="1"/>
  <c r="P125" i="1" s="1"/>
  <c r="R130" i="1"/>
  <c r="CB29" i="1"/>
  <c r="CC29" i="1" s="1"/>
  <c r="CB26" i="1"/>
  <c r="CC26" i="1" s="1"/>
  <c r="CB31" i="1"/>
  <c r="CC31" i="1" s="1"/>
  <c r="N49" i="3"/>
  <c r="O5" i="3" s="1"/>
  <c r="CB33" i="1"/>
  <c r="CC33" i="1" s="1"/>
  <c r="CB23" i="1"/>
  <c r="CC23" i="1" s="1"/>
  <c r="CA23" i="1" s="1"/>
  <c r="K130" i="1" s="1"/>
  <c r="P130" i="1" s="1"/>
  <c r="CB22" i="1"/>
  <c r="CC22" i="1" s="1"/>
  <c r="CA22" i="1" s="1"/>
  <c r="K129" i="1" s="1"/>
  <c r="P129" i="1" s="1"/>
  <c r="CB32" i="1"/>
  <c r="CC32" i="1" s="1"/>
  <c r="CB20" i="1"/>
  <c r="CC20" i="1" s="1"/>
  <c r="CA20" i="1" s="1"/>
  <c r="K127" i="1" s="1"/>
  <c r="P127" i="1" s="1"/>
  <c r="R126" i="1"/>
  <c r="S22" i="1"/>
  <c r="M114" i="1"/>
  <c r="R139" i="1"/>
  <c r="S139" i="1" s="1"/>
  <c r="T139" i="1" s="1"/>
  <c r="R135" i="1"/>
  <c r="S135" i="1" s="1"/>
  <c r="T135" i="1" s="1"/>
  <c r="R132" i="1"/>
  <c r="S132" i="1" s="1"/>
  <c r="T132" i="1" s="1"/>
  <c r="R128" i="1"/>
  <c r="S14" i="1"/>
  <c r="W14" i="1" s="1"/>
  <c r="Y14" i="1" s="1"/>
  <c r="S23" i="1"/>
  <c r="Z23" i="1" s="1"/>
  <c r="AG23" i="1" s="1"/>
  <c r="R137" i="1"/>
  <c r="S137" i="1" s="1"/>
  <c r="T137" i="1" s="1"/>
  <c r="R133" i="1"/>
  <c r="S133" i="1" s="1"/>
  <c r="T133" i="1" s="1"/>
  <c r="S27" i="1"/>
  <c r="Z27" i="1" s="1"/>
  <c r="AG27" i="1" s="1"/>
  <c r="S24" i="1"/>
  <c r="W24" i="1" s="1"/>
  <c r="Y24" i="1" s="1"/>
  <c r="S10" i="1"/>
  <c r="S17" i="1"/>
  <c r="X17" i="1" s="1"/>
  <c r="AE17" i="1" s="1"/>
  <c r="S32" i="1"/>
  <c r="Z32" i="1" s="1"/>
  <c r="AG32" i="1" s="1"/>
  <c r="S16" i="1"/>
  <c r="X16" i="1" s="1"/>
  <c r="AE16" i="1" s="1"/>
  <c r="R127" i="1"/>
  <c r="B3" i="2"/>
  <c r="N66" i="5"/>
  <c r="N64" i="5"/>
  <c r="N65" i="5"/>
  <c r="N71" i="5"/>
  <c r="N68" i="5"/>
  <c r="N70" i="5"/>
  <c r="N69" i="5"/>
  <c r="N67" i="5"/>
  <c r="M73" i="1"/>
  <c r="M111" i="1"/>
  <c r="M116" i="1"/>
  <c r="M72" i="1"/>
  <c r="M71" i="1"/>
  <c r="S25" i="1"/>
  <c r="S19" i="1"/>
  <c r="S15" i="1"/>
  <c r="S20" i="1"/>
  <c r="S31" i="1"/>
  <c r="C10" i="6"/>
  <c r="B24" i="6"/>
  <c r="B15" i="6"/>
  <c r="R138" i="1"/>
  <c r="S138" i="1" s="1"/>
  <c r="T138" i="1" s="1"/>
  <c r="R124" i="1"/>
  <c r="R134" i="1"/>
  <c r="S134" i="1" s="1"/>
  <c r="T134" i="1" s="1"/>
  <c r="R136" i="1"/>
  <c r="S136" i="1" s="1"/>
  <c r="T136" i="1" s="1"/>
  <c r="B10" i="6"/>
  <c r="B16" i="6"/>
  <c r="S11" i="1"/>
  <c r="S26" i="1"/>
  <c r="S12" i="1"/>
  <c r="S18" i="1"/>
  <c r="S28" i="1"/>
  <c r="M67" i="1"/>
  <c r="N67" i="1" s="1"/>
  <c r="M61" i="1"/>
  <c r="R129" i="1"/>
  <c r="R131" i="1"/>
  <c r="S131" i="1" s="1"/>
  <c r="T131" i="1" s="1"/>
  <c r="R125" i="1"/>
  <c r="S29" i="1"/>
  <c r="S30" i="1"/>
  <c r="S13" i="1"/>
  <c r="S21" i="1"/>
  <c r="S82" i="5"/>
  <c r="S102" i="5"/>
  <c r="S105" i="5"/>
  <c r="S91" i="5"/>
  <c r="S88" i="5"/>
  <c r="S94" i="5"/>
  <c r="S101" i="5"/>
  <c r="S92" i="5"/>
  <c r="S99" i="5"/>
  <c r="S90" i="5"/>
  <c r="S93" i="5"/>
  <c r="S87" i="5"/>
  <c r="S100" i="5"/>
  <c r="S86" i="5"/>
  <c r="S89" i="5"/>
  <c r="S85" i="5"/>
  <c r="S95" i="5"/>
  <c r="S98" i="5"/>
  <c r="S104" i="5"/>
  <c r="S83" i="5"/>
  <c r="S96" i="5"/>
  <c r="S84" i="5"/>
  <c r="S103" i="5"/>
  <c r="S97" i="5"/>
  <c r="AT54" i="3"/>
  <c r="B56" i="3" s="1"/>
  <c r="Q2" i="3" s="1"/>
  <c r="C100" i="5"/>
  <c r="K100" i="5" s="1"/>
  <c r="O74" i="5"/>
  <c r="C102" i="5"/>
  <c r="K102" i="5" s="1"/>
  <c r="O76" i="5"/>
  <c r="C104" i="5"/>
  <c r="K104" i="5" s="1"/>
  <c r="O78" i="5"/>
  <c r="C103" i="5"/>
  <c r="K103" i="5" s="1"/>
  <c r="O77" i="5"/>
  <c r="C99" i="5"/>
  <c r="K99" i="5" s="1"/>
  <c r="O73" i="5"/>
  <c r="O75" i="5"/>
  <c r="C101" i="5"/>
  <c r="O72" i="5"/>
  <c r="C98" i="5"/>
  <c r="K98" i="5" s="1"/>
  <c r="C105" i="5"/>
  <c r="K105" i="5" s="1"/>
  <c r="O79" i="5"/>
  <c r="B14" i="6" l="1"/>
  <c r="B9" i="6"/>
  <c r="D12" i="6"/>
  <c r="B19" i="6"/>
  <c r="D10" i="6"/>
  <c r="A15" i="6"/>
  <c r="D15" i="6"/>
  <c r="B17" i="6"/>
  <c r="C22" i="6"/>
  <c r="B22" i="6"/>
  <c r="C19" i="6"/>
  <c r="C24" i="6"/>
  <c r="A9" i="6"/>
  <c r="B18" i="6"/>
  <c r="C9" i="6"/>
  <c r="C21" i="6"/>
  <c r="B21" i="6"/>
  <c r="D11" i="6"/>
  <c r="D14" i="6"/>
  <c r="C13" i="6"/>
  <c r="B13" i="6"/>
  <c r="B23" i="6"/>
  <c r="C23" i="6"/>
  <c r="D22" i="6"/>
  <c r="D23" i="6"/>
  <c r="C14" i="6"/>
  <c r="A17" i="6"/>
  <c r="C17" i="6"/>
  <c r="D13" i="6"/>
  <c r="B12" i="6"/>
  <c r="D21" i="6"/>
  <c r="A11" i="6"/>
  <c r="N68" i="1"/>
  <c r="O68" i="1" s="1"/>
  <c r="N107" i="1"/>
  <c r="N69" i="1"/>
  <c r="Z22" i="1"/>
  <c r="AG22" i="1" s="1"/>
  <c r="X22" i="1"/>
  <c r="AE22" i="1" s="1"/>
  <c r="U22" i="1"/>
  <c r="AB22" i="1" s="1"/>
  <c r="N33" i="5"/>
  <c r="N32" i="5"/>
  <c r="N35" i="5"/>
  <c r="N30" i="5"/>
  <c r="N34" i="5"/>
  <c r="AD32" i="5"/>
  <c r="AD30" i="5"/>
  <c r="AD37" i="5"/>
  <c r="AD33" i="5"/>
  <c r="AD34" i="5"/>
  <c r="R40" i="5"/>
  <c r="R36" i="5"/>
  <c r="R32" i="5"/>
  <c r="R38" i="5"/>
  <c r="R30" i="5"/>
  <c r="R39" i="5"/>
  <c r="R31" i="5"/>
  <c r="R41" i="5"/>
  <c r="R37" i="5"/>
  <c r="R42" i="5"/>
  <c r="R43" i="5"/>
  <c r="R35" i="5"/>
  <c r="J37" i="5"/>
  <c r="J33" i="5"/>
  <c r="J30" i="5"/>
  <c r="J39" i="5"/>
  <c r="J35" i="5"/>
  <c r="F39" i="5"/>
  <c r="F35" i="5"/>
  <c r="F31" i="5"/>
  <c r="F36" i="5"/>
  <c r="F32" i="5"/>
  <c r="F37" i="5"/>
  <c r="F33" i="5"/>
  <c r="F34" i="5"/>
  <c r="F30" i="5"/>
  <c r="N31" i="5"/>
  <c r="N36" i="5"/>
  <c r="V37" i="5"/>
  <c r="V33" i="5"/>
  <c r="V38" i="5"/>
  <c r="V34" i="5"/>
  <c r="V30" i="5"/>
  <c r="V39" i="5"/>
  <c r="V35" i="5"/>
  <c r="V31" i="5"/>
  <c r="V36" i="5"/>
  <c r="V32" i="5"/>
  <c r="Z39" i="5"/>
  <c r="Z35" i="5"/>
  <c r="Z31" i="5"/>
  <c r="Z36" i="5"/>
  <c r="Z32" i="5"/>
  <c r="Z37" i="5"/>
  <c r="Z33" i="5"/>
  <c r="Z38" i="5"/>
  <c r="Z30" i="5"/>
  <c r="B42" i="5"/>
  <c r="B38" i="5"/>
  <c r="B12" i="5"/>
  <c r="B34" i="5" s="1"/>
  <c r="B8" i="5"/>
  <c r="B30" i="5" s="1"/>
  <c r="B10" i="5"/>
  <c r="B32" i="5" s="1"/>
  <c r="B13" i="5"/>
  <c r="B35" i="5" s="1"/>
  <c r="B9" i="5"/>
  <c r="B31" i="5" s="1"/>
  <c r="B44" i="5"/>
  <c r="B14" i="5"/>
  <c r="B36" i="5" s="1"/>
  <c r="B41" i="5"/>
  <c r="B37" i="5"/>
  <c r="B11" i="5"/>
  <c r="B33" i="5" s="1"/>
  <c r="N110" i="1"/>
  <c r="N109" i="1"/>
  <c r="CL81" i="5"/>
  <c r="O98" i="5"/>
  <c r="DN81" i="5"/>
  <c r="O105" i="5"/>
  <c r="S130" i="1"/>
  <c r="T130" i="1" s="1"/>
  <c r="S129" i="1"/>
  <c r="T129" i="1" s="1"/>
  <c r="N65" i="1"/>
  <c r="N112" i="1"/>
  <c r="DJ81" i="5"/>
  <c r="O104" i="5"/>
  <c r="DF81" i="5"/>
  <c r="O103" i="5"/>
  <c r="N115" i="1"/>
  <c r="N114" i="1"/>
  <c r="CP81" i="5"/>
  <c r="O99" i="5"/>
  <c r="N74" i="1"/>
  <c r="CT81" i="5"/>
  <c r="O100" i="5"/>
  <c r="W10" i="1"/>
  <c r="Y10" i="1" s="1"/>
  <c r="U10" i="1"/>
  <c r="B43" i="5"/>
  <c r="B39" i="5"/>
  <c r="B40" i="5"/>
  <c r="N108" i="1"/>
  <c r="DB81" i="5"/>
  <c r="O102" i="5"/>
  <c r="N113" i="1"/>
  <c r="N66" i="1"/>
  <c r="N73" i="1"/>
  <c r="S127" i="1"/>
  <c r="T127" i="1" s="1"/>
  <c r="X14" i="1"/>
  <c r="AE14" i="1" s="1"/>
  <c r="Z17" i="1"/>
  <c r="N75" i="1"/>
  <c r="O76" i="1" s="1"/>
  <c r="P76" i="1" s="1"/>
  <c r="S125" i="1"/>
  <c r="T125" i="1" s="1"/>
  <c r="X24" i="1"/>
  <c r="AE24" i="1" s="1"/>
  <c r="B51" i="3"/>
  <c r="U2" i="3" s="1"/>
  <c r="W22" i="1"/>
  <c r="Y22" i="1" s="1"/>
  <c r="W23" i="1"/>
  <c r="Y23" i="1" s="1"/>
  <c r="S128" i="1"/>
  <c r="T128" i="1" s="1"/>
  <c r="X27" i="1"/>
  <c r="AE27" i="1" s="1"/>
  <c r="X32" i="1"/>
  <c r="AE32" i="1" s="1"/>
  <c r="U23" i="1"/>
  <c r="AB23" i="1" s="1"/>
  <c r="S126" i="1"/>
  <c r="T126" i="1" s="1"/>
  <c r="Z14" i="1"/>
  <c r="X23" i="1"/>
  <c r="AE23" i="1" s="1"/>
  <c r="U16" i="1"/>
  <c r="AB16" i="1" s="1"/>
  <c r="W32" i="1"/>
  <c r="Y32" i="1" s="1"/>
  <c r="Z16" i="1"/>
  <c r="W16" i="1"/>
  <c r="Y16" i="1" s="1"/>
  <c r="W27" i="1"/>
  <c r="Y27" i="1" s="1"/>
  <c r="U32" i="1"/>
  <c r="AD32" i="1" s="1"/>
  <c r="AH32" i="1" s="1"/>
  <c r="U27" i="1"/>
  <c r="U14" i="1"/>
  <c r="X10" i="1"/>
  <c r="AE10" i="1" s="1"/>
  <c r="Z10" i="1"/>
  <c r="W17" i="1"/>
  <c r="Y17" i="1" s="1"/>
  <c r="U17" i="1"/>
  <c r="U24" i="1"/>
  <c r="AB24" i="1" s="1"/>
  <c r="Z24" i="1"/>
  <c r="AG24" i="1" s="1"/>
  <c r="O68" i="5"/>
  <c r="C91" i="5" s="1"/>
  <c r="K91" i="5" s="1"/>
  <c r="BJ81" i="5" s="1"/>
  <c r="C90" i="5"/>
  <c r="C86" i="5"/>
  <c r="O66" i="5"/>
  <c r="C87" i="5" s="1"/>
  <c r="O70" i="5"/>
  <c r="C95" i="5" s="1"/>
  <c r="K95" i="5" s="1"/>
  <c r="BZ81" i="5" s="1"/>
  <c r="C94" i="5"/>
  <c r="K94" i="5" s="1"/>
  <c r="C82" i="5"/>
  <c r="O64" i="5"/>
  <c r="C83" i="5" s="1"/>
  <c r="C92" i="5"/>
  <c r="K92" i="5" s="1"/>
  <c r="O92" i="5" s="1"/>
  <c r="O69" i="5"/>
  <c r="C93" i="5" s="1"/>
  <c r="K93" i="5" s="1"/>
  <c r="BR81" i="5" s="1"/>
  <c r="O65" i="5"/>
  <c r="C85" i="5" s="1"/>
  <c r="K85" i="5" s="1"/>
  <c r="AL81" i="5" s="1"/>
  <c r="C84" i="5"/>
  <c r="C88" i="5"/>
  <c r="K88" i="5" s="1"/>
  <c r="O67" i="5"/>
  <c r="C89" i="5" s="1"/>
  <c r="K89" i="5" s="1"/>
  <c r="BB81" i="5" s="1"/>
  <c r="O71" i="5"/>
  <c r="C97" i="5" s="1"/>
  <c r="K97" i="5" s="1"/>
  <c r="CH81" i="5" s="1"/>
  <c r="C96" i="5"/>
  <c r="K96" i="5" s="1"/>
  <c r="N116" i="1"/>
  <c r="O117" i="1" s="1"/>
  <c r="P117" i="1" s="1"/>
  <c r="Q118" i="1" s="1"/>
  <c r="R118" i="1" s="1"/>
  <c r="N72" i="1"/>
  <c r="N111" i="1"/>
  <c r="W20" i="1"/>
  <c r="Y20" i="1" s="1"/>
  <c r="U20" i="1"/>
  <c r="X20" i="1"/>
  <c r="AE20" i="1" s="1"/>
  <c r="Z20" i="1"/>
  <c r="AG20" i="1" s="1"/>
  <c r="W29" i="1"/>
  <c r="Y29" i="1" s="1"/>
  <c r="X29" i="1"/>
  <c r="AE29" i="1" s="1"/>
  <c r="Z29" i="1"/>
  <c r="AG29" i="1" s="1"/>
  <c r="U29" i="1"/>
  <c r="Z25" i="1"/>
  <c r="AG25" i="1" s="1"/>
  <c r="X25" i="1"/>
  <c r="AE25" i="1" s="1"/>
  <c r="U25" i="1"/>
  <c r="W25" i="1"/>
  <c r="Y25" i="1" s="1"/>
  <c r="X13" i="1"/>
  <c r="AE13" i="1" s="1"/>
  <c r="W13" i="1"/>
  <c r="Y13" i="1" s="1"/>
  <c r="U13" i="1"/>
  <c r="Z13" i="1"/>
  <c r="X18" i="1"/>
  <c r="AE18" i="1" s="1"/>
  <c r="Z18" i="1"/>
  <c r="AG18" i="1" s="1"/>
  <c r="U18" i="1"/>
  <c r="W18" i="1"/>
  <c r="Y18" i="1" s="1"/>
  <c r="W11" i="1"/>
  <c r="Y11" i="1" s="1"/>
  <c r="X11" i="1"/>
  <c r="AE11" i="1" s="1"/>
  <c r="U11" i="1"/>
  <c r="Z11" i="1"/>
  <c r="W15" i="1"/>
  <c r="Y15" i="1" s="1"/>
  <c r="Z15" i="1"/>
  <c r="X15" i="1"/>
  <c r="AE15" i="1" s="1"/>
  <c r="U15" i="1"/>
  <c r="S124" i="1"/>
  <c r="T124" i="1" s="1"/>
  <c r="W28" i="1"/>
  <c r="Y28" i="1" s="1"/>
  <c r="Z28" i="1"/>
  <c r="AG28" i="1" s="1"/>
  <c r="U28" i="1"/>
  <c r="X28" i="1"/>
  <c r="AE28" i="1" s="1"/>
  <c r="U21" i="1"/>
  <c r="X21" i="1"/>
  <c r="AE21" i="1" s="1"/>
  <c r="Z21" i="1"/>
  <c r="AG21" i="1" s="1"/>
  <c r="W21" i="1"/>
  <c r="Y21" i="1" s="1"/>
  <c r="X26" i="1"/>
  <c r="AE26" i="1" s="1"/>
  <c r="Z26" i="1"/>
  <c r="AG26" i="1" s="1"/>
  <c r="U26" i="1"/>
  <c r="W26" i="1"/>
  <c r="Y26" i="1" s="1"/>
  <c r="X31" i="1"/>
  <c r="AE31" i="1" s="1"/>
  <c r="W31" i="1"/>
  <c r="Y31" i="1" s="1"/>
  <c r="Z31" i="1"/>
  <c r="AG31" i="1" s="1"/>
  <c r="U31" i="1"/>
  <c r="U30" i="1"/>
  <c r="X30" i="1"/>
  <c r="AE30" i="1" s="1"/>
  <c r="Z30" i="1"/>
  <c r="AG30" i="1" s="1"/>
  <c r="W30" i="1"/>
  <c r="Y30" i="1" s="1"/>
  <c r="U12" i="1"/>
  <c r="Z12" i="1"/>
  <c r="W12" i="1"/>
  <c r="Y12" i="1" s="1"/>
  <c r="X12" i="1"/>
  <c r="AE12" i="1" s="1"/>
  <c r="W19" i="1"/>
  <c r="Y19" i="1" s="1"/>
  <c r="U19" i="1"/>
  <c r="X19" i="1"/>
  <c r="AE19" i="1" s="1"/>
  <c r="Z19" i="1"/>
  <c r="AG19" i="1" s="1"/>
  <c r="N70" i="1"/>
  <c r="N71" i="1"/>
  <c r="AD38" i="5"/>
  <c r="AD39" i="5"/>
  <c r="AD31" i="5"/>
  <c r="AE7" i="5"/>
  <c r="AE12" i="5"/>
  <c r="AE8" i="5"/>
  <c r="AE19" i="5"/>
  <c r="AE14" i="5"/>
  <c r="AE9" i="5"/>
  <c r="AD40" i="5"/>
  <c r="AD43" i="5"/>
  <c r="AC5" i="5"/>
  <c r="AD5" i="5"/>
  <c r="AE24" i="5"/>
  <c r="AE23" i="5"/>
  <c r="AE22" i="5"/>
  <c r="AE25" i="5"/>
  <c r="V97" i="5"/>
  <c r="AD35" i="5"/>
  <c r="AD7" i="5"/>
  <c r="AE20" i="5"/>
  <c r="AE15" i="5"/>
  <c r="AE18" i="5"/>
  <c r="AE21" i="5"/>
  <c r="AD59" i="5"/>
  <c r="AD36" i="5"/>
  <c r="AD42" i="5"/>
  <c r="AE16" i="5"/>
  <c r="AE11" i="5"/>
  <c r="AE10" i="5"/>
  <c r="AE17" i="5"/>
  <c r="AD41" i="5"/>
  <c r="V105" i="5"/>
  <c r="AE28" i="5"/>
  <c r="AE13" i="5"/>
  <c r="AE27" i="5"/>
  <c r="AE26" i="5"/>
  <c r="F40" i="5"/>
  <c r="F5" i="5"/>
  <c r="G12" i="5"/>
  <c r="G8" i="5"/>
  <c r="G11" i="5"/>
  <c r="G27" i="5"/>
  <c r="G22" i="5"/>
  <c r="G20" i="5"/>
  <c r="G25" i="5"/>
  <c r="G10" i="5"/>
  <c r="G13" i="5"/>
  <c r="F42" i="5"/>
  <c r="F43" i="5"/>
  <c r="F44" i="5"/>
  <c r="G28" i="5"/>
  <c r="F7" i="5"/>
  <c r="G16" i="5"/>
  <c r="G17" i="5"/>
  <c r="G23" i="5"/>
  <c r="G26" i="5"/>
  <c r="F41" i="5"/>
  <c r="E5" i="5"/>
  <c r="G9" i="5"/>
  <c r="G19" i="5"/>
  <c r="G18" i="5"/>
  <c r="F38" i="5"/>
  <c r="G24" i="5"/>
  <c r="G15" i="5"/>
  <c r="G14" i="5"/>
  <c r="G21" i="5"/>
  <c r="G7" i="5"/>
  <c r="V99" i="5"/>
  <c r="N39" i="5"/>
  <c r="M5" i="5"/>
  <c r="O12" i="5"/>
  <c r="O8" i="5"/>
  <c r="O19" i="5"/>
  <c r="O14" i="5"/>
  <c r="O9" i="5"/>
  <c r="N38" i="5"/>
  <c r="O16" i="5"/>
  <c r="O11" i="5"/>
  <c r="O10" i="5"/>
  <c r="O13" i="5"/>
  <c r="V101" i="5"/>
  <c r="O17" i="5"/>
  <c r="O27" i="5"/>
  <c r="O26" i="5"/>
  <c r="N37" i="5"/>
  <c r="O28" i="5"/>
  <c r="O24" i="5"/>
  <c r="O23" i="5"/>
  <c r="O22" i="5"/>
  <c r="O25" i="5"/>
  <c r="N41" i="5"/>
  <c r="N40" i="5"/>
  <c r="N5" i="5"/>
  <c r="O20" i="5"/>
  <c r="O15" i="5"/>
  <c r="O18" i="5"/>
  <c r="O21" i="5"/>
  <c r="N7" i="5"/>
  <c r="O7" i="5"/>
  <c r="V40" i="5"/>
  <c r="V41" i="5"/>
  <c r="V43" i="5"/>
  <c r="W28" i="5"/>
  <c r="W12" i="5"/>
  <c r="W8" i="5"/>
  <c r="W23" i="5"/>
  <c r="W18" i="5"/>
  <c r="W13" i="5"/>
  <c r="U5" i="5"/>
  <c r="W11" i="5"/>
  <c r="W10" i="5"/>
  <c r="W9" i="5"/>
  <c r="V42" i="5"/>
  <c r="W24" i="5"/>
  <c r="W27" i="5"/>
  <c r="W26" i="5"/>
  <c r="W25" i="5"/>
  <c r="W20" i="5"/>
  <c r="W19" i="5"/>
  <c r="W22" i="5"/>
  <c r="W21" i="5"/>
  <c r="V5" i="5"/>
  <c r="W16" i="5"/>
  <c r="W15" i="5"/>
  <c r="W14" i="5"/>
  <c r="W17" i="5"/>
  <c r="W7" i="5"/>
  <c r="V7" i="5"/>
  <c r="V103" i="5"/>
  <c r="Z43" i="5"/>
  <c r="Z41" i="5"/>
  <c r="V104" i="5"/>
  <c r="Y5" i="5"/>
  <c r="AA12" i="5"/>
  <c r="AA8" i="5"/>
  <c r="AA23" i="5"/>
  <c r="AA18" i="5"/>
  <c r="AA13" i="5"/>
  <c r="Z42" i="5"/>
  <c r="AA28" i="5"/>
  <c r="Z7" i="5"/>
  <c r="AA20" i="5"/>
  <c r="AA19" i="5"/>
  <c r="AA22" i="5"/>
  <c r="AA21" i="5"/>
  <c r="Z40" i="5"/>
  <c r="Z34" i="5"/>
  <c r="AA16" i="5"/>
  <c r="AA15" i="5"/>
  <c r="AA14" i="5"/>
  <c r="AA17" i="5"/>
  <c r="V96" i="5"/>
  <c r="Z5" i="5"/>
  <c r="AA11" i="5"/>
  <c r="AA10" i="5"/>
  <c r="AA9" i="5"/>
  <c r="AA7" i="5"/>
  <c r="AA24" i="5"/>
  <c r="AA27" i="5"/>
  <c r="AA26" i="5"/>
  <c r="AA25" i="5"/>
  <c r="B5" i="5"/>
  <c r="C12" i="5"/>
  <c r="C8" i="5"/>
  <c r="C15" i="5"/>
  <c r="C10" i="5"/>
  <c r="C26" i="5"/>
  <c r="C16" i="5"/>
  <c r="C25" i="5"/>
  <c r="C27" i="5"/>
  <c r="C9" i="5"/>
  <c r="C28" i="5"/>
  <c r="C13" i="5"/>
  <c r="C23" i="5"/>
  <c r="C22" i="5"/>
  <c r="C7" i="5"/>
  <c r="A5" i="5"/>
  <c r="C24" i="5"/>
  <c r="C19" i="5"/>
  <c r="C18" i="5"/>
  <c r="C21" i="5"/>
  <c r="C20" i="5"/>
  <c r="C11" i="5"/>
  <c r="C14" i="5"/>
  <c r="C17" i="5"/>
  <c r="J38" i="5"/>
  <c r="J40" i="5"/>
  <c r="K24" i="5"/>
  <c r="K15" i="5"/>
  <c r="K10" i="5"/>
  <c r="K26" i="5"/>
  <c r="J41" i="5"/>
  <c r="J42" i="5"/>
  <c r="J43" i="5"/>
  <c r="J32" i="5"/>
  <c r="I5" i="5"/>
  <c r="K13" i="5"/>
  <c r="K23" i="5"/>
  <c r="K22" i="5"/>
  <c r="J31" i="5"/>
  <c r="J5" i="5"/>
  <c r="K20" i="5"/>
  <c r="K19" i="5"/>
  <c r="K18" i="5"/>
  <c r="K25" i="5"/>
  <c r="J36" i="5"/>
  <c r="K16" i="5"/>
  <c r="K11" i="5"/>
  <c r="K14" i="5"/>
  <c r="K17" i="5"/>
  <c r="J34" i="5"/>
  <c r="J44" i="5"/>
  <c r="K8" i="5"/>
  <c r="K28" i="5"/>
  <c r="K12" i="5"/>
  <c r="K21" i="5"/>
  <c r="K27" i="5"/>
  <c r="K9" i="5"/>
  <c r="R33" i="5"/>
  <c r="V102" i="5"/>
  <c r="S28" i="5"/>
  <c r="Q5" i="5"/>
  <c r="S12" i="5"/>
  <c r="S8" i="5"/>
  <c r="S23" i="5"/>
  <c r="S18" i="5"/>
  <c r="S13" i="5"/>
  <c r="S24" i="5"/>
  <c r="S27" i="5"/>
  <c r="S26" i="5"/>
  <c r="S25" i="5"/>
  <c r="R5" i="5"/>
  <c r="S20" i="5"/>
  <c r="S19" i="5"/>
  <c r="S22" i="5"/>
  <c r="S21" i="5"/>
  <c r="R34" i="5"/>
  <c r="R7" i="5"/>
  <c r="S16" i="5"/>
  <c r="S15" i="5"/>
  <c r="S14" i="5"/>
  <c r="S17" i="5"/>
  <c r="S11" i="5"/>
  <c r="S10" i="5"/>
  <c r="S9" i="5"/>
  <c r="S7" i="5"/>
  <c r="K101" i="5"/>
  <c r="O69" i="1" l="1"/>
  <c r="P68" i="1" s="1"/>
  <c r="O108" i="1"/>
  <c r="O113" i="1"/>
  <c r="Z59" i="5"/>
  <c r="V59" i="5"/>
  <c r="V95" i="5"/>
  <c r="O110" i="1"/>
  <c r="BV81" i="5"/>
  <c r="O94" i="5"/>
  <c r="V88" i="5" s="1"/>
  <c r="O66" i="1"/>
  <c r="O112" i="1"/>
  <c r="P112" i="1" s="1"/>
  <c r="O115" i="1"/>
  <c r="O74" i="1"/>
  <c r="AD10" i="1"/>
  <c r="AH10" i="1" s="1"/>
  <c r="AG17" i="1"/>
  <c r="AG16" i="1"/>
  <c r="AG15" i="1"/>
  <c r="AG14" i="1"/>
  <c r="AG11" i="1"/>
  <c r="AG10" i="1"/>
  <c r="AG12" i="1"/>
  <c r="AG13" i="1"/>
  <c r="O109" i="1"/>
  <c r="O114" i="1"/>
  <c r="CD81" i="5"/>
  <c r="O96" i="5"/>
  <c r="V89" i="5" s="1"/>
  <c r="O67" i="1"/>
  <c r="P67" i="1" s="1"/>
  <c r="O73" i="1"/>
  <c r="AB10" i="1"/>
  <c r="O111" i="1"/>
  <c r="O116" i="1"/>
  <c r="P116" i="1" s="1"/>
  <c r="Q117" i="1" s="1"/>
  <c r="R117" i="1" s="1"/>
  <c r="S118" i="1" s="1"/>
  <c r="T118" i="1" s="1"/>
  <c r="V94" i="5"/>
  <c r="BN81" i="5"/>
  <c r="O75" i="1"/>
  <c r="P75" i="1" s="1"/>
  <c r="Q76" i="1" s="1"/>
  <c r="R76" i="1" s="1"/>
  <c r="O72" i="1"/>
  <c r="AD23" i="1"/>
  <c r="AH23" i="1" s="1"/>
  <c r="AD22" i="1"/>
  <c r="AH22" i="1" s="1"/>
  <c r="AD16" i="1"/>
  <c r="AB27" i="1"/>
  <c r="AD27" i="1"/>
  <c r="AH27" i="1" s="1"/>
  <c r="AD14" i="1"/>
  <c r="AB14" i="1"/>
  <c r="AB32" i="1"/>
  <c r="AD24" i="1"/>
  <c r="AH24" i="1" s="1"/>
  <c r="AB17" i="1"/>
  <c r="AD17" i="1"/>
  <c r="J59" i="5"/>
  <c r="R59" i="5"/>
  <c r="V92" i="5"/>
  <c r="K84" i="5"/>
  <c r="V90" i="5"/>
  <c r="O88" i="5"/>
  <c r="AX81" i="5"/>
  <c r="N59" i="5"/>
  <c r="K90" i="5"/>
  <c r="V93" i="5"/>
  <c r="B59" i="5"/>
  <c r="F59" i="5"/>
  <c r="V91" i="5"/>
  <c r="AB28" i="1"/>
  <c r="AD28" i="1"/>
  <c r="AH28" i="1" s="1"/>
  <c r="AB18" i="1"/>
  <c r="AD18" i="1"/>
  <c r="AH18" i="1" s="1"/>
  <c r="AD31" i="1"/>
  <c r="AH31" i="1" s="1"/>
  <c r="AB31" i="1"/>
  <c r="AD15" i="1"/>
  <c r="AB15" i="1"/>
  <c r="AD20" i="1"/>
  <c r="AH20" i="1" s="1"/>
  <c r="AB20" i="1"/>
  <c r="O70" i="1"/>
  <c r="O71" i="1"/>
  <c r="AD12" i="1"/>
  <c r="AH12" i="1" s="1"/>
  <c r="AB12" i="1"/>
  <c r="AB30" i="1"/>
  <c r="AD30" i="1"/>
  <c r="AH30" i="1" s="1"/>
  <c r="AD21" i="1"/>
  <c r="AH21" i="1" s="1"/>
  <c r="AB21" i="1"/>
  <c r="AB13" i="1"/>
  <c r="AD13" i="1"/>
  <c r="AD25" i="1"/>
  <c r="AH25" i="1" s="1"/>
  <c r="AB25" i="1"/>
  <c r="AD26" i="1"/>
  <c r="AH26" i="1" s="1"/>
  <c r="AB26" i="1"/>
  <c r="AB11" i="1"/>
  <c r="AD11" i="1"/>
  <c r="AH11" i="1" s="1"/>
  <c r="AB19" i="1"/>
  <c r="AD19" i="1"/>
  <c r="AH19" i="1" s="1"/>
  <c r="AD29" i="1"/>
  <c r="AH29" i="1" s="1"/>
  <c r="AB29" i="1"/>
  <c r="B50" i="5"/>
  <c r="B55" i="5"/>
  <c r="R50" i="5"/>
  <c r="S5" i="5" s="1"/>
  <c r="S29" i="5" s="1"/>
  <c r="R55" i="5"/>
  <c r="V50" i="5"/>
  <c r="W5" i="5" s="1"/>
  <c r="W29" i="5" s="1"/>
  <c r="V55" i="5"/>
  <c r="J55" i="5"/>
  <c r="J50" i="5"/>
  <c r="K5" i="5" s="1"/>
  <c r="K29" i="5" s="1"/>
  <c r="Z55" i="5"/>
  <c r="Z50" i="5"/>
  <c r="AA5" i="5" s="1"/>
  <c r="AA29" i="5" s="1"/>
  <c r="F50" i="5"/>
  <c r="G5" i="5" s="1"/>
  <c r="G29" i="5" s="1"/>
  <c r="F55" i="5"/>
  <c r="AD55" i="5"/>
  <c r="AD50" i="5"/>
  <c r="AE5" i="5" s="1"/>
  <c r="AE29" i="5" s="1"/>
  <c r="N50" i="5"/>
  <c r="O5" i="5" s="1"/>
  <c r="O29" i="5" s="1"/>
  <c r="N55" i="5"/>
  <c r="O101" i="5"/>
  <c r="V87" i="5" s="1"/>
  <c r="CX81" i="5"/>
  <c r="AD6" i="5" l="1"/>
  <c r="P28" i="4" s="1"/>
  <c r="V6" i="5"/>
  <c r="P26" i="4" s="1"/>
  <c r="Z6" i="5"/>
  <c r="P27" i="4" s="1"/>
  <c r="P114" i="1"/>
  <c r="P108" i="1"/>
  <c r="P111" i="1"/>
  <c r="Q112" i="1" s="1"/>
  <c r="P113" i="1"/>
  <c r="P73" i="1"/>
  <c r="P72" i="1"/>
  <c r="P66" i="1"/>
  <c r="Q67" i="1" s="1"/>
  <c r="AH17" i="1"/>
  <c r="AH16" i="1"/>
  <c r="AH15" i="1"/>
  <c r="AH14" i="1"/>
  <c r="AH13" i="1"/>
  <c r="P109" i="1"/>
  <c r="Q68" i="1"/>
  <c r="P74" i="1"/>
  <c r="Q75" i="1" s="1"/>
  <c r="R75" i="1" s="1"/>
  <c r="S76" i="1" s="1"/>
  <c r="T76" i="1" s="1"/>
  <c r="P110" i="1"/>
  <c r="P115" i="1"/>
  <c r="Q116" i="1" s="1"/>
  <c r="R116" i="1" s="1"/>
  <c r="S117" i="1" s="1"/>
  <c r="T117" i="1" s="1"/>
  <c r="U118" i="1" s="1"/>
  <c r="V118" i="1" s="1"/>
  <c r="P71" i="1"/>
  <c r="BF81" i="5"/>
  <c r="O90" i="5"/>
  <c r="V85" i="5" s="1"/>
  <c r="AH81" i="5"/>
  <c r="O84" i="5"/>
  <c r="P70" i="1"/>
  <c r="P69" i="1"/>
  <c r="B52" i="5"/>
  <c r="U2" i="5" s="1"/>
  <c r="H15" i="4" s="1"/>
  <c r="C5" i="5"/>
  <c r="C29" i="5" s="1"/>
  <c r="B57" i="5"/>
  <c r="N6" i="5" l="1"/>
  <c r="P24" i="4" s="1"/>
  <c r="Q114" i="1"/>
  <c r="Q109" i="1"/>
  <c r="V86" i="5"/>
  <c r="Q113" i="1"/>
  <c r="Q111" i="1"/>
  <c r="R111" i="1" s="1"/>
  <c r="Q73" i="1"/>
  <c r="V83" i="5"/>
  <c r="Q72" i="1"/>
  <c r="Q110" i="1"/>
  <c r="R67" i="1"/>
  <c r="Q74" i="1"/>
  <c r="R74" i="1" s="1"/>
  <c r="S75" i="1" s="1"/>
  <c r="T75" i="1" s="1"/>
  <c r="U76" i="1" s="1"/>
  <c r="V76" i="1" s="1"/>
  <c r="Q71" i="1"/>
  <c r="Q115" i="1"/>
  <c r="R115" i="1" s="1"/>
  <c r="S116" i="1" s="1"/>
  <c r="T116" i="1" s="1"/>
  <c r="U117" i="1" s="1"/>
  <c r="V117" i="1" s="1"/>
  <c r="W118" i="1" s="1"/>
  <c r="X118" i="1" s="1"/>
  <c r="Q70" i="1"/>
  <c r="Q69" i="1"/>
  <c r="H13" i="4"/>
  <c r="Q2" i="5"/>
  <c r="R113" i="1" l="1"/>
  <c r="F6" i="5"/>
  <c r="P22" i="4" s="1"/>
  <c r="R6" i="5"/>
  <c r="P25" i="4" s="1"/>
  <c r="R112" i="1"/>
  <c r="S112" i="1" s="1"/>
  <c r="R110" i="1"/>
  <c r="S111" i="1" s="1"/>
  <c r="R72" i="1"/>
  <c r="R71" i="1"/>
  <c r="R70" i="1"/>
  <c r="R109" i="1"/>
  <c r="R73" i="1"/>
  <c r="S74" i="1" s="1"/>
  <c r="T74" i="1" s="1"/>
  <c r="U75" i="1" s="1"/>
  <c r="V75" i="1" s="1"/>
  <c r="W76" i="1" s="1"/>
  <c r="X76" i="1" s="1"/>
  <c r="R114" i="1"/>
  <c r="S115" i="1" s="1"/>
  <c r="T115" i="1" s="1"/>
  <c r="U116" i="1" s="1"/>
  <c r="V116" i="1" s="1"/>
  <c r="W117" i="1" s="1"/>
  <c r="X117" i="1" s="1"/>
  <c r="Y118" i="1" s="1"/>
  <c r="AA118" i="1" s="1"/>
  <c r="R69" i="1"/>
  <c r="R68" i="1"/>
  <c r="S113" i="1" l="1"/>
  <c r="T112" i="1" s="1"/>
  <c r="T111" i="1"/>
  <c r="S72" i="1"/>
  <c r="S71" i="1"/>
  <c r="S70" i="1"/>
  <c r="S110" i="1"/>
  <c r="S73" i="1"/>
  <c r="T73" i="1" s="1"/>
  <c r="U74" i="1" s="1"/>
  <c r="V74" i="1" s="1"/>
  <c r="W75" i="1" s="1"/>
  <c r="X75" i="1" s="1"/>
  <c r="Y76" i="1" s="1"/>
  <c r="AA76" i="1" s="1"/>
  <c r="S114" i="1"/>
  <c r="S69" i="1"/>
  <c r="S68" i="1"/>
  <c r="U112" i="1" l="1"/>
  <c r="T71" i="1"/>
  <c r="T70" i="1"/>
  <c r="T69" i="1"/>
  <c r="T110" i="1"/>
  <c r="U111" i="1" s="1"/>
  <c r="T72" i="1"/>
  <c r="U73" i="1" s="1"/>
  <c r="V73" i="1" s="1"/>
  <c r="W74" i="1" s="1"/>
  <c r="X74" i="1" s="1"/>
  <c r="Y75" i="1" s="1"/>
  <c r="AA75" i="1" s="1"/>
  <c r="AB76" i="1" s="1"/>
  <c r="AC76" i="1" s="1"/>
  <c r="T114" i="1"/>
  <c r="U115" i="1" s="1"/>
  <c r="V115" i="1" s="1"/>
  <c r="W116" i="1" s="1"/>
  <c r="X116" i="1" s="1"/>
  <c r="Y117" i="1" s="1"/>
  <c r="AA117" i="1" s="1"/>
  <c r="AB118" i="1" s="1"/>
  <c r="AC118" i="1" s="1"/>
  <c r="T113" i="1"/>
  <c r="T68" i="1"/>
  <c r="V111" i="1" l="1"/>
  <c r="U71" i="1"/>
  <c r="U70" i="1"/>
  <c r="U69" i="1"/>
  <c r="U72" i="1"/>
  <c r="V72" i="1" s="1"/>
  <c r="W73" i="1" s="1"/>
  <c r="X73" i="1" s="1"/>
  <c r="Y74" i="1" s="1"/>
  <c r="AA74" i="1" s="1"/>
  <c r="AB75" i="1" s="1"/>
  <c r="AC75" i="1" s="1"/>
  <c r="AD76" i="1" s="1"/>
  <c r="AE76" i="1" s="1"/>
  <c r="U114" i="1"/>
  <c r="V114" i="1" s="1"/>
  <c r="W115" i="1" s="1"/>
  <c r="X115" i="1" s="1"/>
  <c r="Y116" i="1" s="1"/>
  <c r="AA116" i="1" s="1"/>
  <c r="AB117" i="1" s="1"/>
  <c r="AC117" i="1" s="1"/>
  <c r="AD118" i="1" s="1"/>
  <c r="AE118" i="1" s="1"/>
  <c r="U113" i="1"/>
  <c r="V71" i="1" l="1"/>
  <c r="W72" i="1" s="1"/>
  <c r="X72" i="1" s="1"/>
  <c r="Y73" i="1" s="1"/>
  <c r="AA73" i="1" s="1"/>
  <c r="AB74" i="1" s="1"/>
  <c r="AC74" i="1" s="1"/>
  <c r="AD75" i="1" s="1"/>
  <c r="AE75" i="1" s="1"/>
  <c r="AF76" i="1" s="1"/>
  <c r="AG76" i="1" s="1"/>
  <c r="V69" i="1"/>
  <c r="V70" i="1"/>
  <c r="V113" i="1"/>
  <c r="W114" i="1" s="1"/>
  <c r="X114" i="1" s="1"/>
  <c r="Y115" i="1" s="1"/>
  <c r="AA115" i="1" s="1"/>
  <c r="AB116" i="1" s="1"/>
  <c r="AC116" i="1" s="1"/>
  <c r="AD117" i="1" s="1"/>
  <c r="AE117" i="1" s="1"/>
  <c r="AF118" i="1" s="1"/>
  <c r="AG118" i="1" s="1"/>
  <c r="V112" i="1"/>
  <c r="W70" i="1" l="1"/>
  <c r="W71" i="1"/>
  <c r="X71" i="1" s="1"/>
  <c r="Y72" i="1" s="1"/>
  <c r="AA72" i="1" s="1"/>
  <c r="AB73" i="1" s="1"/>
  <c r="AC73" i="1" s="1"/>
  <c r="AD74" i="1" s="1"/>
  <c r="AE74" i="1" s="1"/>
  <c r="AF75" i="1" s="1"/>
  <c r="AG75" i="1" s="1"/>
  <c r="AH76" i="1" s="1"/>
  <c r="AI76" i="1" s="1"/>
  <c r="W113" i="1"/>
  <c r="X113" i="1" s="1"/>
  <c r="Y114" i="1" s="1"/>
  <c r="AA114" i="1" s="1"/>
  <c r="AB115" i="1" s="1"/>
  <c r="AC115" i="1" s="1"/>
  <c r="AD116" i="1" s="1"/>
  <c r="AE116" i="1" s="1"/>
  <c r="AF117" i="1" s="1"/>
  <c r="AG117" i="1" s="1"/>
  <c r="AH118" i="1" s="1"/>
  <c r="AI118" i="1" s="1"/>
  <c r="W112" i="1"/>
  <c r="X70" i="1" l="1"/>
  <c r="Y71" i="1" s="1"/>
  <c r="AA71" i="1" s="1"/>
  <c r="AB72" i="1" s="1"/>
  <c r="AC72" i="1" s="1"/>
  <c r="AD73" i="1" s="1"/>
  <c r="AE73" i="1" s="1"/>
  <c r="AF74" i="1" s="1"/>
  <c r="AG74" i="1" s="1"/>
  <c r="AH75" i="1" s="1"/>
  <c r="AI75" i="1" s="1"/>
  <c r="AJ76" i="1" s="1"/>
  <c r="AK76" i="1" s="1"/>
  <c r="X112" i="1"/>
  <c r="Y113" i="1" s="1"/>
  <c r="AA113" i="1" s="1"/>
  <c r="AB114" i="1" s="1"/>
  <c r="AC114" i="1" s="1"/>
  <c r="AD115" i="1" s="1"/>
  <c r="AE115" i="1" s="1"/>
  <c r="AF116" i="1" s="1"/>
  <c r="AG116" i="1" s="1"/>
  <c r="AH117" i="1" s="1"/>
  <c r="AI117" i="1" s="1"/>
  <c r="AJ118" i="1" s="1"/>
  <c r="AK118" i="1" s="1"/>
  <c r="B82" i="5" l="1"/>
  <c r="B66" i="5"/>
  <c r="B86" i="5" s="1"/>
  <c r="J6" i="3"/>
  <c r="I63" i="1" s="1"/>
  <c r="K63" i="1" s="1"/>
  <c r="R66" i="5"/>
  <c r="G86" i="5" s="1"/>
  <c r="K6" i="3"/>
  <c r="I105" i="1" s="1"/>
  <c r="K105" i="1" s="1"/>
  <c r="L105" i="1" l="1"/>
  <c r="M106" i="1" s="1"/>
  <c r="N106" i="1" s="1"/>
  <c r="O107" i="1" s="1"/>
  <c r="P107" i="1" s="1"/>
  <c r="Q108" i="1" s="1"/>
  <c r="R108" i="1" s="1"/>
  <c r="S109" i="1" s="1"/>
  <c r="T109" i="1" s="1"/>
  <c r="U110" i="1" s="1"/>
  <c r="V110" i="1" s="1"/>
  <c r="W111" i="1" s="1"/>
  <c r="X111" i="1" s="1"/>
  <c r="Y112" i="1" s="1"/>
  <c r="AA112" i="1" s="1"/>
  <c r="AB113" i="1" s="1"/>
  <c r="AC113" i="1" s="1"/>
  <c r="AD114" i="1" s="1"/>
  <c r="AE114" i="1" s="1"/>
  <c r="AF115" i="1" s="1"/>
  <c r="AG115" i="1" s="1"/>
  <c r="AH116" i="1" s="1"/>
  <c r="AI116" i="1" s="1"/>
  <c r="AJ117" i="1" s="1"/>
  <c r="AK117" i="1" s="1"/>
  <c r="AL118" i="1" s="1"/>
  <c r="AM118" i="1" s="1"/>
  <c r="L104" i="1"/>
  <c r="M104" i="1" s="1"/>
  <c r="L63" i="1"/>
  <c r="M64" i="1" s="1"/>
  <c r="N64" i="1" s="1"/>
  <c r="O65" i="1" s="1"/>
  <c r="P65" i="1" s="1"/>
  <c r="Q66" i="1" s="1"/>
  <c r="R66" i="1" s="1"/>
  <c r="S67" i="1" s="1"/>
  <c r="T67" i="1" s="1"/>
  <c r="U68" i="1" s="1"/>
  <c r="V68" i="1" s="1"/>
  <c r="W69" i="1" s="1"/>
  <c r="X69" i="1" s="1"/>
  <c r="Y70" i="1" s="1"/>
  <c r="AA70" i="1" s="1"/>
  <c r="AB71" i="1" s="1"/>
  <c r="AC71" i="1" s="1"/>
  <c r="AD72" i="1" s="1"/>
  <c r="AE72" i="1" s="1"/>
  <c r="AF73" i="1" s="1"/>
  <c r="AG73" i="1" s="1"/>
  <c r="AH74" i="1" s="1"/>
  <c r="AI74" i="1" s="1"/>
  <c r="AJ75" i="1" s="1"/>
  <c r="AK75" i="1" s="1"/>
  <c r="AL76" i="1" s="1"/>
  <c r="AM76" i="1" s="1"/>
  <c r="L62" i="1"/>
  <c r="M62" i="1" s="1"/>
  <c r="B87" i="5"/>
  <c r="K87" i="5" s="1"/>
  <c r="AT81" i="5" s="1"/>
  <c r="J7" i="5"/>
  <c r="V100" i="5"/>
  <c r="K86" i="5"/>
  <c r="B83" i="5"/>
  <c r="K83" i="5" s="1"/>
  <c r="AD81" i="5" s="1"/>
  <c r="B7" i="5"/>
  <c r="V98" i="5"/>
  <c r="K82" i="5"/>
  <c r="G87" i="5"/>
  <c r="J108" i="5"/>
  <c r="K7" i="5"/>
  <c r="B23" i="4"/>
  <c r="BX19" i="1" s="1"/>
  <c r="I126" i="1"/>
  <c r="M105" i="1" l="1"/>
  <c r="N104" i="1" s="1"/>
  <c r="M63" i="1"/>
  <c r="N63" i="1" s="1"/>
  <c r="O64" i="1" s="1"/>
  <c r="P64" i="1" s="1"/>
  <c r="Q65" i="1" s="1"/>
  <c r="R65" i="1" s="1"/>
  <c r="S66" i="1" s="1"/>
  <c r="T66" i="1" s="1"/>
  <c r="U67" i="1" s="1"/>
  <c r="V67" i="1" s="1"/>
  <c r="W68" i="1" s="1"/>
  <c r="X68" i="1" s="1"/>
  <c r="Y69" i="1" s="1"/>
  <c r="AA69" i="1" s="1"/>
  <c r="AB70" i="1" s="1"/>
  <c r="AC70" i="1" s="1"/>
  <c r="AD71" i="1" s="1"/>
  <c r="AE71" i="1" s="1"/>
  <c r="AF72" i="1" s="1"/>
  <c r="AG72" i="1" s="1"/>
  <c r="AH73" i="1" s="1"/>
  <c r="AI73" i="1" s="1"/>
  <c r="AJ74" i="1" s="1"/>
  <c r="AK74" i="1" s="1"/>
  <c r="AL75" i="1" s="1"/>
  <c r="AM75" i="1" s="1"/>
  <c r="AN76" i="1" s="1"/>
  <c r="AO76" i="1" s="1"/>
  <c r="N103" i="1"/>
  <c r="N61" i="1"/>
  <c r="Z81" i="5"/>
  <c r="O82" i="5"/>
  <c r="O86" i="5"/>
  <c r="V84" i="5" s="1"/>
  <c r="AP81" i="5"/>
  <c r="J6" i="5" l="1"/>
  <c r="P23" i="4" s="1"/>
  <c r="N105" i="1"/>
  <c r="O106" i="1" s="1"/>
  <c r="P106" i="1" s="1"/>
  <c r="Q107" i="1" s="1"/>
  <c r="R107" i="1" s="1"/>
  <c r="S108" i="1" s="1"/>
  <c r="T108" i="1" s="1"/>
  <c r="U109" i="1" s="1"/>
  <c r="V109" i="1" s="1"/>
  <c r="W110" i="1" s="1"/>
  <c r="X110" i="1" s="1"/>
  <c r="Y111" i="1" s="1"/>
  <c r="AA111" i="1" s="1"/>
  <c r="AB112" i="1" s="1"/>
  <c r="AC112" i="1" s="1"/>
  <c r="AD113" i="1" s="1"/>
  <c r="AE113" i="1" s="1"/>
  <c r="AF114" i="1" s="1"/>
  <c r="AG114" i="1" s="1"/>
  <c r="AH115" i="1" s="1"/>
  <c r="AI115" i="1" s="1"/>
  <c r="AJ116" i="1" s="1"/>
  <c r="AK116" i="1" s="1"/>
  <c r="AL117" i="1" s="1"/>
  <c r="AM117" i="1" s="1"/>
  <c r="AN118" i="1" s="1"/>
  <c r="AO118" i="1" s="1"/>
  <c r="N62" i="1"/>
  <c r="O63" i="1" s="1"/>
  <c r="P63" i="1" s="1"/>
  <c r="V82" i="5"/>
  <c r="O61" i="1"/>
  <c r="O103" i="1"/>
  <c r="O104" i="1"/>
  <c r="B6" i="5" l="1"/>
  <c r="P21" i="4" s="1"/>
  <c r="I21" i="4" s="1"/>
  <c r="I22" i="4" s="1"/>
  <c r="I23" i="4" s="1"/>
  <c r="I24" i="4" s="1"/>
  <c r="I25" i="4" s="1"/>
  <c r="I26" i="4" s="1"/>
  <c r="I27" i="4" s="1"/>
  <c r="I28" i="4" s="1"/>
  <c r="O62" i="1"/>
  <c r="P62" i="1" s="1"/>
  <c r="Q63" i="1" s="1"/>
  <c r="O105" i="1"/>
  <c r="P105" i="1" s="1"/>
  <c r="Q106" i="1" s="1"/>
  <c r="R106" i="1" s="1"/>
  <c r="S107" i="1" s="1"/>
  <c r="T107" i="1" s="1"/>
  <c r="U108" i="1" s="1"/>
  <c r="V108" i="1" s="1"/>
  <c r="W109" i="1" s="1"/>
  <c r="X109" i="1" s="1"/>
  <c r="Y110" i="1" s="1"/>
  <c r="AA110" i="1" s="1"/>
  <c r="AB111" i="1" s="1"/>
  <c r="AC111" i="1" s="1"/>
  <c r="AD112" i="1" s="1"/>
  <c r="AE112" i="1" s="1"/>
  <c r="AF113" i="1" s="1"/>
  <c r="AG113" i="1" s="1"/>
  <c r="AH114" i="1" s="1"/>
  <c r="AI114" i="1" s="1"/>
  <c r="AJ115" i="1" s="1"/>
  <c r="AK115" i="1" s="1"/>
  <c r="AL116" i="1" s="1"/>
  <c r="AM116" i="1" s="1"/>
  <c r="AN117" i="1" s="1"/>
  <c r="AO117" i="1" s="1"/>
  <c r="AP118" i="1" s="1"/>
  <c r="AQ118" i="1" s="1"/>
  <c r="Q64" i="1"/>
  <c r="R64" i="1" s="1"/>
  <c r="S65" i="1" s="1"/>
  <c r="T65" i="1" s="1"/>
  <c r="U66" i="1" s="1"/>
  <c r="V66" i="1" s="1"/>
  <c r="W67" i="1" s="1"/>
  <c r="X67" i="1" s="1"/>
  <c r="Y68" i="1" s="1"/>
  <c r="AA68" i="1" s="1"/>
  <c r="AB69" i="1" s="1"/>
  <c r="AC69" i="1" s="1"/>
  <c r="AD70" i="1" s="1"/>
  <c r="AE70" i="1" s="1"/>
  <c r="AF71" i="1" s="1"/>
  <c r="AG71" i="1" s="1"/>
  <c r="AH72" i="1" s="1"/>
  <c r="AI72" i="1" s="1"/>
  <c r="AJ73" i="1" s="1"/>
  <c r="AK73" i="1" s="1"/>
  <c r="AL74" i="1" s="1"/>
  <c r="AM74" i="1" s="1"/>
  <c r="AN75" i="1" s="1"/>
  <c r="AO75" i="1" s="1"/>
  <c r="AP76" i="1" s="1"/>
  <c r="AQ76" i="1" s="1"/>
  <c r="P103" i="1"/>
  <c r="P61" i="1" l="1"/>
  <c r="Q62" i="1" s="1"/>
  <c r="R62" i="1" s="1"/>
  <c r="P104" i="1"/>
  <c r="Q105" i="1" s="1"/>
  <c r="R105" i="1" s="1"/>
  <c r="S106" i="1" s="1"/>
  <c r="T106" i="1" s="1"/>
  <c r="U107" i="1" s="1"/>
  <c r="V107" i="1" s="1"/>
  <c r="W108" i="1" s="1"/>
  <c r="X108" i="1" s="1"/>
  <c r="Y109" i="1" s="1"/>
  <c r="AA109" i="1" s="1"/>
  <c r="AB110" i="1" s="1"/>
  <c r="AC110" i="1" s="1"/>
  <c r="AD111" i="1" s="1"/>
  <c r="AE111" i="1" s="1"/>
  <c r="AF112" i="1" s="1"/>
  <c r="AG112" i="1" s="1"/>
  <c r="AH113" i="1" s="1"/>
  <c r="AI113" i="1" s="1"/>
  <c r="AJ114" i="1" s="1"/>
  <c r="AK114" i="1" s="1"/>
  <c r="AL115" i="1" s="1"/>
  <c r="AM115" i="1" s="1"/>
  <c r="AN116" i="1" s="1"/>
  <c r="AO116" i="1" s="1"/>
  <c r="AP117" i="1" s="1"/>
  <c r="AQ117" i="1" s="1"/>
  <c r="R63" i="1"/>
  <c r="S64" i="1" s="1"/>
  <c r="T64" i="1" s="1"/>
  <c r="U65" i="1" s="1"/>
  <c r="V65" i="1" s="1"/>
  <c r="W66" i="1" s="1"/>
  <c r="X66" i="1" s="1"/>
  <c r="Y67" i="1" s="1"/>
  <c r="AA67" i="1" s="1"/>
  <c r="AB68" i="1" s="1"/>
  <c r="AC68" i="1" s="1"/>
  <c r="AD69" i="1" s="1"/>
  <c r="AE69" i="1" s="1"/>
  <c r="AF70" i="1" s="1"/>
  <c r="AG70" i="1" s="1"/>
  <c r="AH71" i="1" s="1"/>
  <c r="AI71" i="1" s="1"/>
  <c r="AJ72" i="1" s="1"/>
  <c r="AK72" i="1" s="1"/>
  <c r="AL73" i="1" s="1"/>
  <c r="AM73" i="1" s="1"/>
  <c r="AN74" i="1" s="1"/>
  <c r="AO74" i="1" s="1"/>
  <c r="AP75" i="1" s="1"/>
  <c r="AQ75" i="1" s="1"/>
  <c r="Q103" i="1"/>
  <c r="Q61" i="1" l="1"/>
  <c r="R61" i="1" s="1"/>
  <c r="S62" i="1" s="1"/>
  <c r="S63" i="1"/>
  <c r="T63" i="1" s="1"/>
  <c r="U64" i="1" s="1"/>
  <c r="V64" i="1" s="1"/>
  <c r="W65" i="1" s="1"/>
  <c r="X65" i="1" s="1"/>
  <c r="Y66" i="1" s="1"/>
  <c r="AA66" i="1" s="1"/>
  <c r="AB67" i="1" s="1"/>
  <c r="AC67" i="1" s="1"/>
  <c r="AD68" i="1" s="1"/>
  <c r="AE68" i="1" s="1"/>
  <c r="AF69" i="1" s="1"/>
  <c r="AG69" i="1" s="1"/>
  <c r="AH70" i="1" s="1"/>
  <c r="AI70" i="1" s="1"/>
  <c r="AJ71" i="1" s="1"/>
  <c r="AK71" i="1" s="1"/>
  <c r="AL72" i="1" s="1"/>
  <c r="AM72" i="1" s="1"/>
  <c r="AN73" i="1" s="1"/>
  <c r="AO73" i="1" s="1"/>
  <c r="AP74" i="1" s="1"/>
  <c r="AQ74" i="1" s="1"/>
  <c r="I91" i="1" s="1"/>
  <c r="Q104" i="1"/>
  <c r="R104" i="1" s="1"/>
  <c r="S105" i="1" s="1"/>
  <c r="T105" i="1" s="1"/>
  <c r="U106" i="1" s="1"/>
  <c r="V106" i="1" s="1"/>
  <c r="W107" i="1" s="1"/>
  <c r="X107" i="1" s="1"/>
  <c r="Y108" i="1" s="1"/>
  <c r="AA108" i="1" s="1"/>
  <c r="AB109" i="1" s="1"/>
  <c r="AC109" i="1" s="1"/>
  <c r="AD110" i="1" s="1"/>
  <c r="AE110" i="1" s="1"/>
  <c r="AF111" i="1" s="1"/>
  <c r="AG111" i="1" s="1"/>
  <c r="AH112" i="1" s="1"/>
  <c r="AI112" i="1" s="1"/>
  <c r="AJ113" i="1" s="1"/>
  <c r="AK113" i="1" s="1"/>
  <c r="AL114" i="1" s="1"/>
  <c r="AM114" i="1" s="1"/>
  <c r="AN115" i="1" s="1"/>
  <c r="AO115" i="1" s="1"/>
  <c r="AP116" i="1" s="1"/>
  <c r="AQ116" i="1" s="1"/>
  <c r="T62" i="1" l="1"/>
  <c r="U63" i="1" s="1"/>
  <c r="V63" i="1" s="1"/>
  <c r="W64" i="1" s="1"/>
  <c r="X64" i="1" s="1"/>
  <c r="Y65" i="1" s="1"/>
  <c r="AA65" i="1" s="1"/>
  <c r="AB66" i="1" s="1"/>
  <c r="S61" i="1"/>
  <c r="T61" i="1" s="1"/>
  <c r="U61" i="1" s="1"/>
  <c r="R103" i="1"/>
  <c r="L91" i="1"/>
  <c r="J91" i="1"/>
  <c r="K91" i="1" s="1"/>
  <c r="U62" i="1" l="1"/>
  <c r="V62" i="1" s="1"/>
  <c r="S104" i="1"/>
  <c r="T104" i="1" s="1"/>
  <c r="U105" i="1" s="1"/>
  <c r="V105" i="1" s="1"/>
  <c r="W106" i="1" s="1"/>
  <c r="X106" i="1" s="1"/>
  <c r="Y107" i="1" s="1"/>
  <c r="AA107" i="1" s="1"/>
  <c r="AB108" i="1" s="1"/>
  <c r="AC108" i="1" s="1"/>
  <c r="S103" i="1"/>
  <c r="M91" i="1"/>
  <c r="AC66" i="1"/>
  <c r="V61" i="1" l="1"/>
  <c r="W61" i="1" s="1"/>
  <c r="T103" i="1"/>
  <c r="W63" i="1"/>
  <c r="X63" i="1" s="1"/>
  <c r="Y64" i="1" s="1"/>
  <c r="AA64" i="1" s="1"/>
  <c r="AB65" i="1" s="1"/>
  <c r="AC65" i="1" s="1"/>
  <c r="AD66" i="1" s="1"/>
  <c r="AD67" i="1"/>
  <c r="AE67" i="1" s="1"/>
  <c r="AF68" i="1" s="1"/>
  <c r="AG68" i="1" s="1"/>
  <c r="AH69" i="1" s="1"/>
  <c r="AI69" i="1" s="1"/>
  <c r="AJ70" i="1" s="1"/>
  <c r="AK70" i="1" s="1"/>
  <c r="AL71" i="1" s="1"/>
  <c r="AM71" i="1" s="1"/>
  <c r="AN72" i="1" s="1"/>
  <c r="AO72" i="1" s="1"/>
  <c r="AP73" i="1" s="1"/>
  <c r="AQ73" i="1" s="1"/>
  <c r="I90" i="1" s="1"/>
  <c r="AD109" i="1"/>
  <c r="W62" i="1" l="1"/>
  <c r="X62" i="1" s="1"/>
  <c r="U104" i="1"/>
  <c r="V104" i="1" s="1"/>
  <c r="W105" i="1" s="1"/>
  <c r="X105" i="1" s="1"/>
  <c r="Y106" i="1" s="1"/>
  <c r="AA106" i="1" s="1"/>
  <c r="AB107" i="1" s="1"/>
  <c r="AC107" i="1" s="1"/>
  <c r="AD108" i="1" s="1"/>
  <c r="AE108" i="1" s="1"/>
  <c r="U103" i="1"/>
  <c r="AE66" i="1"/>
  <c r="AF67" i="1" s="1"/>
  <c r="AG67" i="1" s="1"/>
  <c r="AH68" i="1" s="1"/>
  <c r="AI68" i="1" s="1"/>
  <c r="AJ69" i="1" s="1"/>
  <c r="AK69" i="1" s="1"/>
  <c r="AL70" i="1" s="1"/>
  <c r="AM70" i="1" s="1"/>
  <c r="AN71" i="1" s="1"/>
  <c r="AO71" i="1" s="1"/>
  <c r="AP72" i="1" s="1"/>
  <c r="AQ72" i="1" s="1"/>
  <c r="I89" i="1" s="1"/>
  <c r="L89" i="1" s="1"/>
  <c r="J90" i="1"/>
  <c r="K90" i="1" s="1"/>
  <c r="L90" i="1"/>
  <c r="AE109" i="1"/>
  <c r="X61" i="1" l="1"/>
  <c r="Y61" i="1" s="1"/>
  <c r="M90" i="1"/>
  <c r="V103" i="1"/>
  <c r="Y63" i="1"/>
  <c r="AA63" i="1" s="1"/>
  <c r="AB64" i="1" s="1"/>
  <c r="AC64" i="1" s="1"/>
  <c r="AD65" i="1" s="1"/>
  <c r="AE65" i="1" s="1"/>
  <c r="AF66" i="1" s="1"/>
  <c r="AG66" i="1" s="1"/>
  <c r="AH67" i="1" s="1"/>
  <c r="J89" i="1"/>
  <c r="K89" i="1" s="1"/>
  <c r="M89" i="1" s="1"/>
  <c r="AF109" i="1"/>
  <c r="AF110" i="1"/>
  <c r="AG110" i="1" s="1"/>
  <c r="AH111" i="1" s="1"/>
  <c r="AI111" i="1" s="1"/>
  <c r="AJ112" i="1" s="1"/>
  <c r="AK112" i="1" s="1"/>
  <c r="AL113" i="1" s="1"/>
  <c r="AM113" i="1" s="1"/>
  <c r="AN114" i="1" s="1"/>
  <c r="AO114" i="1" s="1"/>
  <c r="AP115" i="1" s="1"/>
  <c r="AQ115" i="1" s="1"/>
  <c r="Y62" i="1" l="1"/>
  <c r="AA62" i="1" s="1"/>
  <c r="W104" i="1"/>
  <c r="X104" i="1" s="1"/>
  <c r="Y105" i="1" s="1"/>
  <c r="AA105" i="1" s="1"/>
  <c r="AB106" i="1" s="1"/>
  <c r="AC106" i="1" s="1"/>
  <c r="AD107" i="1" s="1"/>
  <c r="AE107" i="1" s="1"/>
  <c r="AF108" i="1" s="1"/>
  <c r="AG108" i="1" s="1"/>
  <c r="W103" i="1"/>
  <c r="AA61" i="1"/>
  <c r="AB61" i="1" s="1"/>
  <c r="AG109" i="1"/>
  <c r="AH110" i="1" s="1"/>
  <c r="AI110" i="1" s="1"/>
  <c r="AJ111" i="1" s="1"/>
  <c r="AK111" i="1" s="1"/>
  <c r="AL112" i="1" s="1"/>
  <c r="AM112" i="1" s="1"/>
  <c r="AN113" i="1" s="1"/>
  <c r="AO113" i="1" s="1"/>
  <c r="AP114" i="1" s="1"/>
  <c r="AQ114" i="1" s="1"/>
  <c r="AI67" i="1"/>
  <c r="AJ68" i="1" s="1"/>
  <c r="AK68" i="1" s="1"/>
  <c r="AL69" i="1" s="1"/>
  <c r="AM69" i="1" s="1"/>
  <c r="AN70" i="1" s="1"/>
  <c r="AO70" i="1" s="1"/>
  <c r="AP71" i="1" s="1"/>
  <c r="AQ71" i="1" s="1"/>
  <c r="I88" i="1" s="1"/>
  <c r="X103" i="1" l="1"/>
  <c r="AH109" i="1"/>
  <c r="AI109" i="1" s="1"/>
  <c r="AJ110" i="1" s="1"/>
  <c r="AK110" i="1" s="1"/>
  <c r="AL111" i="1" s="1"/>
  <c r="AM111" i="1" s="1"/>
  <c r="AN112" i="1" s="1"/>
  <c r="AO112" i="1" s="1"/>
  <c r="AP113" i="1" s="1"/>
  <c r="AQ113" i="1" s="1"/>
  <c r="AC61" i="1"/>
  <c r="AB62" i="1"/>
  <c r="AB63" i="1"/>
  <c r="AC63" i="1" s="1"/>
  <c r="AD64" i="1" s="1"/>
  <c r="AE64" i="1" s="1"/>
  <c r="AF65" i="1" s="1"/>
  <c r="AG65" i="1" s="1"/>
  <c r="AH66" i="1" s="1"/>
  <c r="AI66" i="1" s="1"/>
  <c r="AJ67" i="1" s="1"/>
  <c r="L88" i="1"/>
  <c r="J88" i="1"/>
  <c r="K88" i="1" s="1"/>
  <c r="Y104" i="1" l="1"/>
  <c r="AA104" i="1" s="1"/>
  <c r="AB105" i="1" s="1"/>
  <c r="AC105" i="1" s="1"/>
  <c r="AD106" i="1" s="1"/>
  <c r="AE106" i="1" s="1"/>
  <c r="AF107" i="1" s="1"/>
  <c r="AG107" i="1" s="1"/>
  <c r="AH108" i="1" s="1"/>
  <c r="AI108" i="1" s="1"/>
  <c r="AJ109" i="1" s="1"/>
  <c r="AK109" i="1" s="1"/>
  <c r="AL110" i="1" s="1"/>
  <c r="AM110" i="1" s="1"/>
  <c r="AN111" i="1" s="1"/>
  <c r="AO111" i="1" s="1"/>
  <c r="AP112" i="1" s="1"/>
  <c r="AQ112" i="1" s="1"/>
  <c r="Y103" i="1"/>
  <c r="AA103" i="1" s="1"/>
  <c r="AC62" i="1"/>
  <c r="AD62" i="1" s="1"/>
  <c r="M88" i="1"/>
  <c r="AD61" i="1"/>
  <c r="AE61" i="1" s="1"/>
  <c r="AK67" i="1"/>
  <c r="AL68" i="1" s="1"/>
  <c r="AM68" i="1" s="1"/>
  <c r="AN69" i="1" s="1"/>
  <c r="AO69" i="1" s="1"/>
  <c r="AP70" i="1" s="1"/>
  <c r="AQ70" i="1" s="1"/>
  <c r="I87" i="1" s="1"/>
  <c r="AD63" i="1" l="1"/>
  <c r="AE63" i="1" s="1"/>
  <c r="AF64" i="1" s="1"/>
  <c r="AG64" i="1" s="1"/>
  <c r="AH65" i="1" s="1"/>
  <c r="AI65" i="1" s="1"/>
  <c r="AB104" i="1"/>
  <c r="AC104" i="1" s="1"/>
  <c r="AD105" i="1" s="1"/>
  <c r="AE105" i="1" s="1"/>
  <c r="AF106" i="1" s="1"/>
  <c r="AG106" i="1" s="1"/>
  <c r="AH107" i="1" s="1"/>
  <c r="AI107" i="1" s="1"/>
  <c r="AJ108" i="1" s="1"/>
  <c r="AK108" i="1" s="1"/>
  <c r="AL109" i="1" s="1"/>
  <c r="AM109" i="1" s="1"/>
  <c r="AN110" i="1" s="1"/>
  <c r="AO110" i="1" s="1"/>
  <c r="AP111" i="1" s="1"/>
  <c r="AQ111" i="1" s="1"/>
  <c r="AB103" i="1"/>
  <c r="AC103" i="1" s="1"/>
  <c r="AF61" i="1"/>
  <c r="L87" i="1"/>
  <c r="J87" i="1"/>
  <c r="K87" i="1" s="1"/>
  <c r="AE62" i="1" l="1"/>
  <c r="AF63" i="1" s="1"/>
  <c r="AG63" i="1" s="1"/>
  <c r="AH64" i="1" s="1"/>
  <c r="AI64" i="1" s="1"/>
  <c r="AJ65" i="1" s="1"/>
  <c r="AD104" i="1"/>
  <c r="AE104" i="1" s="1"/>
  <c r="AF105" i="1" s="1"/>
  <c r="AG105" i="1" s="1"/>
  <c r="AH106" i="1" s="1"/>
  <c r="AI106" i="1" s="1"/>
  <c r="AJ107" i="1" s="1"/>
  <c r="AK107" i="1" s="1"/>
  <c r="AL108" i="1" s="1"/>
  <c r="AD103" i="1"/>
  <c r="AE103" i="1" s="1"/>
  <c r="M87" i="1"/>
  <c r="AG61" i="1"/>
  <c r="AJ66" i="1"/>
  <c r="AK66" i="1" s="1"/>
  <c r="AL67" i="1" s="1"/>
  <c r="AM67" i="1" s="1"/>
  <c r="AF62" i="1" l="1"/>
  <c r="AG62" i="1" s="1"/>
  <c r="AH63" i="1" s="1"/>
  <c r="AI63" i="1" s="1"/>
  <c r="AJ64" i="1" s="1"/>
  <c r="AK64" i="1" s="1"/>
  <c r="AK65" i="1"/>
  <c r="AL66" i="1" s="1"/>
  <c r="AM66" i="1" s="1"/>
  <c r="AN67" i="1" s="1"/>
  <c r="AF103" i="1"/>
  <c r="AG103" i="1" s="1"/>
  <c r="AF104" i="1"/>
  <c r="AG104" i="1" s="1"/>
  <c r="AH105" i="1" s="1"/>
  <c r="AI105" i="1" s="1"/>
  <c r="AJ106" i="1" s="1"/>
  <c r="AK106" i="1" s="1"/>
  <c r="AL107" i="1" s="1"/>
  <c r="AM107" i="1" s="1"/>
  <c r="AH61" i="1"/>
  <c r="AI61" i="1" s="1"/>
  <c r="AN68" i="1"/>
  <c r="AO68" i="1" s="1"/>
  <c r="AP69" i="1" s="1"/>
  <c r="AQ69" i="1" s="1"/>
  <c r="I86" i="1" s="1"/>
  <c r="AM108" i="1"/>
  <c r="AH62" i="1" l="1"/>
  <c r="AI62" i="1" s="1"/>
  <c r="AJ63" i="1" s="1"/>
  <c r="AK63" i="1" s="1"/>
  <c r="AL64" i="1" s="1"/>
  <c r="AL65" i="1"/>
  <c r="AM65" i="1" s="1"/>
  <c r="AN66" i="1" s="1"/>
  <c r="AO66" i="1" s="1"/>
  <c r="AH103" i="1"/>
  <c r="AI103" i="1" s="1"/>
  <c r="AJ103" i="1" s="1"/>
  <c r="AK103" i="1" s="1"/>
  <c r="AL103" i="1" s="1"/>
  <c r="AM103" i="1" s="1"/>
  <c r="AH104" i="1"/>
  <c r="AI104" i="1" s="1"/>
  <c r="AJ61" i="1"/>
  <c r="AK61" i="1" s="1"/>
  <c r="J86" i="1"/>
  <c r="L86" i="1"/>
  <c r="AO67" i="1"/>
  <c r="AN108" i="1"/>
  <c r="AN109" i="1"/>
  <c r="AO109" i="1" s="1"/>
  <c r="AP110" i="1" s="1"/>
  <c r="AQ110" i="1" s="1"/>
  <c r="AJ62" i="1" l="1"/>
  <c r="AK62" i="1" s="1"/>
  <c r="AL63" i="1" s="1"/>
  <c r="AM63" i="1" s="1"/>
  <c r="AM64" i="1"/>
  <c r="AN65" i="1" s="1"/>
  <c r="AO65" i="1" s="1"/>
  <c r="AJ104" i="1"/>
  <c r="AJ105" i="1"/>
  <c r="AK105" i="1" s="1"/>
  <c r="AL106" i="1" s="1"/>
  <c r="AM106" i="1" s="1"/>
  <c r="AN107" i="1" s="1"/>
  <c r="AO107" i="1" s="1"/>
  <c r="AN103" i="1"/>
  <c r="AO103" i="1" s="1"/>
  <c r="AL61" i="1"/>
  <c r="AP67" i="1"/>
  <c r="AQ67" i="1" s="1"/>
  <c r="I84" i="1" s="1"/>
  <c r="AP68" i="1"/>
  <c r="AQ68" i="1" s="1"/>
  <c r="I85" i="1" s="1"/>
  <c r="K86" i="1"/>
  <c r="M86" i="1" s="1"/>
  <c r="AO108" i="1"/>
  <c r="AP109" i="1" s="1"/>
  <c r="AQ109" i="1" s="1"/>
  <c r="AK104" i="1" l="1"/>
  <c r="AL104" i="1" s="1"/>
  <c r="AN64" i="1"/>
  <c r="AO64" i="1" s="1"/>
  <c r="AP65" i="1" s="1"/>
  <c r="AQ65" i="1" s="1"/>
  <c r="I82" i="1" s="1"/>
  <c r="AL62" i="1"/>
  <c r="AM62" i="1" s="1"/>
  <c r="AN63" i="1" s="1"/>
  <c r="AP103" i="1"/>
  <c r="AQ103" i="1" s="1"/>
  <c r="AP66" i="1"/>
  <c r="AQ66" i="1" s="1"/>
  <c r="I83" i="1" s="1"/>
  <c r="AM61" i="1"/>
  <c r="J84" i="1"/>
  <c r="L84" i="1"/>
  <c r="L85" i="1"/>
  <c r="J85" i="1"/>
  <c r="K85" i="1" s="1"/>
  <c r="AP108" i="1"/>
  <c r="AQ108" i="1" s="1"/>
  <c r="AL105" i="1" l="1"/>
  <c r="AM105" i="1" s="1"/>
  <c r="AN106" i="1" s="1"/>
  <c r="AO106" i="1" s="1"/>
  <c r="AP107" i="1" s="1"/>
  <c r="AQ107" i="1" s="1"/>
  <c r="AO63" i="1"/>
  <c r="AP64" i="1" s="1"/>
  <c r="AQ64" i="1" s="1"/>
  <c r="I81" i="1" s="1"/>
  <c r="J81" i="1" s="1"/>
  <c r="M85" i="1"/>
  <c r="AN61" i="1"/>
  <c r="AN62" i="1"/>
  <c r="L82" i="1"/>
  <c r="J82" i="1"/>
  <c r="K82" i="1" s="1"/>
  <c r="J83" i="1"/>
  <c r="K83" i="1" s="1"/>
  <c r="L83" i="1"/>
  <c r="K84" i="1"/>
  <c r="M84" i="1" s="1"/>
  <c r="AM104" i="1" l="1"/>
  <c r="AN105" i="1" s="1"/>
  <c r="AO105" i="1" s="1"/>
  <c r="AP106" i="1" s="1"/>
  <c r="AQ106" i="1" s="1"/>
  <c r="L81" i="1"/>
  <c r="M82" i="1"/>
  <c r="M83" i="1"/>
  <c r="AO61" i="1"/>
  <c r="AP61" i="1" s="1"/>
  <c r="AQ61" i="1" s="1"/>
  <c r="I78" i="1" s="1"/>
  <c r="AO62" i="1"/>
  <c r="K81" i="1"/>
  <c r="AN104" i="1" l="1"/>
  <c r="AO104" i="1" s="1"/>
  <c r="AP104" i="1" s="1"/>
  <c r="AQ104" i="1" s="1"/>
  <c r="M81" i="1"/>
  <c r="L78" i="1"/>
  <c r="J78" i="1"/>
  <c r="K78" i="1" s="1"/>
  <c r="AP62" i="1"/>
  <c r="AQ62" i="1" s="1"/>
  <c r="I79" i="1" s="1"/>
  <c r="AP63" i="1"/>
  <c r="AQ63" i="1" s="1"/>
  <c r="I80" i="1" s="1"/>
  <c r="AP105" i="1" l="1"/>
  <c r="AQ105" i="1" s="1"/>
  <c r="M78" i="1"/>
  <c r="L79" i="1"/>
  <c r="J79" i="1"/>
  <c r="K79" i="1" s="1"/>
  <c r="J80" i="1"/>
  <c r="K80" i="1" s="1"/>
  <c r="L80" i="1"/>
  <c r="M79" i="1" l="1"/>
  <c r="M80" i="1"/>
</calcChain>
</file>

<file path=xl/sharedStrings.xml><?xml version="1.0" encoding="utf-8"?>
<sst xmlns="http://schemas.openxmlformats.org/spreadsheetml/2006/main" count="809" uniqueCount="332">
  <si>
    <t>Místo:</t>
  </si>
  <si>
    <t>Zde se vyplňují základní údaje o soutěži</t>
  </si>
  <si>
    <t>Text do tabulek (oddíl nebo stát):</t>
  </si>
  <si>
    <t>Tabulky:</t>
  </si>
  <si>
    <t>Hlavní rozhodčí:</t>
  </si>
  <si>
    <t>Rozhodčí:</t>
  </si>
  <si>
    <t>Před. žíněnek:</t>
  </si>
  <si>
    <t>Ředitel soutěže:</t>
  </si>
  <si>
    <t xml:space="preserve">Pořádající oddíl: </t>
  </si>
  <si>
    <t>Datum na doklady.</t>
  </si>
  <si>
    <t>Datum soutěže:</t>
  </si>
  <si>
    <t>oddíl</t>
  </si>
  <si>
    <t>Soutěž:</t>
  </si>
  <si>
    <t>Váhové tolerance</t>
  </si>
  <si>
    <t>Soutěž</t>
  </si>
  <si>
    <t>Pořadatel:</t>
  </si>
  <si>
    <t>Datum:</t>
  </si>
  <si>
    <r>
      <t xml:space="preserve">poznámka: </t>
    </r>
    <r>
      <rPr>
        <sz val="10"/>
        <rFont val="Arial CE"/>
        <charset val="238"/>
      </rPr>
      <t/>
    </r>
  </si>
  <si>
    <r>
      <t xml:space="preserve">setřídění dle hmotností a losů = </t>
    </r>
    <r>
      <rPr>
        <b/>
        <sz val="10"/>
        <rFont val="Arial CE"/>
        <charset val="238"/>
      </rPr>
      <t>CTRL+s</t>
    </r>
  </si>
  <si>
    <t>Počet vážených zápasníků:</t>
  </si>
  <si>
    <r>
      <t xml:space="preserve">tisk pro podpis trenéra = </t>
    </r>
    <r>
      <rPr>
        <b/>
        <sz val="10"/>
        <rFont val="Arial CE"/>
        <charset val="238"/>
      </rPr>
      <t>CTRL+t</t>
    </r>
  </si>
  <si>
    <t>Podpis hlavního rozhodčího:</t>
  </si>
  <si>
    <t>Podpis trenéra:</t>
  </si>
  <si>
    <t>číslo</t>
  </si>
  <si>
    <t>číslo oddílu</t>
  </si>
  <si>
    <t>plný název oddílu</t>
  </si>
  <si>
    <t>1</t>
  </si>
  <si>
    <t>2</t>
  </si>
  <si>
    <t>3</t>
  </si>
  <si>
    <t>02002</t>
  </si>
  <si>
    <t>4</t>
  </si>
  <si>
    <t>5</t>
  </si>
  <si>
    <t>6</t>
  </si>
  <si>
    <t>03004</t>
  </si>
  <si>
    <t>7</t>
  </si>
  <si>
    <t>03005</t>
  </si>
  <si>
    <t>8</t>
  </si>
  <si>
    <t>03006</t>
  </si>
  <si>
    <t>9</t>
  </si>
  <si>
    <t>TJ Slavoj Plzeň</t>
  </si>
  <si>
    <t>10</t>
  </si>
  <si>
    <t>T.J. Sokol Plzeň I</t>
  </si>
  <si>
    <t>11</t>
  </si>
  <si>
    <t>12</t>
  </si>
  <si>
    <t>13</t>
  </si>
  <si>
    <t>14</t>
  </si>
  <si>
    <t>15</t>
  </si>
  <si>
    <t>T.J. Sokol Varnsdorf</t>
  </si>
  <si>
    <t>16</t>
  </si>
  <si>
    <t>17</t>
  </si>
  <si>
    <t>18</t>
  </si>
  <si>
    <t>TJ Novia Krásná Lípa</t>
  </si>
  <si>
    <t>19</t>
  </si>
  <si>
    <t>05003</t>
  </si>
  <si>
    <t>TJ Jiskra Havlíčkův Brod</t>
  </si>
  <si>
    <t>20</t>
  </si>
  <si>
    <t>05004</t>
  </si>
  <si>
    <t>T.J. Sokol Borohrádek</t>
  </si>
  <si>
    <t>21</t>
  </si>
  <si>
    <t>T.J. Sokol Hradec Králové</t>
  </si>
  <si>
    <t>22</t>
  </si>
  <si>
    <t>06003</t>
  </si>
  <si>
    <t>23</t>
  </si>
  <si>
    <t>06004</t>
  </si>
  <si>
    <t>24</t>
  </si>
  <si>
    <t>25</t>
  </si>
  <si>
    <t>Brno</t>
  </si>
  <si>
    <t>26</t>
  </si>
  <si>
    <t>27</t>
  </si>
  <si>
    <t>07001</t>
  </si>
  <si>
    <t>28</t>
  </si>
  <si>
    <t>07002</t>
  </si>
  <si>
    <t>29</t>
  </si>
  <si>
    <t>07003</t>
  </si>
  <si>
    <t>TJ Nový Jičín</t>
  </si>
  <si>
    <t>30</t>
  </si>
  <si>
    <t>07005</t>
  </si>
  <si>
    <t>31</t>
  </si>
  <si>
    <t>07009</t>
  </si>
  <si>
    <t>Tichá</t>
  </si>
  <si>
    <t>32</t>
  </si>
  <si>
    <t>T.J. Sokol Vítkovice</t>
  </si>
  <si>
    <t>33</t>
  </si>
  <si>
    <t>T.J. Sokol Olomouc</t>
  </si>
  <si>
    <t>Seznam družstev a jejích zkratky</t>
  </si>
  <si>
    <t xml:space="preserve">Hmotnostní kategorie </t>
  </si>
  <si>
    <t>p.č.</t>
  </si>
  <si>
    <t>xxx</t>
  </si>
  <si>
    <t>Boroh.</t>
  </si>
  <si>
    <t>02005</t>
  </si>
  <si>
    <t>T.J. Sokol Mariánské Lázně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</si>
  <si>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</si>
  <si>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</si>
  <si>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</si>
  <si>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</si>
  <si>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</si>
  <si>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</si>
  <si>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</si>
  <si>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</si>
  <si>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</si>
  <si>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</si>
  <si>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</si>
  <si>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</si>
  <si>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</si>
  <si>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</si>
  <si>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</si>
  <si>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</si>
  <si>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</si>
  <si>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</si>
  <si>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</si>
  <si>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</si>
  <si>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</si>
  <si>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</si>
  <si>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</si>
  <si>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</si>
  <si>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</si>
  <si>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Vyúčtování rozhodčích</t>
  </si>
  <si>
    <t>Hnid.</t>
  </si>
  <si>
    <t>Rtyně</t>
  </si>
  <si>
    <t>T.J. Sokol Rtyně</t>
  </si>
  <si>
    <t>04001</t>
  </si>
  <si>
    <t>TJ Baník Meziboří</t>
  </si>
  <si>
    <t>TJ Třebíč</t>
  </si>
  <si>
    <t>01001</t>
  </si>
  <si>
    <t>Bohem.</t>
  </si>
  <si>
    <t>01004</t>
  </si>
  <si>
    <t>Olymp</t>
  </si>
  <si>
    <t>01005</t>
  </si>
  <si>
    <t>Prosť.</t>
  </si>
  <si>
    <t>T.J. Sokol Hodonín</t>
  </si>
  <si>
    <t>Platit lékaře s rozhod.?</t>
  </si>
  <si>
    <t>Platit ZS s rozhodčími?</t>
  </si>
  <si>
    <t>ANO / NE</t>
  </si>
  <si>
    <t xml:space="preserve">Odpovědi: </t>
  </si>
  <si>
    <t>Platit účtaře s rozhod.?</t>
  </si>
  <si>
    <t>Lékař:</t>
  </si>
  <si>
    <t>01003</t>
  </si>
  <si>
    <t>Smích.</t>
  </si>
  <si>
    <t>Vyšeh.</t>
  </si>
  <si>
    <t>06001</t>
  </si>
  <si>
    <t>TJ Nivnice</t>
  </si>
  <si>
    <t>06006</t>
  </si>
  <si>
    <t>TJ Bučovice</t>
  </si>
  <si>
    <t>výběr pro diplomy</t>
  </si>
  <si>
    <t>x</t>
  </si>
  <si>
    <t>volba pro diplomy</t>
  </si>
  <si>
    <t>1. kolo</t>
  </si>
  <si>
    <t>jiný styl</t>
  </si>
  <si>
    <t>součet</t>
  </si>
  <si>
    <t>výsledek</t>
  </si>
  <si>
    <t>vyber</t>
  </si>
  <si>
    <t>zvolený hlavní styl:</t>
  </si>
  <si>
    <t>zvolený</t>
  </si>
  <si>
    <t>FILA</t>
  </si>
  <si>
    <t>Použitý způsob párování (není-li zatrhnut žádný, nebo oba způsoby, bude použit systém FILA)</t>
  </si>
  <si>
    <t>TJ Lokomotiva Plzeň</t>
  </si>
  <si>
    <t>TJ Lokomotiva Krnov</t>
  </si>
  <si>
    <t>max 8</t>
  </si>
  <si>
    <t>TJ Slavia Hradec Králové</t>
  </si>
  <si>
    <t>03003</t>
  </si>
  <si>
    <t>TJ Jiskra Nejdek</t>
  </si>
  <si>
    <t>volba stylu pro diplomy</t>
  </si>
  <si>
    <t>styl</t>
  </si>
  <si>
    <t>výběr</t>
  </si>
  <si>
    <t>úprava</t>
  </si>
  <si>
    <t>výběr sty</t>
  </si>
  <si>
    <t>index</t>
  </si>
  <si>
    <t>pro výpoč</t>
  </si>
  <si>
    <t>small</t>
  </si>
  <si>
    <t>Zápas Stříbro</t>
  </si>
  <si>
    <t>v.s.</t>
  </si>
  <si>
    <t>oba styly</t>
  </si>
  <si>
    <t>72</t>
  </si>
  <si>
    <t>73</t>
  </si>
  <si>
    <t>74</t>
  </si>
  <si>
    <t>75</t>
  </si>
  <si>
    <t>76</t>
  </si>
  <si>
    <t>77</t>
  </si>
  <si>
    <t>78</t>
  </si>
  <si>
    <t>79</t>
  </si>
  <si>
    <t>kontrola</t>
  </si>
  <si>
    <t>suma</t>
  </si>
  <si>
    <t xml:space="preserve"> </t>
  </si>
  <si>
    <t>den</t>
  </si>
  <si>
    <t>mesic</t>
  </si>
  <si>
    <t>rok</t>
  </si>
  <si>
    <t>Výběr hlavního stylu pro tabulky</t>
  </si>
  <si>
    <t>váhová tolerance</t>
  </si>
  <si>
    <t>Počet žíněnek:</t>
  </si>
  <si>
    <t>Věkové kategorie:</t>
  </si>
  <si>
    <t>Vyúčtoval:</t>
  </si>
  <si>
    <t>hlavní rozhodčí</t>
  </si>
  <si>
    <t>tabulky</t>
  </si>
  <si>
    <t>před. žíněnky</t>
  </si>
  <si>
    <t>rozhodčí</t>
  </si>
  <si>
    <t>zást. svazu</t>
  </si>
  <si>
    <t>vyúčtoval</t>
  </si>
  <si>
    <t>lékař</t>
  </si>
  <si>
    <t>ředitel souěže</t>
  </si>
  <si>
    <t>Břez.</t>
  </si>
  <si>
    <t>Sl.Plz.</t>
  </si>
  <si>
    <t>K.Lípa</t>
  </si>
  <si>
    <t>H.Brod</t>
  </si>
  <si>
    <t>Sok.HK</t>
  </si>
  <si>
    <t>Sla.HK</t>
  </si>
  <si>
    <t>Čech.</t>
  </si>
  <si>
    <t>Olom.</t>
  </si>
  <si>
    <t>TJ KZ Bohemians Praha</t>
  </si>
  <si>
    <t>01002</t>
  </si>
  <si>
    <t>TJ K.A. Smíchov</t>
  </si>
  <si>
    <t>TJ PSK Olymp Praha</t>
  </si>
  <si>
    <t>T.J. Sokol Mladá Boleslav</t>
  </si>
  <si>
    <t>M.Bol.</t>
  </si>
  <si>
    <t>01006</t>
  </si>
  <si>
    <t>T.J. Sokol Hnidousy Motyčín</t>
  </si>
  <si>
    <t>01007</t>
  </si>
  <si>
    <t>T.J. Sokol Stochov-Honice</t>
  </si>
  <si>
    <t>Stoch.</t>
  </si>
  <si>
    <t>02001</t>
  </si>
  <si>
    <t>Stříb.</t>
  </si>
  <si>
    <t>Nejd.</t>
  </si>
  <si>
    <t>02003</t>
  </si>
  <si>
    <t xml:space="preserve">TJ Holýšov </t>
  </si>
  <si>
    <t>Holyš.</t>
  </si>
  <si>
    <t>02004</t>
  </si>
  <si>
    <t>Lok.Pl.</t>
  </si>
  <si>
    <t>TJ Olympie Březová</t>
  </si>
  <si>
    <t>02006</t>
  </si>
  <si>
    <t>02007</t>
  </si>
  <si>
    <t>Sok.Pl.</t>
  </si>
  <si>
    <t>02008</t>
  </si>
  <si>
    <t>M.Láz.</t>
  </si>
  <si>
    <t>03001</t>
  </si>
  <si>
    <t>Mezib.</t>
  </si>
  <si>
    <t>03002</t>
  </si>
  <si>
    <t>Tepl.</t>
  </si>
  <si>
    <t>TJ Klášterec n/Ohří</t>
  </si>
  <si>
    <t>Klášt.</t>
  </si>
  <si>
    <t>CW Cho.</t>
  </si>
  <si>
    <t>TJ ZK Cíl Chomutov</t>
  </si>
  <si>
    <t>Cíl Cho.</t>
  </si>
  <si>
    <t>TJ Sokol Zápas Spořice</t>
  </si>
  <si>
    <t>Spoř.</t>
  </si>
  <si>
    <t>TJ Lokomotiva Nelson Liberec</t>
  </si>
  <si>
    <t>Lib.</t>
  </si>
  <si>
    <t>04002</t>
  </si>
  <si>
    <t>Varns.</t>
  </si>
  <si>
    <t>04003</t>
  </si>
  <si>
    <t>TJ Spartak Nelson Chrastava</t>
  </si>
  <si>
    <t>04004</t>
  </si>
  <si>
    <t>04005</t>
  </si>
  <si>
    <t>05001</t>
  </si>
  <si>
    <t>05002</t>
  </si>
  <si>
    <t>05005</t>
  </si>
  <si>
    <t>Nivn.</t>
  </si>
  <si>
    <t>06002</t>
  </si>
  <si>
    <t>TJ SK Jihlava</t>
  </si>
  <si>
    <t>Jihl.</t>
  </si>
  <si>
    <t xml:space="preserve">T.J. Sokol I Prostějov </t>
  </si>
  <si>
    <t>Hod.</t>
  </si>
  <si>
    <t>06005</t>
  </si>
  <si>
    <t>Buč.</t>
  </si>
  <si>
    <t>06007</t>
  </si>
  <si>
    <t>06008</t>
  </si>
  <si>
    <t>06009</t>
  </si>
  <si>
    <t>TJ Sokol Deblín</t>
  </si>
  <si>
    <t>Debl.</t>
  </si>
  <si>
    <t>T.J. Sokol Moravská Ostrava II.</t>
  </si>
  <si>
    <t>Ostr.</t>
  </si>
  <si>
    <t>Krn.</t>
  </si>
  <si>
    <t>N.Jič.</t>
  </si>
  <si>
    <t>07004</t>
  </si>
  <si>
    <t>TJ TŽ Třinec</t>
  </si>
  <si>
    <t>Třin.</t>
  </si>
  <si>
    <t>TJ SSK Vítkovice</t>
  </si>
  <si>
    <t>SSK Vít.</t>
  </si>
  <si>
    <t>07006</t>
  </si>
  <si>
    <t>07007</t>
  </si>
  <si>
    <t>Sok.Vít.</t>
  </si>
  <si>
    <t>07008</t>
  </si>
  <si>
    <t xml:space="preserve">TJ Baník Ostrava </t>
  </si>
  <si>
    <t>Ban.Ost.</t>
  </si>
  <si>
    <t>CZECH WRESTLING Chomutov</t>
  </si>
  <si>
    <t>TJ Sokol Čechovice (ČSTV)</t>
  </si>
  <si>
    <t>TJ Sokol Tichá (ČSTV)</t>
  </si>
  <si>
    <t>Chrast.</t>
  </si>
  <si>
    <t>systém</t>
  </si>
  <si>
    <t>celk</t>
  </si>
  <si>
    <t>hm.</t>
  </si>
  <si>
    <t>kat.</t>
  </si>
  <si>
    <t>počet</t>
  </si>
  <si>
    <t>systém FILA</t>
  </si>
  <si>
    <t>nevyplňovat</t>
  </si>
  <si>
    <t>vypočte se</t>
  </si>
  <si>
    <t xml:space="preserve">Vybrané hmotnostní kategorie </t>
  </si>
  <si>
    <t>tol</t>
  </si>
  <si>
    <t>SZČR</t>
  </si>
  <si>
    <t>TJ Třeb.</t>
  </si>
  <si>
    <t>Wrestling Club Třebíč</t>
  </si>
  <si>
    <t>06010</t>
  </si>
  <si>
    <t>Prysk</t>
  </si>
  <si>
    <t>Oddíl zápasu Prysk</t>
  </si>
  <si>
    <t>Wr.Třeb.</t>
  </si>
  <si>
    <t>České a anglické názvy věkových kategorií</t>
  </si>
  <si>
    <t>Czech and English names ages category</t>
  </si>
  <si>
    <t>03007</t>
  </si>
  <si>
    <t>AUV</t>
  </si>
  <si>
    <t>Hromadná městská doprava</t>
  </si>
  <si>
    <t>MHD</t>
  </si>
  <si>
    <t>Stravné do 12 hod</t>
  </si>
  <si>
    <t>Stravné 12 až 18 hod</t>
  </si>
  <si>
    <t>Stravné nad 18 hod</t>
  </si>
  <si>
    <t>Zást. SZČR:</t>
  </si>
  <si>
    <t>ANO</t>
  </si>
  <si>
    <t>Adresa:</t>
  </si>
  <si>
    <t>Zobrazit na bodovacím lístku čas utkání</t>
  </si>
  <si>
    <t>TAK Hellas Brno</t>
  </si>
  <si>
    <t>T.J. Sokol Vyšehrad</t>
  </si>
  <si>
    <t>SO Zápas Teplice</t>
  </si>
  <si>
    <t>Podpis:</t>
  </si>
  <si>
    <t>Doplň styl:</t>
  </si>
  <si>
    <t>MČR</t>
  </si>
  <si>
    <t>Praha</t>
  </si>
  <si>
    <t>24.12.2020</t>
  </si>
  <si>
    <t>Sportovní hala v Praze</t>
  </si>
  <si>
    <t>Praha, 24.12.2020</t>
  </si>
  <si>
    <t>VV SZČR</t>
  </si>
  <si>
    <t>SK Ústí - AUSSIG z.s.</t>
  </si>
  <si>
    <t>Ústí</t>
  </si>
  <si>
    <t>07010</t>
  </si>
  <si>
    <t>TJ Sokol Dub nad Moravou</t>
  </si>
  <si>
    <t>Dub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</si>
</sst>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Kč&quot;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b/>
      <sz val="20"/>
      <name val="Arial CE"/>
      <charset val="238"/>
    </font>
    <font>
      <u/>
      <sz val="10"/>
      <name val="Arial CE"/>
      <charset val="238"/>
    </font>
    <font>
      <b/>
      <sz val="14"/>
      <name val="Arial CE"/>
      <charset val="238"/>
    </font>
    <font>
      <b/>
      <sz val="1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right" vertical="center"/>
    </xf>
    <xf numFmtId="0" fontId="0" fillId="0" borderId="1" xfId="0" applyBorder="1"/>
    <xf numFmtId="0" fontId="4" fillId="0" borderId="1" xfId="0" applyFont="1" applyBorder="1" applyAlignment="1">
      <alignment horizontal="right" vertical="center"/>
    </xf>
    <xf numFmtId="0" fontId="0" fillId="0" borderId="2" xfId="0" applyBorder="1"/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right"/>
    </xf>
    <xf numFmtId="0" fontId="2" fillId="0" borderId="0" xfId="0" applyFont="1" applyBorder="1"/>
    <xf numFmtId="0" fontId="0" fillId="0" borderId="3" xfId="0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left"/>
    </xf>
    <xf numFmtId="1" fontId="2" fillId="0" borderId="4" xfId="0" applyNumberFormat="1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4" fontId="2" fillId="0" borderId="4" xfId="0" applyNumberFormat="1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1" fontId="7" fillId="0" borderId="11" xfId="0" applyNumberFormat="1" applyFont="1" applyBorder="1" applyAlignment="1">
      <alignment horizontal="center" vertical="center" wrapText="1"/>
    </xf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10" xfId="0" applyBorder="1"/>
    <xf numFmtId="1" fontId="0" fillId="0" borderId="11" xfId="0" applyNumberFormat="1" applyBorder="1"/>
    <xf numFmtId="164" fontId="0" fillId="0" borderId="11" xfId="0" applyNumberFormat="1" applyBorder="1"/>
    <xf numFmtId="4" fontId="9" fillId="0" borderId="12" xfId="0" applyNumberFormat="1" applyFont="1" applyBorder="1" applyAlignment="1">
      <alignment horizontal="center"/>
    </xf>
    <xf numFmtId="0" fontId="0" fillId="0" borderId="12" xfId="0" applyBorder="1"/>
    <xf numFmtId="4" fontId="0" fillId="0" borderId="12" xfId="0" applyNumberFormat="1" applyBorder="1"/>
    <xf numFmtId="0" fontId="0" fillId="0" borderId="13" xfId="0" applyBorder="1"/>
    <xf numFmtId="1" fontId="0" fillId="0" borderId="14" xfId="0" applyNumberFormat="1" applyBorder="1"/>
    <xf numFmtId="164" fontId="0" fillId="0" borderId="14" xfId="0" applyNumberFormat="1" applyBorder="1"/>
    <xf numFmtId="0" fontId="0" fillId="0" borderId="15" xfId="0" applyBorder="1"/>
    <xf numFmtId="0" fontId="0" fillId="0" borderId="11" xfId="0" applyBorder="1"/>
    <xf numFmtId="0" fontId="2" fillId="0" borderId="0" xfId="0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/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Font="1" applyBorder="1"/>
    <xf numFmtId="0" fontId="0" fillId="2" borderId="0" xfId="0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9" fillId="0" borderId="10" xfId="0" applyFont="1" applyBorder="1"/>
    <xf numFmtId="1" fontId="9" fillId="0" borderId="11" xfId="0" applyNumberFormat="1" applyFont="1" applyBorder="1"/>
    <xf numFmtId="164" fontId="9" fillId="0" borderId="11" xfId="0" applyNumberFormat="1" applyFont="1" applyBorder="1"/>
    <xf numFmtId="0" fontId="9" fillId="0" borderId="12" xfId="0" applyFont="1" applyBorder="1"/>
    <xf numFmtId="1" fontId="0" fillId="0" borderId="18" xfId="0" applyNumberFormat="1" applyBorder="1"/>
    <xf numFmtId="164" fontId="0" fillId="0" borderId="18" xfId="0" applyNumberFormat="1" applyBorder="1"/>
    <xf numFmtId="0" fontId="0" fillId="0" borderId="19" xfId="0" applyBorder="1"/>
    <xf numFmtId="0" fontId="0" fillId="0" borderId="2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18" xfId="0" applyBorder="1"/>
    <xf numFmtId="0" fontId="7" fillId="0" borderId="2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9" fillId="0" borderId="16" xfId="0" applyNumberFormat="1" applyFont="1" applyBorder="1"/>
    <xf numFmtId="0" fontId="7" fillId="0" borderId="13" xfId="0" applyNumberFormat="1" applyFont="1" applyBorder="1" applyAlignment="1">
      <alignment horizontal="center" vertical="center" wrapText="1"/>
    </xf>
    <xf numFmtId="0" fontId="0" fillId="0" borderId="16" xfId="0" applyNumberFormat="1" applyBorder="1"/>
    <xf numFmtId="0" fontId="0" fillId="0" borderId="23" xfId="0" applyNumberFormat="1" applyBorder="1"/>
    <xf numFmtId="0" fontId="0" fillId="0" borderId="24" xfId="0" applyNumberFormat="1" applyBorder="1"/>
    <xf numFmtId="0" fontId="7" fillId="0" borderId="25" xfId="0" applyNumberFormat="1" applyFont="1" applyBorder="1" applyAlignment="1">
      <alignment horizontal="center" vertical="center" wrapText="1"/>
    </xf>
    <xf numFmtId="0" fontId="11" fillId="0" borderId="22" xfId="0" applyNumberFormat="1" applyFont="1" applyBorder="1" applyAlignment="1">
      <alignment horizontal="center" vertical="center"/>
    </xf>
    <xf numFmtId="0" fontId="11" fillId="0" borderId="26" xfId="0" applyNumberFormat="1" applyFont="1" applyBorder="1" applyAlignment="1">
      <alignment horizontal="center" vertical="center"/>
    </xf>
    <xf numFmtId="0" fontId="0" fillId="0" borderId="27" xfId="0" applyNumberFormat="1" applyBorder="1"/>
    <xf numFmtId="0" fontId="8" fillId="0" borderId="27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vertical="center"/>
    </xf>
    <xf numFmtId="14" fontId="0" fillId="0" borderId="0" xfId="0" applyNumberFormat="1" applyAlignment="1">
      <alignment vertical="center"/>
    </xf>
    <xf numFmtId="14" fontId="0" fillId="0" borderId="0" xfId="0" applyNumberForma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/>
    </xf>
    <xf numFmtId="49" fontId="11" fillId="0" borderId="28" xfId="0" applyNumberFormat="1" applyFont="1" applyBorder="1" applyAlignment="1">
      <alignment horizontal="center" vertical="center"/>
    </xf>
    <xf numFmtId="0" fontId="8" fillId="0" borderId="29" xfId="0" applyNumberFormat="1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 wrapText="1"/>
    </xf>
    <xf numFmtId="3" fontId="7" fillId="0" borderId="31" xfId="0" applyNumberFormat="1" applyFont="1" applyBorder="1" applyAlignment="1">
      <alignment horizontal="center" vertical="center" wrapText="1"/>
    </xf>
    <xf numFmtId="164" fontId="8" fillId="0" borderId="31" xfId="0" applyNumberFormat="1" applyFont="1" applyBorder="1" applyAlignment="1">
      <alignment horizontal="center" vertical="center" wrapText="1"/>
    </xf>
    <xf numFmtId="4" fontId="8" fillId="0" borderId="32" xfId="0" applyNumberFormat="1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16" xfId="0" applyBorder="1" applyAlignment="1">
      <alignment horizontal="center" vertical="center"/>
    </xf>
    <xf numFmtId="49" fontId="2" fillId="0" borderId="0" xfId="0" applyNumberFormat="1" applyFont="1" applyBorder="1" applyAlignment="1">
      <alignment horizontal="left"/>
    </xf>
    <xf numFmtId="49" fontId="0" fillId="0" borderId="0" xfId="0" applyNumberFormat="1" applyBorder="1" applyAlignment="1"/>
    <xf numFmtId="49" fontId="0" fillId="0" borderId="0" xfId="0" applyNumberFormat="1" applyBorder="1" applyAlignment="1">
      <alignment horizontal="left"/>
    </xf>
    <xf numFmtId="49" fontId="2" fillId="0" borderId="4" xfId="0" applyNumberFormat="1" applyFont="1" applyBorder="1" applyAlignment="1">
      <alignment horizontal="left"/>
    </xf>
    <xf numFmtId="49" fontId="2" fillId="0" borderId="33" xfId="0" applyNumberFormat="1" applyFont="1" applyBorder="1" applyAlignment="1">
      <alignment horizontal="center" vertical="center" wrapText="1"/>
    </xf>
    <xf numFmtId="49" fontId="11" fillId="0" borderId="34" xfId="0" applyNumberFormat="1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0" xfId="0" applyFont="1" applyBorder="1" applyAlignment="1"/>
    <xf numFmtId="0" fontId="2" fillId="0" borderId="7" xfId="0" applyFont="1" applyBorder="1" applyAlignment="1">
      <alignment vertical="center"/>
    </xf>
    <xf numFmtId="0" fontId="8" fillId="0" borderId="29" xfId="0" applyNumberFormat="1" applyFont="1" applyBorder="1" applyAlignment="1">
      <alignment vertical="center" wrapText="1"/>
    </xf>
    <xf numFmtId="0" fontId="8" fillId="0" borderId="16" xfId="0" applyNumberFormat="1" applyFont="1" applyBorder="1" applyAlignment="1">
      <alignment vertical="center" wrapText="1"/>
    </xf>
    <xf numFmtId="0" fontId="8" fillId="0" borderId="16" xfId="0" applyNumberFormat="1" applyFont="1" applyFill="1" applyBorder="1" applyAlignment="1">
      <alignment vertical="center" wrapText="1"/>
    </xf>
    <xf numFmtId="0" fontId="8" fillId="0" borderId="16" xfId="0" applyNumberFormat="1" applyFont="1" applyBorder="1" applyAlignment="1">
      <alignment vertical="center"/>
    </xf>
    <xf numFmtId="0" fontId="8" fillId="0" borderId="27" xfId="0" applyNumberFormat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7" xfId="0" applyBorder="1"/>
    <xf numFmtId="0" fontId="3" fillId="0" borderId="14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0" fillId="0" borderId="35" xfId="0" applyFont="1" applyBorder="1" applyAlignment="1">
      <alignment vertical="center"/>
    </xf>
    <xf numFmtId="0" fontId="0" fillId="0" borderId="37" xfId="0" applyFont="1" applyBorder="1" applyAlignment="1">
      <alignment vertical="center"/>
    </xf>
    <xf numFmtId="0" fontId="0" fillId="0" borderId="38" xfId="0" applyFont="1" applyBorder="1" applyAlignment="1">
      <alignment vertical="center"/>
    </xf>
    <xf numFmtId="0" fontId="0" fillId="0" borderId="36" xfId="0" applyFont="1" applyBorder="1" applyAlignment="1">
      <alignment vertical="center"/>
    </xf>
    <xf numFmtId="0" fontId="0" fillId="0" borderId="47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48" xfId="0" applyFont="1" applyBorder="1" applyAlignment="1">
      <alignment vertical="center"/>
    </xf>
    <xf numFmtId="0" fontId="0" fillId="0" borderId="49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0" fontId="0" fillId="0" borderId="51" xfId="0" applyFont="1" applyBorder="1" applyAlignment="1">
      <alignment vertical="center"/>
    </xf>
    <xf numFmtId="0" fontId="0" fillId="0" borderId="52" xfId="0" applyFont="1" applyBorder="1" applyAlignment="1">
      <alignment vertical="center"/>
    </xf>
    <xf numFmtId="0" fontId="0" fillId="0" borderId="53" xfId="0" applyFont="1" applyBorder="1" applyAlignment="1">
      <alignment vertical="center"/>
    </xf>
    <xf numFmtId="0" fontId="0" fillId="0" borderId="54" xfId="0" applyFont="1" applyBorder="1" applyAlignment="1">
      <alignment vertical="center"/>
    </xf>
    <xf numFmtId="0" fontId="0" fillId="0" borderId="55" xfId="0" applyFont="1" applyBorder="1" applyAlignment="1">
      <alignment vertical="center"/>
    </xf>
    <xf numFmtId="0" fontId="0" fillId="0" borderId="56" xfId="0" applyFont="1" applyBorder="1" applyAlignment="1">
      <alignment vertical="center"/>
    </xf>
    <xf numFmtId="0" fontId="0" fillId="0" borderId="57" xfId="0" applyFont="1" applyBorder="1" applyAlignment="1">
      <alignment vertical="center"/>
    </xf>
    <xf numFmtId="0" fontId="0" fillId="0" borderId="0" xfId="0" applyFont="1"/>
    <xf numFmtId="4" fontId="0" fillId="0" borderId="0" xfId="0" applyNumberFormat="1" applyBorder="1" applyAlignment="1">
      <alignment vertical="center"/>
    </xf>
    <xf numFmtId="4" fontId="0" fillId="0" borderId="0" xfId="0" applyNumberFormat="1" applyBorder="1"/>
    <xf numFmtId="165" fontId="0" fillId="0" borderId="0" xfId="0" applyNumberFormat="1" applyAlignment="1">
      <alignment vertical="center"/>
    </xf>
    <xf numFmtId="165" fontId="0" fillId="0" borderId="0" xfId="0" applyNumberFormat="1" applyAlignment="1">
      <alignment horizontal="right" vertical="center"/>
    </xf>
    <xf numFmtId="0" fontId="0" fillId="0" borderId="24" xfId="0" applyBorder="1"/>
    <xf numFmtId="0" fontId="0" fillId="0" borderId="24" xfId="0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5" fillId="0" borderId="6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0" fontId="5" fillId="4" borderId="0" xfId="0" applyFont="1" applyFill="1" applyAlignment="1">
      <alignment vertical="center"/>
    </xf>
    <xf numFmtId="49" fontId="5" fillId="4" borderId="0" xfId="0" applyNumberFormat="1" applyFont="1" applyFill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5" fillId="5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4" fontId="5" fillId="0" borderId="0" xfId="0" applyNumberFormat="1" applyFont="1" applyAlignment="1">
      <alignment horizontal="right" vertical="center"/>
    </xf>
    <xf numFmtId="14" fontId="5" fillId="0" borderId="17" xfId="0" applyNumberFormat="1" applyFont="1" applyBorder="1" applyAlignment="1">
      <alignment horizontal="right" vertical="center"/>
    </xf>
    <xf numFmtId="0" fontId="5" fillId="5" borderId="0" xfId="0" applyFont="1" applyFill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5" fillId="5" borderId="0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14" fontId="5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4" fontId="6" fillId="0" borderId="0" xfId="0" applyNumberFormat="1" applyFont="1" applyBorder="1" applyAlignment="1">
      <alignment horizontal="left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16" fillId="0" borderId="60" xfId="0" applyFont="1" applyBorder="1" applyAlignment="1">
      <alignment horizontal="center"/>
    </xf>
    <xf numFmtId="0" fontId="16" fillId="0" borderId="61" xfId="0" applyFont="1" applyBorder="1" applyAlignment="1">
      <alignment horizontal="center"/>
    </xf>
    <xf numFmtId="0" fontId="16" fillId="0" borderId="62" xfId="0" applyFont="1" applyBorder="1" applyAlignment="1">
      <alignment horizontal="center"/>
    </xf>
    <xf numFmtId="0" fontId="16" fillId="0" borderId="63" xfId="0" applyFont="1" applyBorder="1" applyAlignment="1">
      <alignment horizontal="center"/>
    </xf>
    <xf numFmtId="0" fontId="1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6">
          <cell r="A6" t="str">
            <v>styl:</v>
          </cell>
        </row>
        <row r="7">
          <cell r="A7" t="str">
            <v>věk. kat.</v>
          </cell>
        </row>
        <row r="8">
          <cell r="A8" t="str">
            <v>hmot.</v>
          </cell>
        </row>
        <row r="15">
          <cell r="C15" t="str">
            <v>mnoho voleb</v>
          </cell>
        </row>
        <row r="16">
          <cell r="C16" t="str">
            <v>málo voleb</v>
          </cell>
        </row>
        <row r="24">
          <cell r="C24" t="str">
            <v>Bojovat o 3. místo</v>
          </cell>
          <cell r="O24" t="str">
            <v>Bojovat o 5. místo</v>
          </cell>
        </row>
        <row r="108">
          <cell r="A108" t="str">
            <v>mužské složky</v>
          </cell>
        </row>
        <row r="109">
          <cell r="A109" t="str">
            <v>A příp</v>
          </cell>
          <cell r="B109" t="str">
            <v xml:space="preserve">A přípravka žáci </v>
          </cell>
          <cell r="I109" t="str">
            <v>A příp</v>
          </cell>
          <cell r="M109" t="str">
            <v>A příp. žáci (10 - 11 let)</v>
          </cell>
          <cell r="O109" t="str">
            <v>krátký název</v>
          </cell>
          <cell r="Q109" t="str">
            <v>v.y.school "A"</v>
          </cell>
          <cell r="V109" t="str">
            <v>prep boys 'A' (10 - 11 year)</v>
          </cell>
          <cell r="X109" t="str">
            <v>short name</v>
          </cell>
        </row>
        <row r="110">
          <cell r="A110" t="str">
            <v>ml.ž</v>
          </cell>
          <cell r="B110" t="str">
            <v>mladší žáci</v>
          </cell>
          <cell r="I110" t="str">
            <v>ml.ž</v>
          </cell>
          <cell r="M110" t="str">
            <v>B příp. žáci (8 - 9 let)</v>
          </cell>
          <cell r="O110" t="str">
            <v>dlouhý název</v>
          </cell>
          <cell r="Q110" t="str">
            <v>y.school</v>
          </cell>
          <cell r="V110" t="str">
            <v>prep boys 'B' (8 - 9 year)</v>
          </cell>
          <cell r="X110" t="str">
            <v>long name</v>
          </cell>
        </row>
        <row r="111">
          <cell r="A111" t="str">
            <v>žák</v>
          </cell>
          <cell r="B111" t="str">
            <v>žáci</v>
          </cell>
          <cell r="I111" t="str">
            <v>žák</v>
          </cell>
          <cell r="M111" t="str">
            <v>C příp. žáci (6 - 7 let)</v>
          </cell>
          <cell r="O111" t="str">
            <v>česky</v>
          </cell>
          <cell r="Q111" t="str">
            <v>s.boys</v>
          </cell>
          <cell r="V111" t="str">
            <v>prep boys 'C' (6 - 7 year)</v>
          </cell>
          <cell r="X111" t="str">
            <v>Czech</v>
          </cell>
        </row>
        <row r="112">
          <cell r="A112" t="str">
            <v>kad</v>
          </cell>
          <cell r="B112" t="str">
            <v>kadeti</v>
          </cell>
          <cell r="C112" t="str">
            <v xml:space="preserve">A příp. žáci </v>
          </cell>
          <cell r="I112" t="str">
            <v>kad</v>
          </cell>
          <cell r="K112" t="str">
            <v>kadeti</v>
          </cell>
          <cell r="M112" t="str">
            <v>mladší žáci (12 - 13 let)</v>
          </cell>
          <cell r="O112" t="str">
            <v>anglicky</v>
          </cell>
          <cell r="Q112" t="str">
            <v>cad</v>
          </cell>
          <cell r="S112" t="str">
            <v>cadets</v>
          </cell>
          <cell r="V112" t="str">
            <v>young schoolboys (12 - 13 year)</v>
          </cell>
          <cell r="X112" t="str">
            <v>English</v>
          </cell>
        </row>
        <row r="113">
          <cell r="A113" t="str">
            <v>jun</v>
          </cell>
          <cell r="B113" t="str">
            <v>junioři</v>
          </cell>
          <cell r="C113" t="str">
            <v>B příp. žáci</v>
          </cell>
          <cell r="I113" t="str">
            <v>jun</v>
          </cell>
          <cell r="K113" t="str">
            <v>junioři</v>
          </cell>
          <cell r="M113" t="str">
            <v>žáci (14 - 15 let)</v>
          </cell>
          <cell r="Q113" t="str">
            <v>jun</v>
          </cell>
          <cell r="S113" t="str">
            <v>juniors</v>
          </cell>
          <cell r="V113" t="str">
            <v>schoolboys (14 - 15 year)</v>
          </cell>
        </row>
        <row r="114">
          <cell r="A114" t="str">
            <v>sen</v>
          </cell>
          <cell r="B114" t="str">
            <v>senioři</v>
          </cell>
          <cell r="C114" t="str">
            <v>C příp. žáci</v>
          </cell>
          <cell r="E114" t="str">
            <v>C příp</v>
          </cell>
          <cell r="I114" t="str">
            <v>sen</v>
          </cell>
          <cell r="K114" t="str">
            <v>senioři</v>
          </cell>
          <cell r="Q114" t="str">
            <v>sen</v>
          </cell>
          <cell r="S114" t="str">
            <v>seniors</v>
          </cell>
        </row>
        <row r="115">
          <cell r="A115" t="str">
            <v>ženské složky</v>
          </cell>
        </row>
        <row r="116">
          <cell r="A116" t="str">
            <v>ž-A příp</v>
          </cell>
          <cell r="B116" t="str">
            <v>A přípravka žákyně</v>
          </cell>
          <cell r="I116" t="str">
            <v>ž-A příp</v>
          </cell>
          <cell r="M116" t="str">
            <v>A příp. žákyně (10 - 11 let)</v>
          </cell>
          <cell r="Q116" t="str">
            <v>w-v.y.school "A"</v>
          </cell>
          <cell r="V116" t="str">
            <v>prep girls 'A' (10 - 11 year)</v>
          </cell>
        </row>
        <row r="117">
          <cell r="A117" t="str">
            <v>ž-ml.ž</v>
          </cell>
          <cell r="B117" t="str">
            <v>mladší žákyně</v>
          </cell>
          <cell r="I117" t="str">
            <v>ž-ml.ž</v>
          </cell>
          <cell r="Q117" t="str">
            <v>w-y.school</v>
          </cell>
          <cell r="S117" t="str">
            <v>young schoolgirls (12 - 13 year)</v>
          </cell>
          <cell r="V117" t="str">
            <v>prep girls 'B' (8 - 9 year)</v>
          </cell>
        </row>
        <row r="118">
          <cell r="A118" t="str">
            <v>ž-žák</v>
          </cell>
          <cell r="B118" t="str">
            <v>žákyně</v>
          </cell>
          <cell r="I118" t="str">
            <v>ž-žák</v>
          </cell>
          <cell r="Q118" t="str">
            <v>w-s.girl</v>
          </cell>
          <cell r="S118" t="str">
            <v>schoolgirls (14 - 15 year)</v>
          </cell>
          <cell r="V118" t="str">
            <v>prep girls 'C' (6 - 7 year)</v>
          </cell>
        </row>
        <row r="119">
          <cell r="A119" t="str">
            <v>ž-kad</v>
          </cell>
          <cell r="B119" t="str">
            <v>kadetky</v>
          </cell>
          <cell r="I119" t="str">
            <v>ž-kad</v>
          </cell>
          <cell r="K119" t="str">
            <v>kadetky</v>
          </cell>
          <cell r="M119" t="str">
            <v>mladší žákyně (12 - 13 let)</v>
          </cell>
          <cell r="Q119" t="str">
            <v>w-cad</v>
          </cell>
          <cell r="S119" t="str">
            <v>cadetsgirls</v>
          </cell>
        </row>
        <row r="120">
          <cell r="A120" t="str">
            <v>ž-jun</v>
          </cell>
          <cell r="B120" t="str">
            <v>juniorky</v>
          </cell>
          <cell r="C120" t="str">
            <v>žákyně (14 - 15 let)</v>
          </cell>
          <cell r="I120" t="str">
            <v>ž-jun</v>
          </cell>
          <cell r="Q120" t="str">
            <v>w-juni</v>
          </cell>
          <cell r="S120" t="str">
            <v>juniorsgirls</v>
          </cell>
        </row>
        <row r="121">
          <cell r="A121" t="str">
            <v>ž-sen</v>
          </cell>
          <cell r="B121" t="str">
            <v>seniorky</v>
          </cell>
          <cell r="I121" t="str">
            <v>ž-sen</v>
          </cell>
          <cell r="K121" t="str">
            <v>seniorky</v>
          </cell>
          <cell r="Q121" t="str">
            <v>w-sen</v>
          </cell>
          <cell r="S121" t="str">
            <v>seniorsgirls</v>
          </cell>
        </row>
        <row r="122">
          <cell r="A122" t="str">
            <v>B příp</v>
          </cell>
          <cell r="B122" t="str">
            <v>B přípravka žáci</v>
          </cell>
          <cell r="C122" t="str">
            <v>C přípravka žákyně</v>
          </cell>
          <cell r="D122" t="str">
            <v>C příp. žáci</v>
          </cell>
          <cell r="I122" t="str">
            <v>B příp</v>
          </cell>
          <cell r="M122" t="str">
            <v>C přípravka žákyně</v>
          </cell>
          <cell r="Q122" t="str">
            <v>v.y.school "B"</v>
          </cell>
          <cell r="U122" t="str">
            <v>v.y.school "C"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  <cell r="I123" t="str">
            <v>ž-B příp</v>
          </cell>
          <cell r="K123" t="str">
            <v>B příp. žákyně (8 - 9 let)</v>
          </cell>
          <cell r="M123" t="str">
            <v>ž-C příp</v>
          </cell>
          <cell r="O123" t="str">
            <v>C příp. žákyně (6 - 7 let)</v>
          </cell>
          <cell r="Q123" t="str">
            <v>w-v.y.school "B"</v>
          </cell>
          <cell r="U123" t="str">
            <v>w-v.y.school "C"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65">
          <cell r="A165" t="str">
            <v>není volba stylu</v>
          </cell>
        </row>
        <row r="166">
          <cell r="A166" t="str">
            <v>mnoho voleb</v>
          </cell>
        </row>
        <row r="186">
          <cell r="A186" t="str">
            <v>OK</v>
          </cell>
        </row>
        <row r="193">
          <cell r="A193" t="str">
            <v>mnoho kategorií</v>
          </cell>
        </row>
        <row r="201">
          <cell r="A201" t="str">
            <v xml:space="preserve">kontrola kategorií: </v>
          </cell>
        </row>
        <row r="203">
          <cell r="A203" t="str">
            <v>není volba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workbookViewId="0">
      <selection activeCell="U4" sqref="U4"/>
    </sheetView>
  </sheetViews>
  <sheetFormatPr defaultRowHeight="12.75" x14ac:dyDescent="0.2"/>
  <cols>
    <col min="1" max="1" width="27.5703125" style="1" customWidth="1"/>
    <col min="2" max="2" width="7.5703125" style="1" customWidth="1"/>
    <col min="3" max="3" width="11" style="1" customWidth="1"/>
    <col min="4" max="8" width="6.7109375" style="1" customWidth="1"/>
    <col min="9" max="9" width="3.28515625" style="1" customWidth="1"/>
    <col min="10" max="13" width="9.140625" style="64" hidden="1" customWidth="1"/>
    <col min="14" max="14" width="9.140625" style="1" hidden="1" customWidth="1"/>
    <col min="15" max="15" width="9.140625" style="64" hidden="1" customWidth="1"/>
    <col min="16" max="16" width="10.7109375" style="1" customWidth="1"/>
    <col min="17" max="17" width="9.140625" style="1" hidden="1" customWidth="1"/>
    <col min="18" max="16384" width="9.140625" style="1"/>
  </cols>
  <sheetData>
    <row r="1" spans="1:18" ht="26.25" x14ac:dyDescent="0.2">
      <c r="A1" s="230" t="str">
        <f>'Základní údaje'!A1:CD1</f>
        <v>Zde se vyplňují základní údaje o soutěži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</row>
    <row r="2" spans="1:18" x14ac:dyDescent="0.2">
      <c r="J2" s="66" t="str">
        <f>[1]List1!$C$15</f>
        <v>mnoho voleb</v>
      </c>
      <c r="L2" s="64" t="str">
        <f>[1]List1!$C$16</f>
        <v>málo voleb</v>
      </c>
      <c r="N2" s="1" t="str">
        <f>[1]List1!$A$186</f>
        <v>OK</v>
      </c>
    </row>
    <row r="3" spans="1:18" x14ac:dyDescent="0.2">
      <c r="A3" s="197" t="str">
        <f>'Základní údaje'!A3</f>
        <v>Soutěž:</v>
      </c>
      <c r="B3" s="217" t="s">
        <v>321</v>
      </c>
      <c r="C3" s="217"/>
      <c r="D3" s="105"/>
      <c r="E3" s="105"/>
    </row>
    <row r="4" spans="1:18" s="198" customFormat="1" ht="8.25" x14ac:dyDescent="0.2">
      <c r="B4" s="199"/>
      <c r="C4" s="199"/>
      <c r="J4" s="200"/>
      <c r="K4" s="200"/>
      <c r="L4" s="200"/>
      <c r="M4" s="200"/>
      <c r="O4" s="200"/>
    </row>
    <row r="5" spans="1:18" x14ac:dyDescent="0.2">
      <c r="A5" s="197" t="str">
        <f>'Základní údaje'!C3</f>
        <v>Místo:</v>
      </c>
      <c r="B5" s="217" t="s">
        <v>322</v>
      </c>
      <c r="C5" s="217"/>
      <c r="D5" s="105"/>
      <c r="E5" s="223" t="str">
        <f>[1]List1!$C$24</f>
        <v>Bojovat o 3. místo</v>
      </c>
      <c r="F5" s="223"/>
      <c r="G5" s="224"/>
      <c r="H5" s="121"/>
      <c r="I5" s="64"/>
      <c r="J5" s="64">
        <v>100</v>
      </c>
      <c r="K5" s="64">
        <v>200</v>
      </c>
      <c r="L5" s="64">
        <v>400</v>
      </c>
      <c r="M5" s="64">
        <v>800</v>
      </c>
      <c r="O5" s="64">
        <f>IF(I5="",0,1)</f>
        <v>0</v>
      </c>
    </row>
    <row r="6" spans="1:18" s="198" customFormat="1" ht="8.25" x14ac:dyDescent="0.2">
      <c r="B6" s="199"/>
      <c r="C6" s="199"/>
      <c r="J6" s="200"/>
      <c r="K6" s="200"/>
      <c r="L6" s="200"/>
      <c r="M6" s="200"/>
      <c r="O6" s="200"/>
    </row>
    <row r="7" spans="1:18" x14ac:dyDescent="0.2">
      <c r="A7" s="197" t="str">
        <f>'Základní údaje'!F3</f>
        <v>Datum soutěže:</v>
      </c>
      <c r="B7" s="218" t="s">
        <v>323</v>
      </c>
      <c r="C7" s="218"/>
      <c r="D7" s="216"/>
      <c r="E7" s="227" t="str">
        <f>[1]List1!$O$24</f>
        <v>Bojovat o 5. místo</v>
      </c>
      <c r="F7" s="227"/>
      <c r="G7" s="228"/>
      <c r="H7" s="121"/>
    </row>
    <row r="8" spans="1:18" s="198" customFormat="1" ht="8.25" x14ac:dyDescent="0.2">
      <c r="B8" s="199"/>
      <c r="C8" s="199"/>
      <c r="J8" s="200"/>
      <c r="K8" s="200"/>
      <c r="L8" s="200"/>
      <c r="M8" s="200"/>
      <c r="O8" s="200"/>
    </row>
    <row r="9" spans="1:18" x14ac:dyDescent="0.2">
      <c r="A9" s="197" t="str">
        <f>'Základní údaje'!D5</f>
        <v>Adresa:</v>
      </c>
      <c r="B9" s="217" t="s">
        <v>324</v>
      </c>
      <c r="C9" s="217"/>
      <c r="D9" s="217"/>
      <c r="E9" s="105"/>
      <c r="J9" s="64" t="str">
        <f>IF($I$5="x",J5,IF($I$6="x",J6,""))</f>
        <v/>
      </c>
      <c r="K9" s="64" t="str">
        <f>IF($I$5="x",K5,IF($I$6="x",K6,""))</f>
        <v/>
      </c>
      <c r="L9" s="64" t="str">
        <f>IF($I$5="x",L5,IF($I$6="x",L6,""))</f>
        <v/>
      </c>
      <c r="M9" s="64" t="str">
        <f>IF($I$5="x",M5,IF($I$6="x",M6,""))</f>
        <v/>
      </c>
      <c r="O9" s="64">
        <f>O5+O6</f>
        <v>0</v>
      </c>
      <c r="P9" s="215" t="s">
        <v>319</v>
      </c>
      <c r="R9" s="217" t="s">
        <v>325</v>
      </c>
    </row>
    <row r="10" spans="1:18" x14ac:dyDescent="0.2">
      <c r="A10" s="197"/>
      <c r="B10" s="105"/>
      <c r="C10" s="105"/>
      <c r="D10" s="105"/>
      <c r="E10" s="105"/>
      <c r="G10" s="234" t="s">
        <v>292</v>
      </c>
      <c r="H10" s="234"/>
    </row>
    <row r="11" spans="1:18" x14ac:dyDescent="0.2">
      <c r="A11" s="197" t="str">
        <f>'Základní údaje'!D8</f>
        <v xml:space="preserve">Pořádající oddíl: </v>
      </c>
      <c r="B11" s="217" t="s">
        <v>326</v>
      </c>
      <c r="C11" s="105"/>
      <c r="D11" s="105"/>
      <c r="E11" s="105"/>
      <c r="G11" s="234" t="s">
        <v>293</v>
      </c>
      <c r="H11" s="234"/>
    </row>
    <row r="12" spans="1:18" s="198" customFormat="1" ht="8.25" x14ac:dyDescent="0.2">
      <c r="B12" s="199"/>
      <c r="C12" s="199"/>
      <c r="J12" s="200"/>
      <c r="K12" s="200"/>
      <c r="L12" s="200"/>
      <c r="M12" s="200"/>
      <c r="O12" s="200"/>
    </row>
    <row r="13" spans="1:18" x14ac:dyDescent="0.2">
      <c r="A13" s="197" t="str">
        <f>'Základní údaje'!A5</f>
        <v>Text do tabulek (oddíl nebo stát):</v>
      </c>
      <c r="B13" s="105" t="s">
        <v>11</v>
      </c>
      <c r="C13" s="105"/>
      <c r="F13" s="223" t="str">
        <f>[1]List1!$A$7</f>
        <v>věk. kat.</v>
      </c>
      <c r="G13" s="223"/>
      <c r="H13" s="150">
        <f>Hmotnosti!B57</f>
        <v>2</v>
      </c>
    </row>
    <row r="14" spans="1:18" s="198" customFormat="1" ht="8.25" x14ac:dyDescent="0.2">
      <c r="B14" s="199"/>
      <c r="C14" s="199"/>
      <c r="J14" s="200"/>
      <c r="K14" s="200"/>
      <c r="L14" s="200"/>
      <c r="M14" s="200"/>
      <c r="O14" s="200"/>
    </row>
    <row r="15" spans="1:18" x14ac:dyDescent="0.2">
      <c r="A15" s="197" t="str">
        <f>'Základní údaje'!F6</f>
        <v>Výběr hlavního stylu pro tabulky</v>
      </c>
      <c r="B15" s="105" t="str">
        <f>'Základní údaje'!G6</f>
        <v>ř.ř.</v>
      </c>
      <c r="C15" s="205" t="s">
        <v>144</v>
      </c>
      <c r="D15" s="1" t="str">
        <f>'Základní údaje'!F7</f>
        <v>mnoho voleb</v>
      </c>
      <c r="F15" s="223" t="str">
        <f>[1]List1!$A$8</f>
        <v>hmot.</v>
      </c>
      <c r="G15" s="223"/>
      <c r="H15" s="150">
        <f>Hmotnosti!U2</f>
        <v>16</v>
      </c>
      <c r="P15" s="215" t="s">
        <v>320</v>
      </c>
      <c r="R15" s="219" t="s">
        <v>170</v>
      </c>
    </row>
    <row r="16" spans="1:18" x14ac:dyDescent="0.2">
      <c r="A16" s="197"/>
      <c r="B16" s="105" t="str">
        <f>'Základní údaje'!H6</f>
        <v>v.s.</v>
      </c>
      <c r="C16" s="213" t="s">
        <v>144</v>
      </c>
    </row>
    <row r="17" spans="1:16" s="198" customFormat="1" ht="8.25" x14ac:dyDescent="0.2">
      <c r="B17" s="199"/>
      <c r="C17" s="199"/>
      <c r="J17" s="200"/>
      <c r="K17" s="200"/>
      <c r="L17" s="200"/>
      <c r="M17" s="200"/>
      <c r="O17" s="200"/>
    </row>
    <row r="18" spans="1:16" x14ac:dyDescent="0.2">
      <c r="A18" s="197" t="str">
        <f>'Základní údaje'!F11</f>
        <v>Počet žíněnek:</v>
      </c>
      <c r="B18" s="107">
        <v>2</v>
      </c>
      <c r="C18" s="105"/>
    </row>
    <row r="19" spans="1:16" x14ac:dyDescent="0.2">
      <c r="A19" s="197"/>
      <c r="E19" s="106" t="str">
        <f>'Základní údaje'!H13</f>
        <v>OK</v>
      </c>
    </row>
    <row r="20" spans="1:16" ht="16.5" x14ac:dyDescent="0.2">
      <c r="A20" s="197" t="s">
        <v>189</v>
      </c>
      <c r="B20" s="105" t="str">
        <f>'Základní údaje'!F16</f>
        <v>mužské složky</v>
      </c>
      <c r="D20" s="196" t="str">
        <f>'Základní údaje'!G15</f>
        <v>váhová tolerance</v>
      </c>
      <c r="E20" s="196" t="str">
        <f>'Základní údaje'!H15</f>
        <v>výběr pro diplomy</v>
      </c>
      <c r="F20" s="196" t="str">
        <f>'Základní údaje'!E15</f>
        <v>jiný styl</v>
      </c>
      <c r="G20" s="196" t="str">
        <f>'Základní údaje'!CE15</f>
        <v>oba styly</v>
      </c>
      <c r="H20" s="196" t="str">
        <f>'Základní údaje'!CD15</f>
        <v>systém SZČR</v>
      </c>
    </row>
    <row r="21" spans="1:16" x14ac:dyDescent="0.2">
      <c r="B21" s="1" t="str">
        <f>'Základní údaje'!F17</f>
        <v>C příp. žáci</v>
      </c>
      <c r="D21" s="64">
        <v>0</v>
      </c>
      <c r="E21" s="206"/>
      <c r="F21" s="64"/>
      <c r="G21" s="64"/>
      <c r="H21" s="202"/>
      <c r="I21" s="64">
        <f>IF(P21="","",1)</f>
        <v>1</v>
      </c>
      <c r="P21" s="1" t="str">
        <f>Hmotnosti!B6</f>
        <v>sen, ř.ř.</v>
      </c>
    </row>
    <row r="22" spans="1:16" x14ac:dyDescent="0.2">
      <c r="B22" s="1" t="str">
        <f>'Základní údaje'!F18</f>
        <v>B příp. žáci</v>
      </c>
      <c r="D22" s="64">
        <v>0</v>
      </c>
      <c r="E22" s="206"/>
      <c r="F22" s="64"/>
      <c r="G22" s="64"/>
      <c r="H22" s="202"/>
      <c r="I22" s="64">
        <f>IF(P22="","",I21+1)</f>
        <v>2</v>
      </c>
      <c r="P22" s="1" t="str">
        <f>Hmotnosti!F6</f>
        <v>ž-sen, v.s.</v>
      </c>
    </row>
    <row r="23" spans="1:16" x14ac:dyDescent="0.2">
      <c r="B23" s="1" t="str">
        <f>'Základní údaje'!F19</f>
        <v xml:space="preserve">A příp. žáci </v>
      </c>
      <c r="D23" s="64">
        <v>0</v>
      </c>
      <c r="E23" s="211"/>
      <c r="F23" s="64"/>
      <c r="G23" s="64"/>
      <c r="H23" s="202"/>
      <c r="I23" s="64" t="str">
        <f t="shared" ref="I23:I28" si="0">IF(P23="","",I22+1)</f>
        <v/>
      </c>
      <c r="P23" s="1" t="str">
        <f>Hmotnosti!J6</f>
        <v/>
      </c>
    </row>
    <row r="24" spans="1:16" x14ac:dyDescent="0.2">
      <c r="B24" s="1" t="str">
        <f>'Základní údaje'!F20</f>
        <v>ml.ž</v>
      </c>
      <c r="D24" s="64">
        <v>0</v>
      </c>
      <c r="E24" s="211"/>
      <c r="F24" s="64"/>
      <c r="G24" s="64"/>
      <c r="H24" s="204"/>
      <c r="I24" s="64" t="str">
        <f t="shared" si="0"/>
        <v/>
      </c>
      <c r="P24" s="1" t="str">
        <f>Hmotnosti!N6</f>
        <v/>
      </c>
    </row>
    <row r="25" spans="1:16" x14ac:dyDescent="0.2">
      <c r="B25" s="1" t="str">
        <f>'Základní údaje'!F21</f>
        <v>žák</v>
      </c>
      <c r="D25" s="64">
        <v>0</v>
      </c>
      <c r="E25" s="211"/>
      <c r="F25" s="64"/>
      <c r="G25" s="64"/>
      <c r="H25" s="204"/>
      <c r="I25" s="64" t="str">
        <f t="shared" si="0"/>
        <v/>
      </c>
      <c r="P25" s="1" t="str">
        <f>Hmotnosti!R6</f>
        <v/>
      </c>
    </row>
    <row r="26" spans="1:16" x14ac:dyDescent="0.2">
      <c r="B26" s="1" t="str">
        <f>'Základní údaje'!F22</f>
        <v>kad</v>
      </c>
      <c r="D26" s="64">
        <v>0</v>
      </c>
      <c r="E26" s="211"/>
      <c r="F26" s="64"/>
      <c r="G26" s="64"/>
      <c r="H26" s="204"/>
      <c r="I26" s="64" t="str">
        <f t="shared" si="0"/>
        <v/>
      </c>
      <c r="P26" s="1" t="str">
        <f>Hmotnosti!V6</f>
        <v/>
      </c>
    </row>
    <row r="27" spans="1:16" x14ac:dyDescent="0.2">
      <c r="B27" s="1" t="str">
        <f>'Základní údaje'!F23</f>
        <v>jun</v>
      </c>
      <c r="D27" s="64">
        <v>0</v>
      </c>
      <c r="E27" s="207"/>
      <c r="F27" s="64"/>
      <c r="G27" s="64"/>
      <c r="H27" s="64"/>
      <c r="I27" s="64" t="str">
        <f t="shared" si="0"/>
        <v/>
      </c>
      <c r="P27" s="1" t="str">
        <f>Hmotnosti!Z6</f>
        <v/>
      </c>
    </row>
    <row r="28" spans="1:16" x14ac:dyDescent="0.2">
      <c r="B28" s="1" t="str">
        <f>'Základní údaje'!F24</f>
        <v>sen</v>
      </c>
      <c r="D28" s="64">
        <v>0</v>
      </c>
      <c r="E28" s="211" t="s">
        <v>144</v>
      </c>
      <c r="F28" s="64"/>
      <c r="G28" s="64"/>
      <c r="H28" s="204"/>
      <c r="I28" s="64" t="str">
        <f t="shared" si="0"/>
        <v/>
      </c>
      <c r="P28" s="1" t="str">
        <f>Hmotnosti!AD6</f>
        <v/>
      </c>
    </row>
    <row r="29" spans="1:16" x14ac:dyDescent="0.2">
      <c r="B29" s="105" t="str">
        <f>'Základní údaje'!F25</f>
        <v>ženské složky</v>
      </c>
      <c r="E29" s="64"/>
      <c r="F29" s="64"/>
      <c r="G29" s="64"/>
      <c r="H29" s="64"/>
    </row>
    <row r="30" spans="1:16" x14ac:dyDescent="0.2">
      <c r="B30" s="1" t="str">
        <f>'Základní údaje'!F26</f>
        <v>ž-C příp</v>
      </c>
      <c r="D30" s="64">
        <v>0</v>
      </c>
      <c r="E30" s="206"/>
      <c r="F30" s="158"/>
      <c r="G30" s="158"/>
      <c r="H30" s="64"/>
    </row>
    <row r="31" spans="1:16" x14ac:dyDescent="0.2">
      <c r="B31" s="1" t="str">
        <f>'Základní údaje'!F27</f>
        <v>ž-B příp</v>
      </c>
      <c r="D31" s="64">
        <v>0</v>
      </c>
      <c r="E31" s="206"/>
      <c r="F31" s="158"/>
      <c r="G31" s="158"/>
      <c r="H31" s="203"/>
    </row>
    <row r="32" spans="1:16" x14ac:dyDescent="0.2">
      <c r="B32" s="1" t="str">
        <f>'Základní údaje'!F28</f>
        <v>ž-A příp</v>
      </c>
      <c r="D32" s="64">
        <v>0</v>
      </c>
      <c r="E32" s="206"/>
      <c r="F32" s="158"/>
      <c r="G32" s="158"/>
      <c r="H32" s="202"/>
    </row>
    <row r="33" spans="1:9" x14ac:dyDescent="0.2">
      <c r="B33" s="1" t="str">
        <f>'Základní údaje'!F29</f>
        <v>ž-ml.ž</v>
      </c>
      <c r="D33" s="64">
        <v>0</v>
      </c>
      <c r="E33" s="211"/>
      <c r="F33" s="158"/>
      <c r="G33" s="158"/>
      <c r="H33" s="204"/>
    </row>
    <row r="34" spans="1:9" x14ac:dyDescent="0.2">
      <c r="B34" s="1" t="str">
        <f>'Základní údaje'!F30</f>
        <v>ž-žák</v>
      </c>
      <c r="D34" s="64">
        <v>0</v>
      </c>
      <c r="E34" s="211"/>
      <c r="F34" s="158"/>
      <c r="G34" s="158"/>
      <c r="H34" s="204"/>
    </row>
    <row r="35" spans="1:9" x14ac:dyDescent="0.2">
      <c r="B35" s="1" t="str">
        <f>'Základní údaje'!F31</f>
        <v>ž-kad</v>
      </c>
      <c r="D35" s="64">
        <v>0</v>
      </c>
      <c r="E35" s="211"/>
      <c r="F35" s="158"/>
      <c r="G35" s="158"/>
      <c r="H35" s="204"/>
    </row>
    <row r="36" spans="1:9" x14ac:dyDescent="0.2">
      <c r="B36" s="1" t="str">
        <f>'Základní údaje'!F32</f>
        <v>ž-jun</v>
      </c>
      <c r="D36" s="64">
        <v>0</v>
      </c>
      <c r="E36" s="211"/>
      <c r="F36" s="158"/>
      <c r="G36" s="158"/>
      <c r="H36" s="204"/>
    </row>
    <row r="37" spans="1:9" x14ac:dyDescent="0.2">
      <c r="B37" s="1" t="str">
        <f>'Základní údaje'!F33</f>
        <v>ž-sen</v>
      </c>
      <c r="D37" s="64">
        <v>0</v>
      </c>
      <c r="E37" s="214" t="s">
        <v>144</v>
      </c>
      <c r="F37" s="158"/>
      <c r="G37" s="158"/>
      <c r="H37" s="64"/>
    </row>
    <row r="39" spans="1:9" x14ac:dyDescent="0.2">
      <c r="A39" s="105" t="str">
        <f>'Základní údaje'!B10</f>
        <v>Hlavní rozhodčí:</v>
      </c>
      <c r="B39" s="229"/>
      <c r="C39" s="229"/>
      <c r="D39" s="229"/>
      <c r="E39" s="1" t="str">
        <f>'Základní údaje'!B34</f>
        <v>Ředitel soutěže:</v>
      </c>
      <c r="G39" s="221"/>
      <c r="H39" s="221"/>
      <c r="I39" s="201"/>
    </row>
    <row r="40" spans="1:9" x14ac:dyDescent="0.2">
      <c r="A40" s="193">
        <v>1500</v>
      </c>
      <c r="B40" s="111"/>
      <c r="C40" s="66"/>
      <c r="D40" s="66"/>
      <c r="G40" s="112"/>
      <c r="H40" s="66"/>
      <c r="I40" s="66"/>
    </row>
    <row r="41" spans="1:9" x14ac:dyDescent="0.2">
      <c r="A41" s="105" t="str">
        <f>'Základní údaje'!B12</f>
        <v>Tabulky:</v>
      </c>
      <c r="B41" s="229"/>
      <c r="C41" s="229"/>
      <c r="D41" s="229"/>
      <c r="E41" s="105" t="str">
        <f>'Základní údaje'!B36</f>
        <v>Lékař:</v>
      </c>
      <c r="G41" s="221"/>
      <c r="H41" s="221"/>
      <c r="I41" s="201"/>
    </row>
    <row r="42" spans="1:9" x14ac:dyDescent="0.2">
      <c r="A42" s="192">
        <v>1300</v>
      </c>
      <c r="B42" s="229"/>
      <c r="C42" s="229"/>
      <c r="D42" s="229"/>
      <c r="E42" s="226">
        <v>400</v>
      </c>
      <c r="F42" s="226"/>
      <c r="G42" s="111"/>
      <c r="H42" s="66"/>
      <c r="I42" s="66"/>
    </row>
    <row r="43" spans="1:9" x14ac:dyDescent="0.2">
      <c r="B43" s="222"/>
      <c r="C43" s="222"/>
      <c r="D43" s="222"/>
      <c r="E43" s="105" t="str">
        <f>'Základní údaje'!B38</f>
        <v>Zást. SZČR:</v>
      </c>
      <c r="G43" s="221"/>
      <c r="H43" s="221"/>
      <c r="I43" s="201"/>
    </row>
    <row r="44" spans="1:9" x14ac:dyDescent="0.2">
      <c r="B44" s="225"/>
      <c r="C44" s="225"/>
      <c r="D44" s="225"/>
      <c r="E44" s="226">
        <v>350</v>
      </c>
      <c r="F44" s="226"/>
      <c r="G44" s="66"/>
      <c r="H44" s="66"/>
      <c r="I44" s="66"/>
    </row>
    <row r="45" spans="1:9" ht="12.75" customHeight="1" x14ac:dyDescent="0.2">
      <c r="A45" s="105" t="str">
        <f>'Základní údaje'!B16</f>
        <v>Před. žíněnek:</v>
      </c>
      <c r="B45" s="235"/>
      <c r="C45" s="235"/>
      <c r="D45" s="235"/>
      <c r="E45" s="105" t="str">
        <f>'Základní údaje'!B40</f>
        <v>Vyúčtoval:</v>
      </c>
      <c r="G45" s="221"/>
      <c r="H45" s="221"/>
      <c r="I45" s="201"/>
    </row>
    <row r="46" spans="1:9" ht="12.75" customHeight="1" x14ac:dyDescent="0.2">
      <c r="A46" s="192">
        <v>1300</v>
      </c>
      <c r="B46" s="235"/>
      <c r="C46" s="235"/>
      <c r="D46" s="235"/>
      <c r="E46" s="226">
        <v>400</v>
      </c>
      <c r="F46" s="226"/>
    </row>
    <row r="47" spans="1:9" ht="12.75" customHeight="1" x14ac:dyDescent="0.2">
      <c r="B47" s="233"/>
      <c r="C47" s="233"/>
      <c r="D47" s="233"/>
      <c r="E47" s="232" t="str">
        <f>'Základní údaje'!F35</f>
        <v xml:space="preserve">Odpovědi: </v>
      </c>
      <c r="F47" s="232"/>
      <c r="G47" s="108"/>
      <c r="H47" s="108" t="str">
        <f>'Základní údaje'!G35</f>
        <v>ANO / NE</v>
      </c>
    </row>
    <row r="48" spans="1:9" x14ac:dyDescent="0.2">
      <c r="B48" s="233"/>
      <c r="C48" s="233"/>
      <c r="D48" s="233"/>
    </row>
    <row r="49" spans="1:17" ht="12.75" customHeight="1" x14ac:dyDescent="0.2">
      <c r="A49" s="105" t="str">
        <f>'Základní údaje'!B20</f>
        <v>Rozhodčí:</v>
      </c>
      <c r="B49" s="235"/>
      <c r="C49" s="235"/>
      <c r="D49" s="235"/>
      <c r="E49" s="231" t="str">
        <f>'Základní údaje'!F36</f>
        <v>Platit lékaře s rozhod.?</v>
      </c>
      <c r="F49" s="231"/>
      <c r="G49" s="231"/>
      <c r="H49" s="220" t="s">
        <v>313</v>
      </c>
    </row>
    <row r="50" spans="1:17" ht="12.75" customHeight="1" x14ac:dyDescent="0.2">
      <c r="A50" s="192">
        <v>1300</v>
      </c>
      <c r="B50" s="235"/>
      <c r="C50" s="235"/>
      <c r="D50" s="235"/>
      <c r="E50" s="109"/>
      <c r="F50" s="109"/>
      <c r="G50" s="109"/>
      <c r="H50" s="68"/>
    </row>
    <row r="51" spans="1:17" ht="12.75" customHeight="1" x14ac:dyDescent="0.2">
      <c r="B51" s="235"/>
      <c r="C51" s="235"/>
      <c r="D51" s="235"/>
      <c r="E51" s="231" t="str">
        <f>'Základní údaje'!F38</f>
        <v>Platit ZS s rozhodčími?</v>
      </c>
      <c r="F51" s="231"/>
      <c r="G51" s="231"/>
      <c r="H51" s="220" t="s">
        <v>313</v>
      </c>
    </row>
    <row r="52" spans="1:17" ht="12.75" customHeight="1" x14ac:dyDescent="0.2">
      <c r="B52" s="229"/>
      <c r="C52" s="229"/>
      <c r="D52" s="229"/>
      <c r="E52" s="109"/>
      <c r="F52" s="109"/>
      <c r="G52" s="109"/>
      <c r="H52" s="68"/>
    </row>
    <row r="53" spans="1:17" ht="12.75" customHeight="1" x14ac:dyDescent="0.2">
      <c r="A53" s="105" t="s">
        <v>307</v>
      </c>
      <c r="B53" s="229"/>
      <c r="C53" s="229"/>
      <c r="D53" s="229"/>
      <c r="E53" s="231" t="str">
        <f>'Základní údaje'!F40</f>
        <v>Platit účtaře s rozhod.?</v>
      </c>
      <c r="F53" s="231"/>
      <c r="G53" s="231"/>
      <c r="H53" s="220" t="s">
        <v>313</v>
      </c>
    </row>
    <row r="54" spans="1:17" ht="12.75" customHeight="1" x14ac:dyDescent="0.2">
      <c r="A54" s="192">
        <v>32</v>
      </c>
      <c r="B54" s="229"/>
      <c r="C54" s="229"/>
      <c r="D54" s="229"/>
    </row>
    <row r="55" spans="1:17" x14ac:dyDescent="0.2">
      <c r="B55" s="229"/>
      <c r="C55" s="229"/>
      <c r="D55" s="229"/>
    </row>
    <row r="56" spans="1:17" x14ac:dyDescent="0.2">
      <c r="B56" s="229"/>
      <c r="C56" s="229"/>
      <c r="D56" s="229"/>
    </row>
    <row r="57" spans="1:17" s="198" customFormat="1" ht="9" thickBot="1" x14ac:dyDescent="0.25">
      <c r="B57" s="199"/>
      <c r="C57" s="199"/>
      <c r="J57" s="200"/>
      <c r="K57" s="200"/>
      <c r="L57" s="200"/>
      <c r="M57" s="200"/>
      <c r="O57" s="200"/>
    </row>
    <row r="58" spans="1:17" ht="14.25" thickTop="1" thickBot="1" x14ac:dyDescent="0.25">
      <c r="A58" s="105" t="s">
        <v>309</v>
      </c>
      <c r="B58" s="222" t="s">
        <v>315</v>
      </c>
      <c r="C58" s="222"/>
      <c r="D58" s="222"/>
      <c r="E58" s="222"/>
      <c r="F58" s="222"/>
      <c r="G58" s="222"/>
      <c r="H58" s="212" t="s">
        <v>144</v>
      </c>
      <c r="Q58" s="208">
        <f>IF(H58="x",1,20)</f>
        <v>1</v>
      </c>
    </row>
    <row r="59" spans="1:17" ht="13.5" thickTop="1" x14ac:dyDescent="0.2">
      <c r="A59" s="192">
        <v>87</v>
      </c>
      <c r="B59" s="222"/>
      <c r="C59" s="222"/>
      <c r="D59" s="222"/>
    </row>
    <row r="60" spans="1:17" s="198" customFormat="1" ht="8.25" x14ac:dyDescent="0.2">
      <c r="B60" s="199"/>
      <c r="C60" s="199"/>
      <c r="J60" s="200"/>
      <c r="K60" s="200"/>
      <c r="L60" s="200"/>
      <c r="M60" s="200"/>
      <c r="O60" s="200"/>
    </row>
    <row r="61" spans="1:17" x14ac:dyDescent="0.2">
      <c r="A61" s="105" t="s">
        <v>310</v>
      </c>
      <c r="B61" s="222"/>
      <c r="C61" s="222"/>
      <c r="D61" s="222"/>
    </row>
    <row r="62" spans="1:17" x14ac:dyDescent="0.2">
      <c r="A62" s="192">
        <v>131</v>
      </c>
    </row>
    <row r="63" spans="1:17" s="198" customFormat="1" ht="8.25" x14ac:dyDescent="0.2">
      <c r="B63" s="199"/>
      <c r="C63" s="199"/>
      <c r="J63" s="200"/>
      <c r="K63" s="200"/>
      <c r="L63" s="200"/>
      <c r="M63" s="200"/>
      <c r="O63" s="200"/>
    </row>
    <row r="64" spans="1:17" x14ac:dyDescent="0.2">
      <c r="A64" s="105" t="s">
        <v>311</v>
      </c>
    </row>
    <row r="65" spans="1:1" x14ac:dyDescent="0.2">
      <c r="A65" s="192">
        <v>206</v>
      </c>
    </row>
  </sheetData>
  <mergeCells count="34">
    <mergeCell ref="E51:G51"/>
    <mergeCell ref="B48:D48"/>
    <mergeCell ref="B53:D53"/>
    <mergeCell ref="B49:D49"/>
    <mergeCell ref="B51:D51"/>
    <mergeCell ref="B52:D52"/>
    <mergeCell ref="B50:D50"/>
    <mergeCell ref="B61:D61"/>
    <mergeCell ref="B55:D55"/>
    <mergeCell ref="B56:D56"/>
    <mergeCell ref="B59:D59"/>
    <mergeCell ref="B58:G58"/>
    <mergeCell ref="B54:D54"/>
    <mergeCell ref="A1:P1"/>
    <mergeCell ref="E53:G53"/>
    <mergeCell ref="E47:F47"/>
    <mergeCell ref="B47:D47"/>
    <mergeCell ref="F13:G13"/>
    <mergeCell ref="F15:G15"/>
    <mergeCell ref="G11:H11"/>
    <mergeCell ref="G10:H10"/>
    <mergeCell ref="E46:F46"/>
    <mergeCell ref="B39:D39"/>
    <mergeCell ref="B41:D41"/>
    <mergeCell ref="B42:D42"/>
    <mergeCell ref="E49:G49"/>
    <mergeCell ref="B45:D45"/>
    <mergeCell ref="B46:D46"/>
    <mergeCell ref="B43:D43"/>
    <mergeCell ref="E5:G5"/>
    <mergeCell ref="B44:D44"/>
    <mergeCell ref="E42:F42"/>
    <mergeCell ref="E44:F44"/>
    <mergeCell ref="E7:G7"/>
  </mergeCells>
  <printOptions horizontalCentered="1" verticalCentered="1"/>
  <pageMargins left="7.874015748031496E-2" right="7.874015748031496E-2" top="0.11811023622047245" bottom="0.11811023622047245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CR140"/>
  <sheetViews>
    <sheetView workbookViewId="0">
      <selection activeCell="J1" sqref="J1"/>
    </sheetView>
  </sheetViews>
  <sheetFormatPr defaultRowHeight="12.75" x14ac:dyDescent="0.2"/>
  <cols>
    <col min="1" max="1" width="9.85546875" customWidth="1"/>
    <col min="2" max="2" width="17.140625" customWidth="1"/>
    <col min="3" max="3" width="9.7109375" customWidth="1"/>
    <col min="4" max="4" width="10.140625" customWidth="1"/>
    <col min="5" max="5" width="4.28515625" customWidth="1"/>
    <col min="6" max="6" width="20.28515625" customWidth="1"/>
    <col min="7" max="7" width="8.42578125" customWidth="1"/>
    <col min="8" max="8" width="9.140625" customWidth="1"/>
    <col min="9" max="9" width="14.5703125" customWidth="1"/>
    <col min="10" max="23" width="9.140625" customWidth="1"/>
    <col min="24" max="24" width="14.7109375" customWidth="1"/>
    <col min="25" max="77" width="9.140625" customWidth="1"/>
    <col min="78" max="78" width="9.140625" style="15" customWidth="1"/>
    <col min="79" max="81" width="9.140625" customWidth="1"/>
    <col min="82" max="82" width="9.140625" style="64"/>
    <col min="83" max="83" width="9.140625" style="15"/>
    <col min="84" max="84" width="9.140625" style="64"/>
    <col min="85" max="85" width="10.140625" bestFit="1" customWidth="1"/>
    <col min="86" max="87" width="9.140625" style="15" customWidth="1"/>
    <col min="88" max="88" width="9.140625" customWidth="1"/>
    <col min="89" max="89" width="13.140625" customWidth="1"/>
    <col min="90" max="90" width="10.140625" customWidth="1"/>
    <col min="91" max="95" width="9.140625" customWidth="1"/>
  </cols>
  <sheetData>
    <row r="1" spans="1:96" ht="64.5" customHeight="1" x14ac:dyDescent="0.2">
      <c r="A1" s="236" t="s">
        <v>1</v>
      </c>
      <c r="B1" s="237"/>
      <c r="C1" s="237"/>
      <c r="D1" s="237"/>
      <c r="E1" s="237"/>
      <c r="F1" s="237"/>
      <c r="G1" s="237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  <c r="AJ1" s="110"/>
      <c r="AK1" s="110"/>
      <c r="AL1" s="110"/>
      <c r="AM1" s="110"/>
      <c r="AN1" s="110"/>
      <c r="AO1" s="110"/>
      <c r="AP1" s="110"/>
      <c r="AQ1" s="110"/>
      <c r="AR1" s="110"/>
      <c r="AS1" s="110"/>
      <c r="AT1" s="110"/>
      <c r="AU1" s="110"/>
      <c r="AV1" s="110"/>
      <c r="AW1" s="110"/>
      <c r="AX1" s="110"/>
      <c r="AY1" s="110"/>
      <c r="AZ1" s="110"/>
      <c r="BA1" s="110"/>
      <c r="BB1" s="110"/>
      <c r="BC1" s="110"/>
      <c r="BD1" s="110"/>
      <c r="BE1" s="110"/>
      <c r="BF1" s="110"/>
      <c r="BG1" s="110"/>
      <c r="BH1" s="110"/>
      <c r="BI1" s="110"/>
      <c r="BJ1" s="110"/>
      <c r="BK1" s="110"/>
      <c r="BL1" s="110"/>
      <c r="BM1" s="110"/>
      <c r="BN1" s="110"/>
      <c r="BO1" s="110"/>
      <c r="BP1" s="110"/>
      <c r="BQ1" s="110"/>
      <c r="BR1" s="110"/>
      <c r="BS1" s="110"/>
      <c r="BT1" s="110"/>
      <c r="BU1" s="110"/>
      <c r="BV1" s="110"/>
      <c r="BW1" s="110"/>
      <c r="BX1" s="110"/>
      <c r="BY1" s="110"/>
      <c r="BZ1" s="148"/>
      <c r="CA1" s="110"/>
      <c r="CB1" s="110"/>
      <c r="CC1" s="110"/>
      <c r="CD1" s="110"/>
      <c r="CE1" s="83"/>
    </row>
    <row r="2" spans="1:96" x14ac:dyDescent="0.2">
      <c r="A2" s="5"/>
      <c r="B2" s="3"/>
      <c r="C2" s="3"/>
      <c r="D2" s="3"/>
      <c r="E2" s="3"/>
      <c r="F2" s="3"/>
      <c r="G2" s="3"/>
      <c r="H2" s="3"/>
      <c r="I2" s="3"/>
      <c r="J2" s="3"/>
      <c r="K2" s="3"/>
      <c r="L2" s="3" t="s">
        <v>286</v>
      </c>
      <c r="M2" s="3"/>
      <c r="N2" s="3"/>
      <c r="O2" s="3"/>
      <c r="P2" s="3"/>
      <c r="Q2" s="3" t="str">
        <f>I10</f>
        <v>hlavní rozhodčí</v>
      </c>
      <c r="R2" s="3"/>
      <c r="S2" s="3" t="str">
        <f>I11</f>
        <v>tabulky</v>
      </c>
      <c r="T2" s="3" t="str">
        <f>I13</f>
        <v>před. žíněnky</v>
      </c>
      <c r="U2" s="3"/>
      <c r="V2" s="3" t="str">
        <f>I17</f>
        <v>rozhodčí</v>
      </c>
      <c r="W2" s="3" t="str">
        <f>I31</f>
        <v>lékař</v>
      </c>
      <c r="X2" s="3" t="str">
        <f>I32</f>
        <v>vyúčtoval</v>
      </c>
      <c r="Y2" s="3" t="str">
        <f>I30</f>
        <v>zást. svazu</v>
      </c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68"/>
      <c r="CA2" s="3"/>
      <c r="CB2" s="3"/>
      <c r="CC2" s="3"/>
      <c r="CD2" s="67"/>
      <c r="CE2" s="84"/>
      <c r="CM2" t="s">
        <v>183</v>
      </c>
      <c r="CN2" t="s">
        <v>184</v>
      </c>
      <c r="CO2" t="s">
        <v>185</v>
      </c>
    </row>
    <row r="3" spans="1:96" s="1" customFormat="1" ht="50.25" customHeight="1" x14ac:dyDescent="0.2">
      <c r="A3" s="6" t="s">
        <v>12</v>
      </c>
      <c r="B3" s="75" t="str">
        <f>Soutěž!B3</f>
        <v>MČR</v>
      </c>
      <c r="C3" s="4" t="s">
        <v>0</v>
      </c>
      <c r="D3" s="57" t="str">
        <f>Soutěž!B5</f>
        <v>Praha</v>
      </c>
      <c r="E3" s="10"/>
      <c r="F3" s="17" t="s">
        <v>10</v>
      </c>
      <c r="G3" s="241" t="str">
        <f>CP3</f>
        <v>24.12.2020</v>
      </c>
      <c r="H3" s="242"/>
      <c r="I3" s="9"/>
      <c r="J3" s="9"/>
      <c r="K3" s="9"/>
      <c r="L3" s="9" t="s">
        <v>153</v>
      </c>
      <c r="M3" s="9" t="s">
        <v>296</v>
      </c>
      <c r="N3" s="9" t="str">
        <f>CONCATENATE("systém"," ",M3)</f>
        <v>systém SZČR</v>
      </c>
      <c r="O3" s="9"/>
      <c r="P3" s="9"/>
      <c r="Q3" s="190">
        <f>Soutěž!A40</f>
        <v>1500</v>
      </c>
      <c r="R3" s="190"/>
      <c r="S3" s="190">
        <f>Soutěž!A42</f>
        <v>1300</v>
      </c>
      <c r="T3" s="190">
        <f>Soutěž!A46</f>
        <v>1300</v>
      </c>
      <c r="U3" s="190"/>
      <c r="V3" s="190">
        <f>Soutěž!A50</f>
        <v>1300</v>
      </c>
      <c r="W3" s="190">
        <f>Soutěž!E42</f>
        <v>400</v>
      </c>
      <c r="X3" s="190">
        <f>Soutěž!E46</f>
        <v>400</v>
      </c>
      <c r="Y3" s="190">
        <f>Soutěž!E44</f>
        <v>350</v>
      </c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67"/>
      <c r="CA3" s="9"/>
      <c r="CB3" s="9"/>
      <c r="CC3" s="9"/>
      <c r="CD3" s="67"/>
      <c r="CE3" s="63"/>
      <c r="CF3" s="64" t="s">
        <v>182</v>
      </c>
      <c r="CG3" s="103"/>
      <c r="CH3" s="64"/>
      <c r="CI3" s="64"/>
      <c r="CK3" s="104" t="str">
        <f>Soutěž!B7</f>
        <v>24.12.2020</v>
      </c>
      <c r="CL3" s="104" t="str">
        <f>IF((ISTEXT(CK3)),"A","B")</f>
        <v>A</v>
      </c>
      <c r="CM3" s="64">
        <f>VALUE(DAY(CK3))</f>
        <v>24</v>
      </c>
      <c r="CN3" s="64">
        <f>VALUE(MONTH(CK3))</f>
        <v>12</v>
      </c>
      <c r="CO3" s="64">
        <f>VALUE(YEAR(CK3))</f>
        <v>2020</v>
      </c>
      <c r="CP3" s="1" t="str">
        <f>IF(CL3="A",CK3,(CONCATENATE(" ",CM3,".",CN3,".",CO3," ")))</f>
        <v>24.12.2020</v>
      </c>
    </row>
    <row r="4" spans="1:96" s="1" customFormat="1" ht="27.95" customHeight="1" x14ac:dyDescent="0.2">
      <c r="A4" s="16" t="s">
        <v>9</v>
      </c>
      <c r="B4" s="119" t="str">
        <f>G3</f>
        <v>24.12.2020</v>
      </c>
      <c r="C4" s="4"/>
      <c r="D4" s="2"/>
      <c r="E4" s="2"/>
      <c r="F4" s="69" t="s">
        <v>151</v>
      </c>
      <c r="G4" s="70" t="s">
        <v>170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67"/>
      <c r="CA4" s="9" t="str">
        <f>[1]List1!$A$165</f>
        <v>není volba stylu</v>
      </c>
      <c r="CB4" s="9"/>
      <c r="CC4" s="9"/>
      <c r="CD4" s="67"/>
      <c r="CE4" s="63"/>
      <c r="CF4" s="64"/>
      <c r="CH4" s="64"/>
      <c r="CI4" s="64"/>
      <c r="CQ4" s="103"/>
      <c r="CR4" s="120"/>
    </row>
    <row r="5" spans="1:96" s="1" customFormat="1" ht="27.95" customHeight="1" x14ac:dyDescent="0.2">
      <c r="A5" s="8" t="s">
        <v>2</v>
      </c>
      <c r="B5" s="9"/>
      <c r="C5" s="10" t="str">
        <f>Soutěž!B13</f>
        <v>oddíl</v>
      </c>
      <c r="D5" s="239" t="s">
        <v>314</v>
      </c>
      <c r="E5" s="239"/>
      <c r="F5" s="240" t="str">
        <f>Soutěž!B9</f>
        <v>Sportovní hala v Praze</v>
      </c>
      <c r="G5" s="240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67"/>
      <c r="CA5" s="9" t="str">
        <f>[1]List1!$A$166</f>
        <v>mnoho voleb</v>
      </c>
      <c r="CB5" s="9"/>
      <c r="CC5" s="9"/>
      <c r="CD5" s="67"/>
      <c r="CE5" s="63"/>
      <c r="CF5" s="64"/>
      <c r="CH5" s="64"/>
      <c r="CI5" s="64"/>
    </row>
    <row r="6" spans="1:96" x14ac:dyDescent="0.2">
      <c r="A6" s="5"/>
      <c r="B6" s="3"/>
      <c r="C6" s="3"/>
      <c r="D6" s="3"/>
      <c r="E6" s="3"/>
      <c r="F6" s="102" t="s">
        <v>186</v>
      </c>
      <c r="G6" s="67" t="str">
        <f>[1]List1!$A$163</f>
        <v>ř.ř.</v>
      </c>
      <c r="H6" s="67" t="str">
        <f>[1]List1!$A$164</f>
        <v>v.s.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68"/>
      <c r="CA6" s="67" t="str">
        <f>G6</f>
        <v>ř.ř.</v>
      </c>
      <c r="CB6" s="67">
        <f>IF(G7="",0,1)</f>
        <v>1</v>
      </c>
      <c r="CC6" s="3"/>
      <c r="CD6" s="67"/>
      <c r="CE6" s="84"/>
    </row>
    <row r="7" spans="1:96" x14ac:dyDescent="0.2">
      <c r="A7" s="11"/>
      <c r="B7" s="12" t="str">
        <f>CONCATENATE(Soutěž!B5,", ",B4)</f>
        <v>Praha, 24.12.2020</v>
      </c>
      <c r="C7" s="3"/>
      <c r="D7" s="3"/>
      <c r="E7" s="3"/>
      <c r="F7" s="68" t="str">
        <f>CB12</f>
        <v>mnoho voleb</v>
      </c>
      <c r="G7" s="67" t="str">
        <f>IF((Soutěž!C15)="","",(Soutěž!C15))</f>
        <v>x</v>
      </c>
      <c r="H7" s="67" t="str">
        <f>IF((Soutěž!C16)="","",(Soutěž!C16))</f>
        <v>x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68"/>
      <c r="CA7" s="67" t="str">
        <f>H6</f>
        <v>v.s.</v>
      </c>
      <c r="CB7" s="67">
        <f>IF(H7="",0,2)</f>
        <v>2</v>
      </c>
      <c r="CC7" s="3"/>
      <c r="CD7" s="67"/>
      <c r="CE7" s="84"/>
    </row>
    <row r="8" spans="1:96" ht="13.15" customHeight="1" x14ac:dyDescent="0.2">
      <c r="A8" s="5"/>
      <c r="B8" s="3"/>
      <c r="C8" s="3"/>
      <c r="D8" s="238" t="s">
        <v>8</v>
      </c>
      <c r="E8" s="238"/>
      <c r="F8" s="240" t="str">
        <f>Soutěž!B11</f>
        <v>VV SZČR</v>
      </c>
      <c r="G8" s="240"/>
      <c r="H8" s="3"/>
      <c r="I8" s="3" t="s">
        <v>116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68"/>
      <c r="CA8" s="3"/>
      <c r="CB8" s="3"/>
      <c r="CC8" s="3"/>
      <c r="CD8" s="67"/>
      <c r="CE8" s="84"/>
    </row>
    <row r="9" spans="1:96" x14ac:dyDescent="0.2">
      <c r="A9" s="5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67" t="s">
        <v>168</v>
      </c>
      <c r="T9" s="3"/>
      <c r="U9" s="3" t="s">
        <v>166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68"/>
      <c r="CA9" s="67" t="s">
        <v>148</v>
      </c>
      <c r="CB9" s="67">
        <f>CB6+CB7</f>
        <v>3</v>
      </c>
      <c r="CC9" s="3"/>
      <c r="CD9" s="67"/>
      <c r="CE9" s="84"/>
    </row>
    <row r="10" spans="1:96" x14ac:dyDescent="0.2">
      <c r="A10" s="5"/>
      <c r="B10" s="3" t="s">
        <v>4</v>
      </c>
      <c r="C10" s="14">
        <f>Soutěž!B39</f>
        <v>0</v>
      </c>
      <c r="D10" s="3"/>
      <c r="E10" s="3"/>
      <c r="F10" s="3"/>
      <c r="G10" s="3"/>
      <c r="H10" s="3"/>
      <c r="I10" s="3" t="s">
        <v>191</v>
      </c>
      <c r="J10" s="3">
        <f>IF(C10="","",(C10))</f>
        <v>0</v>
      </c>
      <c r="K10" s="3"/>
      <c r="L10" s="3"/>
      <c r="M10" s="3">
        <f>J10</f>
        <v>0</v>
      </c>
      <c r="N10" s="3"/>
      <c r="O10" s="191">
        <f>Q3</f>
        <v>1500</v>
      </c>
      <c r="P10" s="67">
        <v>1</v>
      </c>
      <c r="Q10" s="3" t="s">
        <v>306</v>
      </c>
      <c r="R10" s="67">
        <f>IF(M10="",99,P10)</f>
        <v>1</v>
      </c>
      <c r="S10" s="67">
        <f>SMALL($R$10:$R$32,P10)</f>
        <v>1</v>
      </c>
      <c r="T10" s="3"/>
      <c r="U10" s="3">
        <f>IF($S10=99,"",(INDEX($M$10:$M$32,$S10)))</f>
        <v>0</v>
      </c>
      <c r="V10" s="3"/>
      <c r="W10" s="3" t="str">
        <f>IF($S10=99,"",(INDEX($Q$10:$Q$32,$S10)))</f>
        <v>AUV</v>
      </c>
      <c r="X10" s="3" t="str">
        <f>IF($S10=99,"",(INDEX($I$10:$I$32,$S10)))</f>
        <v>hlavní rozhodčí</v>
      </c>
      <c r="Y10" s="191" t="str">
        <f>IF(W10=$Q$31,2*$T$31,"")</f>
        <v/>
      </c>
      <c r="Z10" s="191">
        <f>IF($S10=99,"",(INDEX($O$10:$O$32,$S10)))</f>
        <v>1500</v>
      </c>
      <c r="AA10" s="3"/>
      <c r="AB10" s="3">
        <f>IF(U10="","xxx",U10)</f>
        <v>0</v>
      </c>
      <c r="AC10" s="3"/>
      <c r="AD10" s="3" t="str">
        <f>IF(U10="","xxx",W10)</f>
        <v>AUV</v>
      </c>
      <c r="AE10" s="3" t="str">
        <f>IF(X10="","xxx",X10)</f>
        <v>hlavní rozhodčí</v>
      </c>
      <c r="AF10" s="3"/>
      <c r="AG10" s="191">
        <f>IF(Z10="",0,Z10)</f>
        <v>1500</v>
      </c>
      <c r="AH10" s="3" t="str">
        <f>IF(AD10="xxx","xxx","")</f>
        <v/>
      </c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68"/>
      <c r="CA10" s="3"/>
      <c r="CB10" s="3"/>
      <c r="CC10" s="3"/>
      <c r="CD10" s="67"/>
      <c r="CE10" s="84"/>
    </row>
    <row r="11" spans="1:96" x14ac:dyDescent="0.2">
      <c r="A11" s="5"/>
      <c r="B11" s="3"/>
      <c r="C11" s="3"/>
      <c r="D11" s="3"/>
      <c r="E11" s="3"/>
      <c r="F11" s="101" t="s">
        <v>188</v>
      </c>
      <c r="G11" s="19">
        <f>Soutěž!B18</f>
        <v>2</v>
      </c>
      <c r="H11" s="3"/>
      <c r="I11" s="3" t="s">
        <v>192</v>
      </c>
      <c r="J11" s="3" t="str">
        <f>IF(C12="","",C12)</f>
        <v/>
      </c>
      <c r="K11" s="3"/>
      <c r="L11" s="3"/>
      <c r="M11" s="3" t="str">
        <f t="shared" ref="M11:M29" si="0">J11</f>
        <v/>
      </c>
      <c r="N11" s="3"/>
      <c r="O11" s="191">
        <f>S3</f>
        <v>1300</v>
      </c>
      <c r="P11" s="67">
        <f>P10+1</f>
        <v>2</v>
      </c>
      <c r="Q11" s="3" t="s">
        <v>306</v>
      </c>
      <c r="R11" s="67">
        <f t="shared" ref="R11:R32" si="1">IF(M11="",99,P11)</f>
        <v>99</v>
      </c>
      <c r="S11" s="67">
        <f t="shared" ref="S11:S32" si="2">SMALL($R$10:$R$32,P11)</f>
        <v>99</v>
      </c>
      <c r="T11" s="3"/>
      <c r="U11" s="3" t="str">
        <f t="shared" ref="U11:U32" si="3">IF($S11=99,"",(INDEX($M$10:$M$32,$S11)))</f>
        <v/>
      </c>
      <c r="V11" s="3"/>
      <c r="W11" s="3" t="str">
        <f t="shared" ref="W11:W32" si="4">IF($S11=99,"",(INDEX($Q$10:$Q$32,$S11)))</f>
        <v/>
      </c>
      <c r="X11" s="3" t="str">
        <f t="shared" ref="X11:X32" si="5">IF($S11=99,"",(INDEX($I$10:$I$32,$S11)))</f>
        <v/>
      </c>
      <c r="Y11" s="191" t="str">
        <f t="shared" ref="Y11:Y32" si="6">IF(W11=$Q$31,2*$T$31,"")</f>
        <v/>
      </c>
      <c r="Z11" s="191" t="str">
        <f t="shared" ref="Z11:Z32" si="7">IF($S11=99,"",(INDEX($O$10:$O$32,$S11)))</f>
        <v/>
      </c>
      <c r="AA11" s="3"/>
      <c r="AB11" s="3" t="str">
        <f t="shared" ref="AB11:AB32" si="8">IF(U11="","xxx",U11)</f>
        <v>xxx</v>
      </c>
      <c r="AC11" s="3"/>
      <c r="AD11" s="3" t="str">
        <f t="shared" ref="AD11:AD32" si="9">IF(U11="","xxx",W11)</f>
        <v>xxx</v>
      </c>
      <c r="AE11" s="3" t="str">
        <f t="shared" ref="AE11:AE32" si="10">IF(X11="","xxx",X11)</f>
        <v>xxx</v>
      </c>
      <c r="AF11" s="3"/>
      <c r="AG11" s="191">
        <f t="shared" ref="AG11:AG32" si="11">IF(Z11="",0,Z11)</f>
        <v>0</v>
      </c>
      <c r="AH11" s="3" t="str">
        <f t="shared" ref="AH11:AH32" si="12">IF(AD11="xxx","xxx","")</f>
        <v>xxx</v>
      </c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68"/>
      <c r="CA11" s="67" t="s">
        <v>149</v>
      </c>
      <c r="CB11" s="72" t="str">
        <f>IF($CB$9=0,$CA$4,IF($CB$9=1,$CA$6,IF($CB$9=2,$CA$7,$CA$5)))</f>
        <v>mnoho voleb</v>
      </c>
      <c r="CC11" s="3"/>
      <c r="CD11" s="67"/>
      <c r="CE11" s="84"/>
      <c r="CJ11" t="str">
        <f>[1]List1!$A$186</f>
        <v>OK</v>
      </c>
    </row>
    <row r="12" spans="1:96" x14ac:dyDescent="0.2">
      <c r="A12" s="5"/>
      <c r="B12" s="3" t="s">
        <v>3</v>
      </c>
      <c r="C12" s="3" t="str">
        <f>IF(Soutěž!B41="","",Soutěž!B41)</f>
        <v/>
      </c>
      <c r="D12" s="3"/>
      <c r="E12" s="3"/>
      <c r="F12" s="3"/>
      <c r="G12" s="3"/>
      <c r="H12" s="3"/>
      <c r="I12" s="3" t="s">
        <v>192</v>
      </c>
      <c r="J12" s="3" t="str">
        <f>IF(C13="","",C13)</f>
        <v/>
      </c>
      <c r="K12" s="3"/>
      <c r="L12" s="3"/>
      <c r="M12" s="3" t="str">
        <f t="shared" si="0"/>
        <v/>
      </c>
      <c r="N12" s="3"/>
      <c r="O12" s="191">
        <f>S3</f>
        <v>1300</v>
      </c>
      <c r="P12" s="67">
        <f t="shared" ref="P12:P32" si="13">P11+1</f>
        <v>3</v>
      </c>
      <c r="Q12" s="3" t="s">
        <v>306</v>
      </c>
      <c r="R12" s="67">
        <f t="shared" si="1"/>
        <v>99</v>
      </c>
      <c r="S12" s="67">
        <f t="shared" si="2"/>
        <v>99</v>
      </c>
      <c r="T12" s="3"/>
      <c r="U12" s="3" t="str">
        <f t="shared" si="3"/>
        <v/>
      </c>
      <c r="V12" s="3"/>
      <c r="W12" s="3" t="str">
        <f t="shared" si="4"/>
        <v/>
      </c>
      <c r="X12" s="3" t="str">
        <f t="shared" si="5"/>
        <v/>
      </c>
      <c r="Y12" s="191" t="str">
        <f t="shared" si="6"/>
        <v/>
      </c>
      <c r="Z12" s="191" t="str">
        <f t="shared" si="7"/>
        <v/>
      </c>
      <c r="AA12" s="3"/>
      <c r="AB12" s="3" t="str">
        <f t="shared" si="8"/>
        <v>xxx</v>
      </c>
      <c r="AC12" s="3"/>
      <c r="AD12" s="3" t="str">
        <f t="shared" si="9"/>
        <v>xxx</v>
      </c>
      <c r="AE12" s="3" t="str">
        <f t="shared" si="10"/>
        <v>xxx</v>
      </c>
      <c r="AF12" s="3"/>
      <c r="AG12" s="191">
        <f t="shared" si="11"/>
        <v>0</v>
      </c>
      <c r="AH12" s="3" t="str">
        <f t="shared" si="12"/>
        <v>xxx</v>
      </c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68"/>
      <c r="CA12" s="68" t="s">
        <v>150</v>
      </c>
      <c r="CB12" s="72" t="str">
        <f>IF($CB$9=0,$CA$4,IF($CB$9=1,"",IF($CB$9=2,"",$CA$5)))</f>
        <v>mnoho voleb</v>
      </c>
      <c r="CC12" s="3"/>
      <c r="CD12" s="67"/>
      <c r="CE12" s="84"/>
      <c r="CJ12" t="str">
        <f>[1]List1!$A$193</f>
        <v>mnoho kategorií</v>
      </c>
    </row>
    <row r="13" spans="1:96" x14ac:dyDescent="0.2">
      <c r="A13" s="5"/>
      <c r="B13" s="3"/>
      <c r="C13" s="3" t="str">
        <f>IF(Soutěž!B42="","",Soutěž!B42)</f>
        <v/>
      </c>
      <c r="D13" s="3"/>
      <c r="E13" s="3"/>
      <c r="F13" s="18"/>
      <c r="G13" s="100" t="str">
        <f>[1]List1!$A$201</f>
        <v xml:space="preserve">kontrola kategorií: </v>
      </c>
      <c r="H13" s="18" t="str">
        <f>CJ14</f>
        <v>OK</v>
      </c>
      <c r="I13" s="3" t="s">
        <v>193</v>
      </c>
      <c r="J13" s="3" t="str">
        <f>IF(C16="","",C16)</f>
        <v/>
      </c>
      <c r="K13" s="3"/>
      <c r="L13" s="3"/>
      <c r="M13" s="3" t="str">
        <f t="shared" si="0"/>
        <v/>
      </c>
      <c r="N13" s="3"/>
      <c r="O13" s="191">
        <f>T3</f>
        <v>1300</v>
      </c>
      <c r="P13" s="67">
        <f t="shared" si="13"/>
        <v>4</v>
      </c>
      <c r="Q13" s="3" t="s">
        <v>306</v>
      </c>
      <c r="R13" s="67">
        <f t="shared" si="1"/>
        <v>99</v>
      </c>
      <c r="S13" s="67">
        <f t="shared" si="2"/>
        <v>99</v>
      </c>
      <c r="T13" s="3"/>
      <c r="U13" s="3" t="str">
        <f t="shared" si="3"/>
        <v/>
      </c>
      <c r="V13" s="3"/>
      <c r="W13" s="3" t="str">
        <f t="shared" si="4"/>
        <v/>
      </c>
      <c r="X13" s="3" t="str">
        <f t="shared" si="5"/>
        <v/>
      </c>
      <c r="Y13" s="191" t="str">
        <f t="shared" si="6"/>
        <v/>
      </c>
      <c r="Z13" s="191" t="str">
        <f t="shared" si="7"/>
        <v/>
      </c>
      <c r="AA13" s="3"/>
      <c r="AB13" s="3" t="str">
        <f t="shared" si="8"/>
        <v>xxx</v>
      </c>
      <c r="AC13" s="3"/>
      <c r="AD13" s="3" t="str">
        <f t="shared" si="9"/>
        <v>xxx</v>
      </c>
      <c r="AE13" s="3" t="str">
        <f t="shared" si="10"/>
        <v>xxx</v>
      </c>
      <c r="AF13" s="3"/>
      <c r="AG13" s="191">
        <f t="shared" si="11"/>
        <v>0</v>
      </c>
      <c r="AH13" s="3" t="str">
        <f t="shared" si="12"/>
        <v>xxx</v>
      </c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68"/>
      <c r="CA13" s="68" t="s">
        <v>152</v>
      </c>
      <c r="CB13" s="72" t="str">
        <f>IF($CB$9=0,"",IF($CB$9=1,$CA$6,IF($CB$9=2,$CA$7,"")))</f>
        <v/>
      </c>
      <c r="CC13" s="3"/>
      <c r="CD13" s="67"/>
      <c r="CE13" s="84"/>
      <c r="CJ13" t="str">
        <f>[1]List1!$A$203</f>
        <v>není volba</v>
      </c>
    </row>
    <row r="14" spans="1:96" x14ac:dyDescent="0.2">
      <c r="A14" s="5"/>
      <c r="B14" s="3"/>
      <c r="C14" s="3" t="str">
        <f>IF(Soutěž!B43="","",Soutěž!B43)</f>
        <v/>
      </c>
      <c r="D14" s="3"/>
      <c r="E14" s="3"/>
      <c r="F14" s="3"/>
      <c r="G14" s="3"/>
      <c r="H14" s="3"/>
      <c r="I14" s="3" t="s">
        <v>193</v>
      </c>
      <c r="J14" s="3" t="str">
        <f>IF(C17="","",C17)</f>
        <v/>
      </c>
      <c r="K14" s="3"/>
      <c r="L14" s="3"/>
      <c r="M14" s="3" t="str">
        <f t="shared" si="0"/>
        <v/>
      </c>
      <c r="N14" s="3"/>
      <c r="O14" s="191">
        <f>T3</f>
        <v>1300</v>
      </c>
      <c r="P14" s="67">
        <f t="shared" si="13"/>
        <v>5</v>
      </c>
      <c r="Q14" s="3" t="s">
        <v>306</v>
      </c>
      <c r="R14" s="67">
        <f t="shared" si="1"/>
        <v>99</v>
      </c>
      <c r="S14" s="67">
        <f t="shared" si="2"/>
        <v>99</v>
      </c>
      <c r="T14" s="3"/>
      <c r="U14" s="3" t="str">
        <f t="shared" si="3"/>
        <v/>
      </c>
      <c r="V14" s="3"/>
      <c r="W14" s="3" t="str">
        <f t="shared" si="4"/>
        <v/>
      </c>
      <c r="X14" s="3" t="str">
        <f t="shared" si="5"/>
        <v/>
      </c>
      <c r="Y14" s="191" t="str">
        <f t="shared" si="6"/>
        <v/>
      </c>
      <c r="Z14" s="191" t="str">
        <f t="shared" si="7"/>
        <v/>
      </c>
      <c r="AA14" s="3"/>
      <c r="AB14" s="3" t="str">
        <f t="shared" si="8"/>
        <v>xxx</v>
      </c>
      <c r="AC14" s="3"/>
      <c r="AD14" s="3" t="str">
        <f t="shared" si="9"/>
        <v>xxx</v>
      </c>
      <c r="AE14" s="3" t="str">
        <f t="shared" si="10"/>
        <v>xxx</v>
      </c>
      <c r="AF14" s="3"/>
      <c r="AG14" s="191">
        <f t="shared" si="11"/>
        <v>0</v>
      </c>
      <c r="AH14" s="3" t="str">
        <f t="shared" si="12"/>
        <v>xxx</v>
      </c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68"/>
      <c r="CA14" s="3"/>
      <c r="CB14" s="3"/>
      <c r="CC14" s="3" t="s">
        <v>290</v>
      </c>
      <c r="CD14" s="67" t="s">
        <v>296</v>
      </c>
      <c r="CE14" s="84" t="str">
        <f>L3</f>
        <v>FILA</v>
      </c>
      <c r="CH14" s="15" t="s">
        <v>181</v>
      </c>
      <c r="CI14" s="15">
        <f>(SUM(CH17:CH33))+(SUM(CI17:CI33))</f>
        <v>2</v>
      </c>
      <c r="CJ14" t="str">
        <f>IF(CI14=0,CJ13,(IF(CI14&lt;9,CJ11,CJ12)))</f>
        <v>OK</v>
      </c>
    </row>
    <row r="15" spans="1:96" ht="38.25" x14ac:dyDescent="0.2">
      <c r="A15" s="5"/>
      <c r="B15" s="3"/>
      <c r="C15" s="3"/>
      <c r="D15" s="3"/>
      <c r="E15" s="17" t="s">
        <v>147</v>
      </c>
      <c r="F15" s="67" t="s">
        <v>13</v>
      </c>
      <c r="G15" s="17" t="s">
        <v>187</v>
      </c>
      <c r="H15" s="17" t="s">
        <v>143</v>
      </c>
      <c r="I15" s="3" t="s">
        <v>193</v>
      </c>
      <c r="J15" s="3" t="str">
        <f t="shared" ref="J15:J29" si="14">IF(C18="","",C18)</f>
        <v/>
      </c>
      <c r="K15" s="3"/>
      <c r="L15" s="3"/>
      <c r="M15" s="3" t="str">
        <f t="shared" si="0"/>
        <v/>
      </c>
      <c r="N15" s="3"/>
      <c r="O15" s="191">
        <f>T3</f>
        <v>1300</v>
      </c>
      <c r="P15" s="67">
        <f t="shared" si="13"/>
        <v>6</v>
      </c>
      <c r="Q15" s="3" t="s">
        <v>306</v>
      </c>
      <c r="R15" s="67">
        <f t="shared" si="1"/>
        <v>99</v>
      </c>
      <c r="S15" s="67">
        <f t="shared" si="2"/>
        <v>99</v>
      </c>
      <c r="T15" s="3"/>
      <c r="U15" s="3" t="str">
        <f t="shared" si="3"/>
        <v/>
      </c>
      <c r="V15" s="3"/>
      <c r="W15" s="3" t="str">
        <f t="shared" si="4"/>
        <v/>
      </c>
      <c r="X15" s="3" t="str">
        <f t="shared" si="5"/>
        <v/>
      </c>
      <c r="Y15" s="191" t="str">
        <f t="shared" si="6"/>
        <v/>
      </c>
      <c r="Z15" s="191" t="str">
        <f t="shared" si="7"/>
        <v/>
      </c>
      <c r="AA15" s="3"/>
      <c r="AB15" s="3" t="str">
        <f t="shared" si="8"/>
        <v>xxx</v>
      </c>
      <c r="AC15" s="3"/>
      <c r="AD15" s="3" t="str">
        <f t="shared" si="9"/>
        <v>xxx</v>
      </c>
      <c r="AE15" s="3" t="str">
        <f t="shared" si="10"/>
        <v>xxx</v>
      </c>
      <c r="AF15" s="3"/>
      <c r="AG15" s="191">
        <f t="shared" si="11"/>
        <v>0</v>
      </c>
      <c r="AH15" s="3" t="str">
        <f t="shared" si="12"/>
        <v>xxx</v>
      </c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68"/>
      <c r="CA15" s="3"/>
      <c r="CB15" s="3"/>
      <c r="CC15" s="3"/>
      <c r="CD15" s="17" t="str">
        <f>N3</f>
        <v>systém SZČR</v>
      </c>
      <c r="CE15" s="63" t="s">
        <v>171</v>
      </c>
      <c r="CF15" s="44" t="s">
        <v>291</v>
      </c>
      <c r="CH15" s="15" t="s">
        <v>180</v>
      </c>
    </row>
    <row r="16" spans="1:96" x14ac:dyDescent="0.2">
      <c r="A16" s="5"/>
      <c r="B16" s="3" t="s">
        <v>6</v>
      </c>
      <c r="C16" s="3" t="str">
        <f>IF(Soutěž!B45="","",Soutěž!B45)</f>
        <v/>
      </c>
      <c r="D16" s="3"/>
      <c r="E16" s="3"/>
      <c r="F16" s="18" t="str">
        <f>[1]List1!$A108</f>
        <v>mužské složky</v>
      </c>
      <c r="G16" s="25"/>
      <c r="H16" s="67" t="s">
        <v>157</v>
      </c>
      <c r="I16" s="3" t="s">
        <v>193</v>
      </c>
      <c r="J16" s="3" t="str">
        <f t="shared" si="14"/>
        <v/>
      </c>
      <c r="K16" s="3"/>
      <c r="L16" s="3"/>
      <c r="M16" s="3" t="str">
        <f t="shared" si="0"/>
        <v/>
      </c>
      <c r="N16" s="3"/>
      <c r="O16" s="191">
        <f>T3</f>
        <v>1300</v>
      </c>
      <c r="P16" s="67">
        <f t="shared" si="13"/>
        <v>7</v>
      </c>
      <c r="Q16" s="3" t="s">
        <v>306</v>
      </c>
      <c r="R16" s="67">
        <f t="shared" si="1"/>
        <v>99</v>
      </c>
      <c r="S16" s="67">
        <f t="shared" si="2"/>
        <v>99</v>
      </c>
      <c r="T16" s="3"/>
      <c r="U16" s="3" t="str">
        <f t="shared" si="3"/>
        <v/>
      </c>
      <c r="V16" s="3"/>
      <c r="W16" s="3" t="str">
        <f t="shared" si="4"/>
        <v/>
      </c>
      <c r="X16" s="3" t="str">
        <f t="shared" si="5"/>
        <v/>
      </c>
      <c r="Y16" s="191" t="str">
        <f t="shared" si="6"/>
        <v/>
      </c>
      <c r="Z16" s="191" t="str">
        <f t="shared" si="7"/>
        <v/>
      </c>
      <c r="AA16" s="3"/>
      <c r="AB16" s="3" t="str">
        <f t="shared" si="8"/>
        <v>xxx</v>
      </c>
      <c r="AC16" s="3"/>
      <c r="AD16" s="3" t="str">
        <f t="shared" si="9"/>
        <v>xxx</v>
      </c>
      <c r="AE16" s="3" t="str">
        <f t="shared" si="10"/>
        <v>xxx</v>
      </c>
      <c r="AF16" s="3"/>
      <c r="AG16" s="191">
        <f t="shared" si="11"/>
        <v>0</v>
      </c>
      <c r="AH16" s="3" t="str">
        <f t="shared" si="12"/>
        <v>xxx</v>
      </c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 t="str">
        <f>Soutěž!B20</f>
        <v>mužské složky</v>
      </c>
      <c r="BY16" s="3"/>
      <c r="BZ16" s="68"/>
      <c r="CA16" s="3"/>
      <c r="CB16" s="3"/>
      <c r="CC16" s="3"/>
      <c r="CD16" s="67"/>
      <c r="CE16" s="84"/>
    </row>
    <row r="17" spans="1:87" x14ac:dyDescent="0.2">
      <c r="A17" s="5"/>
      <c r="B17" s="3"/>
      <c r="C17" s="3" t="str">
        <f>IF(Soutěž!B46="","",Soutěž!B46)</f>
        <v/>
      </c>
      <c r="D17" s="3"/>
      <c r="E17" s="67">
        <f>IF(Soutěž!F21="",0,"x")</f>
        <v>0</v>
      </c>
      <c r="F17" s="3" t="str">
        <f>[1]List1!$C$114</f>
        <v>C příp. žáci</v>
      </c>
      <c r="G17" s="68">
        <f>Soutěž!D21</f>
        <v>0</v>
      </c>
      <c r="H17" s="67">
        <f>IF(Soutěž!E21="",0,"x")</f>
        <v>0</v>
      </c>
      <c r="I17" s="3" t="s">
        <v>194</v>
      </c>
      <c r="J17" s="3" t="str">
        <f>IF(C20="","",C20)</f>
        <v/>
      </c>
      <c r="K17" s="3"/>
      <c r="L17" s="3"/>
      <c r="M17" s="3" t="str">
        <f t="shared" si="0"/>
        <v/>
      </c>
      <c r="N17" s="3"/>
      <c r="O17" s="191">
        <f>V3</f>
        <v>1300</v>
      </c>
      <c r="P17" s="67">
        <f t="shared" si="13"/>
        <v>8</v>
      </c>
      <c r="Q17" s="3" t="s">
        <v>306</v>
      </c>
      <c r="R17" s="67">
        <f t="shared" si="1"/>
        <v>99</v>
      </c>
      <c r="S17" s="67">
        <f t="shared" si="2"/>
        <v>99</v>
      </c>
      <c r="T17" s="3"/>
      <c r="U17" s="3" t="str">
        <f t="shared" si="3"/>
        <v/>
      </c>
      <c r="V17" s="3"/>
      <c r="W17" s="3" t="str">
        <f t="shared" si="4"/>
        <v/>
      </c>
      <c r="X17" s="3" t="str">
        <f t="shared" si="5"/>
        <v/>
      </c>
      <c r="Y17" s="191" t="str">
        <f t="shared" si="6"/>
        <v/>
      </c>
      <c r="Z17" s="191" t="str">
        <f t="shared" si="7"/>
        <v/>
      </c>
      <c r="AA17" s="3"/>
      <c r="AB17" s="3" t="str">
        <f t="shared" si="8"/>
        <v>xxx</v>
      </c>
      <c r="AC17" s="3"/>
      <c r="AD17" s="3" t="str">
        <f t="shared" si="9"/>
        <v>xxx</v>
      </c>
      <c r="AE17" s="3" t="str">
        <f t="shared" si="10"/>
        <v>xxx</v>
      </c>
      <c r="AF17" s="3"/>
      <c r="AG17" s="191">
        <f t="shared" si="11"/>
        <v>0</v>
      </c>
      <c r="AH17" s="3" t="str">
        <f t="shared" si="12"/>
        <v>xxx</v>
      </c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 t="str">
        <f>Soutěž!B21</f>
        <v>C příp. žáci</v>
      </c>
      <c r="BY17" s="3"/>
      <c r="BZ17" s="68">
        <f>Soutěž!E21</f>
        <v>0</v>
      </c>
      <c r="CA17" s="68" t="str">
        <f>IF(E17="",CB17,CC17)</f>
        <v/>
      </c>
      <c r="CB17" s="3" t="str">
        <f>$CB$13</f>
        <v/>
      </c>
      <c r="CC17" s="3" t="str">
        <f t="shared" ref="CC17:CC22" si="15">IF(CB17="","",IF(CB17=$CA$6,$CA$7,IF(CB17=$CA$7,$CA$6,$CA$7)))</f>
        <v/>
      </c>
      <c r="CD17" s="67">
        <f>IF(BZ17=0,0,(IF(Soutěž!H21="",0,1)))</f>
        <v>0</v>
      </c>
      <c r="CE17" s="84" t="str">
        <f>IF(Soutěž!G21="","","x")</f>
        <v/>
      </c>
      <c r="CF17" s="64">
        <f>IF(BZ17="x",IF(CD17=0,1,0),0)</f>
        <v>0</v>
      </c>
      <c r="CH17" s="15">
        <f>IF(H17="x",1,0)</f>
        <v>0</v>
      </c>
      <c r="CI17" s="15">
        <f>IF(CE17="x",1,0)</f>
        <v>0</v>
      </c>
    </row>
    <row r="18" spans="1:87" x14ac:dyDescent="0.2">
      <c r="A18" s="5"/>
      <c r="B18" s="3"/>
      <c r="C18" s="3" t="str">
        <f>IF(Soutěž!B47="","",Soutěž!B47)</f>
        <v/>
      </c>
      <c r="D18" s="3"/>
      <c r="E18" s="67">
        <f>IF(Soutěž!F22="",0,"x")</f>
        <v>0</v>
      </c>
      <c r="F18" s="3" t="str">
        <f>[1]List1!$C$113</f>
        <v>B příp. žáci</v>
      </c>
      <c r="G18" s="68">
        <f>Soutěž!D22</f>
        <v>0</v>
      </c>
      <c r="H18" s="67">
        <f>IF(Soutěž!E22="",0,"x")</f>
        <v>0</v>
      </c>
      <c r="I18" s="3" t="s">
        <v>194</v>
      </c>
      <c r="J18" s="3" t="str">
        <f t="shared" si="14"/>
        <v/>
      </c>
      <c r="K18" s="3"/>
      <c r="L18" s="3"/>
      <c r="M18" s="3" t="str">
        <f t="shared" si="0"/>
        <v/>
      </c>
      <c r="N18" s="3"/>
      <c r="O18" s="191">
        <f>$V$3</f>
        <v>1300</v>
      </c>
      <c r="P18" s="67">
        <f t="shared" si="13"/>
        <v>9</v>
      </c>
      <c r="Q18" s="3" t="s">
        <v>306</v>
      </c>
      <c r="R18" s="67">
        <f t="shared" si="1"/>
        <v>99</v>
      </c>
      <c r="S18" s="67">
        <f t="shared" si="2"/>
        <v>99</v>
      </c>
      <c r="T18" s="3"/>
      <c r="U18" s="3" t="str">
        <f t="shared" si="3"/>
        <v/>
      </c>
      <c r="V18" s="3"/>
      <c r="W18" s="3" t="str">
        <f t="shared" si="4"/>
        <v/>
      </c>
      <c r="X18" s="3" t="str">
        <f t="shared" si="5"/>
        <v/>
      </c>
      <c r="Y18" s="191" t="str">
        <f t="shared" si="6"/>
        <v/>
      </c>
      <c r="Z18" s="191" t="str">
        <f t="shared" si="7"/>
        <v/>
      </c>
      <c r="AA18" s="3"/>
      <c r="AB18" s="3" t="str">
        <f t="shared" si="8"/>
        <v>xxx</v>
      </c>
      <c r="AC18" s="3"/>
      <c r="AD18" s="3" t="str">
        <f t="shared" si="9"/>
        <v>xxx</v>
      </c>
      <c r="AE18" s="3" t="str">
        <f t="shared" si="10"/>
        <v>xxx</v>
      </c>
      <c r="AF18" s="3"/>
      <c r="AG18" s="191">
        <f t="shared" si="11"/>
        <v>0</v>
      </c>
      <c r="AH18" s="3" t="str">
        <f t="shared" si="12"/>
        <v>xxx</v>
      </c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 t="str">
        <f>Soutěž!B22</f>
        <v>B příp. žáci</v>
      </c>
      <c r="BY18" s="3"/>
      <c r="BZ18" s="68">
        <f>Soutěž!E22</f>
        <v>0</v>
      </c>
      <c r="CA18" s="68" t="str">
        <f t="shared" ref="CA18:CA24" si="16">IF(E18="",CB18,CC18)</f>
        <v/>
      </c>
      <c r="CB18" s="3" t="str">
        <f t="shared" ref="CB18:CB23" si="17">$CB$13</f>
        <v/>
      </c>
      <c r="CC18" s="3" t="str">
        <f t="shared" si="15"/>
        <v/>
      </c>
      <c r="CD18" s="67">
        <f>IF(BZ18=0,0,(IF(Soutěž!H22="",0,1)))</f>
        <v>0</v>
      </c>
      <c r="CE18" s="84" t="str">
        <f>IF(Soutěž!G22="","","x")</f>
        <v/>
      </c>
      <c r="CF18" s="64">
        <f t="shared" ref="CF18:CF33" si="18">IF(BZ18="x",IF(CD18=0,1,0),0)</f>
        <v>0</v>
      </c>
      <c r="CH18" s="15">
        <f t="shared" ref="CH18:CH33" si="19">IF(H18="x",1,0)</f>
        <v>0</v>
      </c>
      <c r="CI18" s="15">
        <f t="shared" ref="CI18:CI24" si="20">IF(CE18="x",1,0)</f>
        <v>0</v>
      </c>
    </row>
    <row r="19" spans="1:87" x14ac:dyDescent="0.2">
      <c r="A19" s="5"/>
      <c r="B19" s="3"/>
      <c r="C19" s="3" t="str">
        <f>IF(Soutěž!B48="","",Soutěž!B48)</f>
        <v/>
      </c>
      <c r="D19" s="3"/>
      <c r="E19" s="67">
        <f>IF(Soutěž!F23="",0,"x")</f>
        <v>0</v>
      </c>
      <c r="F19" s="3" t="str">
        <f>[1]List1!$C$112</f>
        <v xml:space="preserve">A příp. žáci </v>
      </c>
      <c r="G19" s="68">
        <f>Soutěž!D23</f>
        <v>0</v>
      </c>
      <c r="H19" s="67">
        <f>IF(Soutěž!E23="",0,"x")</f>
        <v>0</v>
      </c>
      <c r="I19" s="3" t="s">
        <v>194</v>
      </c>
      <c r="J19" s="3" t="str">
        <f t="shared" si="14"/>
        <v/>
      </c>
      <c r="K19" s="3"/>
      <c r="L19" s="3"/>
      <c r="M19" s="3" t="str">
        <f t="shared" si="0"/>
        <v/>
      </c>
      <c r="N19" s="3"/>
      <c r="O19" s="191">
        <f t="shared" ref="O19:O29" si="21">$V$3</f>
        <v>1300</v>
      </c>
      <c r="P19" s="67">
        <f t="shared" si="13"/>
        <v>10</v>
      </c>
      <c r="Q19" s="3" t="s">
        <v>306</v>
      </c>
      <c r="R19" s="67">
        <f t="shared" si="1"/>
        <v>99</v>
      </c>
      <c r="S19" s="67">
        <f t="shared" si="2"/>
        <v>99</v>
      </c>
      <c r="T19" s="3"/>
      <c r="U19" s="3" t="str">
        <f t="shared" si="3"/>
        <v/>
      </c>
      <c r="V19" s="3"/>
      <c r="W19" s="3" t="str">
        <f t="shared" si="4"/>
        <v/>
      </c>
      <c r="X19" s="3" t="str">
        <f t="shared" si="5"/>
        <v/>
      </c>
      <c r="Y19" s="191" t="str">
        <f t="shared" si="6"/>
        <v/>
      </c>
      <c r="Z19" s="191" t="str">
        <f t="shared" si="7"/>
        <v/>
      </c>
      <c r="AA19" s="3"/>
      <c r="AB19" s="3" t="str">
        <f t="shared" si="8"/>
        <v>xxx</v>
      </c>
      <c r="AC19" s="3"/>
      <c r="AD19" s="3" t="str">
        <f t="shared" si="9"/>
        <v>xxx</v>
      </c>
      <c r="AE19" s="3" t="str">
        <f t="shared" si="10"/>
        <v>xxx</v>
      </c>
      <c r="AF19" s="3"/>
      <c r="AG19" s="191">
        <f t="shared" si="11"/>
        <v>0</v>
      </c>
      <c r="AH19" s="3" t="str">
        <f t="shared" si="12"/>
        <v>xxx</v>
      </c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 t="str">
        <f>Soutěž!B23</f>
        <v xml:space="preserve">A příp. žáci </v>
      </c>
      <c r="BY19" s="3"/>
      <c r="BZ19" s="68">
        <f>Soutěž!E23</f>
        <v>0</v>
      </c>
      <c r="CA19" s="68" t="str">
        <f t="shared" si="16"/>
        <v/>
      </c>
      <c r="CB19" s="3" t="str">
        <f t="shared" si="17"/>
        <v/>
      </c>
      <c r="CC19" s="3" t="str">
        <f t="shared" si="15"/>
        <v/>
      </c>
      <c r="CD19" s="67">
        <f>IF(BZ19=0,0,(IF(Soutěž!H23="",0,1)))</f>
        <v>0</v>
      </c>
      <c r="CE19" s="84" t="str">
        <f>IF(Soutěž!G23="","","x")</f>
        <v/>
      </c>
      <c r="CF19" s="64">
        <f t="shared" si="18"/>
        <v>0</v>
      </c>
      <c r="CH19" s="15">
        <f t="shared" si="19"/>
        <v>0</v>
      </c>
      <c r="CI19" s="15">
        <f t="shared" si="20"/>
        <v>0</v>
      </c>
    </row>
    <row r="20" spans="1:87" x14ac:dyDescent="0.2">
      <c r="A20" s="5"/>
      <c r="B20" s="3" t="s">
        <v>5</v>
      </c>
      <c r="C20" s="3" t="str">
        <f>IF(Soutěž!B49="","",Soutěž!B49)</f>
        <v/>
      </c>
      <c r="D20" s="3"/>
      <c r="E20" s="67">
        <f>IF(Soutěž!F24="",0,"x")</f>
        <v>0</v>
      </c>
      <c r="F20" s="3" t="str">
        <f>[1]List1!$A$110</f>
        <v>ml.ž</v>
      </c>
      <c r="G20" s="68">
        <f>Soutěž!D24</f>
        <v>0</v>
      </c>
      <c r="H20" s="67">
        <f>IF(Soutěž!E24="",0,"x")</f>
        <v>0</v>
      </c>
      <c r="I20" s="3" t="s">
        <v>194</v>
      </c>
      <c r="J20" s="3" t="str">
        <f t="shared" si="14"/>
        <v/>
      </c>
      <c r="K20" s="3"/>
      <c r="L20" s="3"/>
      <c r="M20" s="3" t="str">
        <f t="shared" si="0"/>
        <v/>
      </c>
      <c r="N20" s="3"/>
      <c r="O20" s="191">
        <f t="shared" si="21"/>
        <v>1300</v>
      </c>
      <c r="P20" s="67">
        <f t="shared" si="13"/>
        <v>11</v>
      </c>
      <c r="Q20" s="3" t="s">
        <v>306</v>
      </c>
      <c r="R20" s="67">
        <f t="shared" si="1"/>
        <v>99</v>
      </c>
      <c r="S20" s="67">
        <f t="shared" si="2"/>
        <v>99</v>
      </c>
      <c r="T20" s="3"/>
      <c r="U20" s="3" t="str">
        <f t="shared" si="3"/>
        <v/>
      </c>
      <c r="V20" s="3"/>
      <c r="W20" s="3" t="str">
        <f t="shared" si="4"/>
        <v/>
      </c>
      <c r="X20" s="3" t="str">
        <f t="shared" si="5"/>
        <v/>
      </c>
      <c r="Y20" s="191" t="str">
        <f t="shared" si="6"/>
        <v/>
      </c>
      <c r="Z20" s="191" t="str">
        <f t="shared" si="7"/>
        <v/>
      </c>
      <c r="AA20" s="3"/>
      <c r="AB20" s="3" t="str">
        <f t="shared" si="8"/>
        <v>xxx</v>
      </c>
      <c r="AC20" s="3"/>
      <c r="AD20" s="3" t="str">
        <f t="shared" si="9"/>
        <v>xxx</v>
      </c>
      <c r="AE20" s="3" t="str">
        <f t="shared" si="10"/>
        <v>xxx</v>
      </c>
      <c r="AF20" s="3"/>
      <c r="AG20" s="191">
        <f t="shared" si="11"/>
        <v>0</v>
      </c>
      <c r="AH20" s="3" t="str">
        <f t="shared" si="12"/>
        <v>xxx</v>
      </c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 t="str">
        <f>Soutěž!B24</f>
        <v>ml.ž</v>
      </c>
      <c r="BY20" s="3"/>
      <c r="BZ20" s="68">
        <f>Soutěž!E24</f>
        <v>0</v>
      </c>
      <c r="CA20" s="68" t="str">
        <f t="shared" si="16"/>
        <v/>
      </c>
      <c r="CB20" s="3" t="str">
        <f t="shared" si="17"/>
        <v/>
      </c>
      <c r="CC20" s="3" t="str">
        <f t="shared" si="15"/>
        <v/>
      </c>
      <c r="CD20" s="67">
        <f>IF(BZ20=0,0,(IF(Soutěž!H24="",0,1)))</f>
        <v>0</v>
      </c>
      <c r="CE20" s="84" t="str">
        <f>IF(Soutěž!G24="","","x")</f>
        <v/>
      </c>
      <c r="CF20" s="64">
        <f t="shared" si="18"/>
        <v>0</v>
      </c>
      <c r="CH20" s="15">
        <f t="shared" si="19"/>
        <v>0</v>
      </c>
      <c r="CI20" s="15">
        <f t="shared" si="20"/>
        <v>0</v>
      </c>
    </row>
    <row r="21" spans="1:87" x14ac:dyDescent="0.2">
      <c r="A21" s="5"/>
      <c r="B21" s="3"/>
      <c r="C21" s="3" t="str">
        <f>IF(Soutěž!B50="","",Soutěž!B50)</f>
        <v/>
      </c>
      <c r="D21" s="3"/>
      <c r="E21" s="67">
        <f>IF(Soutěž!F25="",0,"x")</f>
        <v>0</v>
      </c>
      <c r="F21" s="3" t="str">
        <f>[1]List1!$A$111</f>
        <v>žák</v>
      </c>
      <c r="G21" s="68">
        <f>Soutěž!D25</f>
        <v>0</v>
      </c>
      <c r="H21" s="67">
        <f>IF(Soutěž!E25="",0,"x")</f>
        <v>0</v>
      </c>
      <c r="I21" s="3" t="s">
        <v>194</v>
      </c>
      <c r="J21" s="3" t="str">
        <f t="shared" si="14"/>
        <v/>
      </c>
      <c r="K21" s="3"/>
      <c r="L21" s="3"/>
      <c r="M21" s="3" t="str">
        <f t="shared" si="0"/>
        <v/>
      </c>
      <c r="N21" s="3"/>
      <c r="O21" s="191">
        <f t="shared" si="21"/>
        <v>1300</v>
      </c>
      <c r="P21" s="67">
        <f t="shared" si="13"/>
        <v>12</v>
      </c>
      <c r="Q21" s="3" t="s">
        <v>306</v>
      </c>
      <c r="R21" s="67">
        <f t="shared" si="1"/>
        <v>99</v>
      </c>
      <c r="S21" s="67">
        <f t="shared" si="2"/>
        <v>99</v>
      </c>
      <c r="T21" s="3"/>
      <c r="U21" s="3" t="str">
        <f t="shared" si="3"/>
        <v/>
      </c>
      <c r="V21" s="3"/>
      <c r="W21" s="3" t="str">
        <f t="shared" si="4"/>
        <v/>
      </c>
      <c r="X21" s="3" t="str">
        <f t="shared" si="5"/>
        <v/>
      </c>
      <c r="Y21" s="191" t="str">
        <f t="shared" si="6"/>
        <v/>
      </c>
      <c r="Z21" s="191" t="str">
        <f t="shared" si="7"/>
        <v/>
      </c>
      <c r="AA21" s="3"/>
      <c r="AB21" s="3" t="str">
        <f t="shared" si="8"/>
        <v>xxx</v>
      </c>
      <c r="AC21" s="3"/>
      <c r="AD21" s="3" t="str">
        <f t="shared" si="9"/>
        <v>xxx</v>
      </c>
      <c r="AE21" s="3" t="str">
        <f t="shared" si="10"/>
        <v>xxx</v>
      </c>
      <c r="AF21" s="3"/>
      <c r="AG21" s="191">
        <f t="shared" si="11"/>
        <v>0</v>
      </c>
      <c r="AH21" s="3" t="str">
        <f t="shared" si="12"/>
        <v>xxx</v>
      </c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 t="str">
        <f>Soutěž!B25</f>
        <v>žák</v>
      </c>
      <c r="BY21" s="3"/>
      <c r="BZ21" s="68">
        <f>Soutěž!E25</f>
        <v>0</v>
      </c>
      <c r="CA21" s="68" t="str">
        <f>IF(E21="",CB21,CC21)</f>
        <v/>
      </c>
      <c r="CB21" s="3" t="str">
        <f t="shared" si="17"/>
        <v/>
      </c>
      <c r="CC21" s="3" t="str">
        <f t="shared" si="15"/>
        <v/>
      </c>
      <c r="CD21" s="67">
        <f>IF(BZ21=0,0,(IF(Soutěž!H25="",0,1)))</f>
        <v>0</v>
      </c>
      <c r="CE21" s="84" t="str">
        <f>IF(Soutěž!G25="","","x")</f>
        <v/>
      </c>
      <c r="CF21" s="64">
        <f t="shared" si="18"/>
        <v>0</v>
      </c>
      <c r="CH21" s="15">
        <f t="shared" si="19"/>
        <v>0</v>
      </c>
      <c r="CI21" s="15">
        <f t="shared" si="20"/>
        <v>0</v>
      </c>
    </row>
    <row r="22" spans="1:87" x14ac:dyDescent="0.2">
      <c r="A22" s="5"/>
      <c r="B22" s="3"/>
      <c r="C22" s="3" t="str">
        <f>IF(Soutěž!B51="","",Soutěž!B51)</f>
        <v/>
      </c>
      <c r="D22" s="3"/>
      <c r="E22" s="67">
        <f>IF(Soutěž!F26="",0,"x")</f>
        <v>0</v>
      </c>
      <c r="F22" s="3" t="str">
        <f>[1]List1!$A$112</f>
        <v>kad</v>
      </c>
      <c r="G22" s="68">
        <f>Soutěž!D26</f>
        <v>0</v>
      </c>
      <c r="H22" s="67">
        <f>IF(Soutěž!E26="",0,"x")</f>
        <v>0</v>
      </c>
      <c r="I22" s="3" t="s">
        <v>194</v>
      </c>
      <c r="J22" s="3" t="str">
        <f t="shared" si="14"/>
        <v/>
      </c>
      <c r="K22" s="3"/>
      <c r="L22" s="3"/>
      <c r="M22" s="3" t="str">
        <f t="shared" si="0"/>
        <v/>
      </c>
      <c r="N22" s="3"/>
      <c r="O22" s="191">
        <f t="shared" si="21"/>
        <v>1300</v>
      </c>
      <c r="P22" s="67">
        <f t="shared" si="13"/>
        <v>13</v>
      </c>
      <c r="Q22" s="3" t="s">
        <v>306</v>
      </c>
      <c r="R22" s="67">
        <f t="shared" si="1"/>
        <v>99</v>
      </c>
      <c r="S22" s="67">
        <f t="shared" si="2"/>
        <v>99</v>
      </c>
      <c r="T22" s="3"/>
      <c r="U22" s="3" t="str">
        <f>IF($S22=99,"",(INDEX($M$10:$M$32,$S22)))</f>
        <v/>
      </c>
      <c r="V22" s="3"/>
      <c r="W22" s="3" t="str">
        <f t="shared" si="4"/>
        <v/>
      </c>
      <c r="X22" s="3" t="str">
        <f>IF($S22=99,"",(INDEX($I$10:$I$32,$S22)))</f>
        <v/>
      </c>
      <c r="Y22" s="191" t="str">
        <f t="shared" si="6"/>
        <v/>
      </c>
      <c r="Z22" s="191" t="str">
        <f t="shared" si="7"/>
        <v/>
      </c>
      <c r="AA22" s="3"/>
      <c r="AB22" s="3" t="str">
        <f t="shared" si="8"/>
        <v>xxx</v>
      </c>
      <c r="AC22" s="3"/>
      <c r="AD22" s="3" t="str">
        <f t="shared" si="9"/>
        <v>xxx</v>
      </c>
      <c r="AE22" s="3" t="str">
        <f t="shared" si="10"/>
        <v>xxx</v>
      </c>
      <c r="AF22" s="3"/>
      <c r="AG22" s="191">
        <f t="shared" si="11"/>
        <v>0</v>
      </c>
      <c r="AH22" s="3" t="str">
        <f t="shared" si="12"/>
        <v>xxx</v>
      </c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 t="str">
        <f>Soutěž!B26</f>
        <v>kad</v>
      </c>
      <c r="BY22" s="3"/>
      <c r="BZ22" s="68">
        <f>Soutěž!E26</f>
        <v>0</v>
      </c>
      <c r="CA22" s="68" t="str">
        <f t="shared" si="16"/>
        <v/>
      </c>
      <c r="CB22" s="3" t="str">
        <f t="shared" si="17"/>
        <v/>
      </c>
      <c r="CC22" s="3" t="str">
        <f t="shared" si="15"/>
        <v/>
      </c>
      <c r="CD22" s="67">
        <f>IF(BZ22=0,0,(IF(Soutěž!H26="",0,1)))</f>
        <v>0</v>
      </c>
      <c r="CE22" s="84" t="str">
        <f>IF(Soutěž!G26="","","x")</f>
        <v/>
      </c>
      <c r="CF22" s="64">
        <f t="shared" si="18"/>
        <v>0</v>
      </c>
      <c r="CH22" s="15">
        <f t="shared" si="19"/>
        <v>0</v>
      </c>
      <c r="CI22" s="15">
        <f t="shared" si="20"/>
        <v>0</v>
      </c>
    </row>
    <row r="23" spans="1:87" x14ac:dyDescent="0.2">
      <c r="A23" s="5"/>
      <c r="B23" s="3"/>
      <c r="C23" s="3" t="str">
        <f>IF(Soutěž!B52="","",Soutěž!B52)</f>
        <v/>
      </c>
      <c r="D23" s="3"/>
      <c r="E23" s="67">
        <f>IF(Soutěž!F27="",0,"x")</f>
        <v>0</v>
      </c>
      <c r="F23" s="3" t="str">
        <f>[1]List1!$A$113</f>
        <v>jun</v>
      </c>
      <c r="G23" s="68">
        <f>Soutěž!D27</f>
        <v>0</v>
      </c>
      <c r="H23" s="67">
        <f>IF(Soutěž!E27="",0,"x")</f>
        <v>0</v>
      </c>
      <c r="I23" s="3" t="s">
        <v>194</v>
      </c>
      <c r="J23" s="3" t="str">
        <f t="shared" si="14"/>
        <v/>
      </c>
      <c r="K23" s="3"/>
      <c r="L23" s="3"/>
      <c r="M23" s="3" t="str">
        <f t="shared" si="0"/>
        <v/>
      </c>
      <c r="N23" s="3"/>
      <c r="O23" s="191">
        <f t="shared" si="21"/>
        <v>1300</v>
      </c>
      <c r="P23" s="67">
        <f t="shared" si="13"/>
        <v>14</v>
      </c>
      <c r="Q23" s="3" t="s">
        <v>306</v>
      </c>
      <c r="R23" s="67">
        <f t="shared" si="1"/>
        <v>99</v>
      </c>
      <c r="S23" s="67">
        <f t="shared" si="2"/>
        <v>99</v>
      </c>
      <c r="T23" s="3"/>
      <c r="U23" s="3" t="str">
        <f t="shared" si="3"/>
        <v/>
      </c>
      <c r="V23" s="3"/>
      <c r="W23" s="3" t="str">
        <f t="shared" si="4"/>
        <v/>
      </c>
      <c r="X23" s="3" t="str">
        <f t="shared" si="5"/>
        <v/>
      </c>
      <c r="Y23" s="191" t="str">
        <f t="shared" si="6"/>
        <v/>
      </c>
      <c r="Z23" s="191" t="str">
        <f t="shared" si="7"/>
        <v/>
      </c>
      <c r="AA23" s="3"/>
      <c r="AB23" s="3" t="str">
        <f t="shared" si="8"/>
        <v>xxx</v>
      </c>
      <c r="AC23" s="3"/>
      <c r="AD23" s="3" t="str">
        <f t="shared" si="9"/>
        <v>xxx</v>
      </c>
      <c r="AE23" s="3" t="str">
        <f t="shared" si="10"/>
        <v>xxx</v>
      </c>
      <c r="AF23" s="3"/>
      <c r="AG23" s="191">
        <f t="shared" si="11"/>
        <v>0</v>
      </c>
      <c r="AH23" s="3" t="str">
        <f t="shared" si="12"/>
        <v>xxx</v>
      </c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 t="str">
        <f>Soutěž!B27</f>
        <v>jun</v>
      </c>
      <c r="BY23" s="3"/>
      <c r="BZ23" s="68">
        <f>Soutěž!E27</f>
        <v>0</v>
      </c>
      <c r="CA23" s="68" t="str">
        <f t="shared" si="16"/>
        <v/>
      </c>
      <c r="CB23" s="3" t="str">
        <f t="shared" si="17"/>
        <v/>
      </c>
      <c r="CC23" s="3" t="str">
        <f>IF(CB23="","",IF(CB23=$CA$6,$CA$7,IF(CB23=$CA$7,$CA$6,$CA$7)))</f>
        <v/>
      </c>
      <c r="CD23" s="67">
        <f>IF(BZ23=0,0,(IF(Soutěž!H27="",0,1)))</f>
        <v>0</v>
      </c>
      <c r="CE23" s="84" t="str">
        <f>IF(Soutěž!G27="","","x")</f>
        <v/>
      </c>
      <c r="CF23" s="64">
        <f t="shared" si="18"/>
        <v>0</v>
      </c>
      <c r="CH23" s="15">
        <f t="shared" si="19"/>
        <v>0</v>
      </c>
      <c r="CI23" s="15">
        <f t="shared" si="20"/>
        <v>0</v>
      </c>
    </row>
    <row r="24" spans="1:87" x14ac:dyDescent="0.2">
      <c r="A24" s="5"/>
      <c r="B24" s="3"/>
      <c r="C24" s="3" t="str">
        <f>IF(Soutěž!B53="","",Soutěž!B53)</f>
        <v/>
      </c>
      <c r="D24" s="3"/>
      <c r="E24" s="67">
        <f>IF(Soutěž!F28="",0,"x")</f>
        <v>0</v>
      </c>
      <c r="F24" s="73" t="str">
        <f>[1]List1!$A$114</f>
        <v>sen</v>
      </c>
      <c r="G24" s="68">
        <f>Soutěž!D28</f>
        <v>0</v>
      </c>
      <c r="H24" s="67" t="str">
        <f>IF(Soutěž!E28="",0,"x")</f>
        <v>x</v>
      </c>
      <c r="I24" s="3" t="s">
        <v>194</v>
      </c>
      <c r="J24" s="3" t="str">
        <f t="shared" si="14"/>
        <v/>
      </c>
      <c r="K24" s="3"/>
      <c r="L24" s="3"/>
      <c r="M24" s="3" t="str">
        <f t="shared" si="0"/>
        <v/>
      </c>
      <c r="N24" s="3"/>
      <c r="O24" s="191">
        <f t="shared" si="21"/>
        <v>1300</v>
      </c>
      <c r="P24" s="67">
        <f t="shared" si="13"/>
        <v>15</v>
      </c>
      <c r="Q24" s="3" t="s">
        <v>306</v>
      </c>
      <c r="R24" s="67">
        <f t="shared" si="1"/>
        <v>99</v>
      </c>
      <c r="S24" s="67">
        <f t="shared" si="2"/>
        <v>99</v>
      </c>
      <c r="T24" s="3"/>
      <c r="U24" s="3" t="str">
        <f t="shared" si="3"/>
        <v/>
      </c>
      <c r="V24" s="3"/>
      <c r="W24" s="3" t="str">
        <f t="shared" si="4"/>
        <v/>
      </c>
      <c r="X24" s="3" t="str">
        <f t="shared" si="5"/>
        <v/>
      </c>
      <c r="Y24" s="191" t="str">
        <f t="shared" si="6"/>
        <v/>
      </c>
      <c r="Z24" s="191" t="str">
        <f t="shared" si="7"/>
        <v/>
      </c>
      <c r="AA24" s="3"/>
      <c r="AB24" s="3" t="str">
        <f t="shared" si="8"/>
        <v>xxx</v>
      </c>
      <c r="AC24" s="3"/>
      <c r="AD24" s="3" t="str">
        <f t="shared" si="9"/>
        <v>xxx</v>
      </c>
      <c r="AE24" s="3" t="str">
        <f t="shared" si="10"/>
        <v>xxx</v>
      </c>
      <c r="AF24" s="3"/>
      <c r="AG24" s="191">
        <f t="shared" si="11"/>
        <v>0</v>
      </c>
      <c r="AH24" s="3" t="str">
        <f t="shared" si="12"/>
        <v>xxx</v>
      </c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 t="str">
        <f>Soutěž!B28</f>
        <v>sen</v>
      </c>
      <c r="BY24" s="3"/>
      <c r="BZ24" s="68" t="str">
        <f>Soutěž!E28</f>
        <v>x</v>
      </c>
      <c r="CA24" s="68" t="str">
        <f t="shared" si="16"/>
        <v/>
      </c>
      <c r="CB24" s="3" t="str">
        <f>$CB$13</f>
        <v/>
      </c>
      <c r="CC24" s="3" t="str">
        <f>IF(CB24="","",IF(CB24=$CA$6,$CA$7,IF(CB24=$CA$7,$CA$6,$CA$7)))</f>
        <v/>
      </c>
      <c r="CD24" s="67">
        <f>IF(BZ24=0,0,(IF(Soutěž!H28="",0,1)))</f>
        <v>0</v>
      </c>
      <c r="CE24" s="84" t="str">
        <f>IF(Soutěž!G28="","","x")</f>
        <v/>
      </c>
      <c r="CF24" s="64">
        <f t="shared" si="18"/>
        <v>1</v>
      </c>
      <c r="CH24" s="15">
        <f t="shared" si="19"/>
        <v>1</v>
      </c>
      <c r="CI24" s="15">
        <f t="shared" si="20"/>
        <v>0</v>
      </c>
    </row>
    <row r="25" spans="1:87" x14ac:dyDescent="0.2">
      <c r="A25" s="5"/>
      <c r="B25" s="3"/>
      <c r="C25" s="3" t="str">
        <f>IF(Soutěž!B54="","",Soutěž!B54)</f>
        <v/>
      </c>
      <c r="D25" s="3"/>
      <c r="E25" s="67">
        <f>IF(Soutěž!F29="",0,"x")</f>
        <v>0</v>
      </c>
      <c r="F25" s="18" t="str">
        <f>[1]List1!$A$115</f>
        <v>ženské složky</v>
      </c>
      <c r="G25" s="68"/>
      <c r="H25" s="67" t="str">
        <f>IF(Soutěž!E29="","","x")</f>
        <v/>
      </c>
      <c r="I25" s="3" t="s">
        <v>194</v>
      </c>
      <c r="J25" s="3" t="str">
        <f t="shared" si="14"/>
        <v/>
      </c>
      <c r="K25" s="3"/>
      <c r="L25" s="3"/>
      <c r="M25" s="3" t="str">
        <f t="shared" si="0"/>
        <v/>
      </c>
      <c r="N25" s="3"/>
      <c r="O25" s="191">
        <f t="shared" si="21"/>
        <v>1300</v>
      </c>
      <c r="P25" s="67">
        <f t="shared" si="13"/>
        <v>16</v>
      </c>
      <c r="Q25" s="3" t="s">
        <v>306</v>
      </c>
      <c r="R25" s="67">
        <f t="shared" si="1"/>
        <v>99</v>
      </c>
      <c r="S25" s="67">
        <f t="shared" si="2"/>
        <v>99</v>
      </c>
      <c r="T25" s="3"/>
      <c r="U25" s="3" t="str">
        <f t="shared" si="3"/>
        <v/>
      </c>
      <c r="V25" s="3"/>
      <c r="W25" s="3" t="str">
        <f t="shared" si="4"/>
        <v/>
      </c>
      <c r="X25" s="3" t="str">
        <f t="shared" si="5"/>
        <v/>
      </c>
      <c r="Y25" s="191" t="str">
        <f t="shared" si="6"/>
        <v/>
      </c>
      <c r="Z25" s="191" t="str">
        <f t="shared" si="7"/>
        <v/>
      </c>
      <c r="AA25" s="3"/>
      <c r="AB25" s="3" t="str">
        <f t="shared" si="8"/>
        <v>xxx</v>
      </c>
      <c r="AC25" s="3"/>
      <c r="AD25" s="3" t="str">
        <f t="shared" si="9"/>
        <v>xxx</v>
      </c>
      <c r="AE25" s="3" t="str">
        <f t="shared" si="10"/>
        <v>xxx</v>
      </c>
      <c r="AF25" s="3"/>
      <c r="AG25" s="191">
        <f t="shared" si="11"/>
        <v>0</v>
      </c>
      <c r="AH25" s="3" t="str">
        <f t="shared" si="12"/>
        <v>xxx</v>
      </c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 t="str">
        <f>Soutěž!B29</f>
        <v>ženské složky</v>
      </c>
      <c r="BY25" s="3"/>
      <c r="BZ25" s="68"/>
      <c r="CA25" s="68"/>
      <c r="CB25" s="3"/>
      <c r="CC25" s="3" t="str">
        <f>IF(CB25="","",IF(CB25=$CA$6,$CA$7,IF(CB25=$CA$7,$CA$6,$CA$7)))</f>
        <v/>
      </c>
      <c r="CD25" s="67"/>
      <c r="CE25" s="84" t="str">
        <f>IF(Soutěž!G29="","","x")</f>
        <v/>
      </c>
      <c r="CH25" s="15">
        <v>0</v>
      </c>
      <c r="CI25" s="15">
        <v>0</v>
      </c>
    </row>
    <row r="26" spans="1:87" x14ac:dyDescent="0.2">
      <c r="A26" s="5"/>
      <c r="B26" s="3"/>
      <c r="C26" s="3" t="str">
        <f>IF(Soutěž!B55="","",Soutěž!B55)</f>
        <v/>
      </c>
      <c r="D26" s="3"/>
      <c r="E26" s="74"/>
      <c r="F26" s="3" t="str">
        <f>[1]List1!$C$123</f>
        <v>ž-C příp</v>
      </c>
      <c r="G26" s="68">
        <f>Soutěž!D30</f>
        <v>0</v>
      </c>
      <c r="H26" s="67">
        <f>IF(Soutěž!E30="",0,"x")</f>
        <v>0</v>
      </c>
      <c r="I26" s="3" t="s">
        <v>194</v>
      </c>
      <c r="J26" s="3" t="s">
        <v>182</v>
      </c>
      <c r="K26" s="3"/>
      <c r="L26" s="3"/>
      <c r="M26" s="3" t="str">
        <f t="shared" si="0"/>
        <v xml:space="preserve"> </v>
      </c>
      <c r="N26" s="3"/>
      <c r="O26" s="191">
        <f t="shared" si="21"/>
        <v>1300</v>
      </c>
      <c r="P26" s="67">
        <f t="shared" si="13"/>
        <v>17</v>
      </c>
      <c r="Q26" s="3" t="s">
        <v>306</v>
      </c>
      <c r="R26" s="67">
        <v>99</v>
      </c>
      <c r="S26" s="67">
        <f t="shared" si="2"/>
        <v>99</v>
      </c>
      <c r="T26" s="3"/>
      <c r="U26" s="3" t="str">
        <f t="shared" si="3"/>
        <v/>
      </c>
      <c r="V26" s="3"/>
      <c r="W26" s="3" t="str">
        <f t="shared" si="4"/>
        <v/>
      </c>
      <c r="X26" s="3" t="str">
        <f t="shared" si="5"/>
        <v/>
      </c>
      <c r="Y26" s="191" t="str">
        <f t="shared" si="6"/>
        <v/>
      </c>
      <c r="Z26" s="191" t="str">
        <f t="shared" si="7"/>
        <v/>
      </c>
      <c r="AA26" s="3"/>
      <c r="AB26" s="3" t="str">
        <f t="shared" si="8"/>
        <v>xxx</v>
      </c>
      <c r="AC26" s="3"/>
      <c r="AD26" s="3" t="str">
        <f t="shared" si="9"/>
        <v>xxx</v>
      </c>
      <c r="AE26" s="3" t="str">
        <f t="shared" si="10"/>
        <v>xxx</v>
      </c>
      <c r="AF26" s="3"/>
      <c r="AG26" s="191">
        <f t="shared" si="11"/>
        <v>0</v>
      </c>
      <c r="AH26" s="3" t="str">
        <f t="shared" si="12"/>
        <v>xxx</v>
      </c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 t="str">
        <f>Soutěž!B30</f>
        <v>ž-C příp</v>
      </c>
      <c r="BY26" s="3"/>
      <c r="BZ26" s="68">
        <f>Soutěž!E30</f>
        <v>0</v>
      </c>
      <c r="CA26" s="68" t="s">
        <v>170</v>
      </c>
      <c r="CB26" s="3" t="str">
        <f>$CB$13</f>
        <v/>
      </c>
      <c r="CC26" s="3" t="str">
        <f>IF(CB26="","",IF(CB26=$CA$6,$CA$7,IF(CB26=$CA$7,$CA$6,$CA$7)))</f>
        <v/>
      </c>
      <c r="CD26" s="67">
        <f>IF(BZ26=0,0,(IF(Soutěž!H30="",0,1)))</f>
        <v>0</v>
      </c>
      <c r="CE26" s="84" t="str">
        <f>IF(Soutěž!G30="","","x")</f>
        <v/>
      </c>
      <c r="CF26" s="64">
        <f t="shared" si="18"/>
        <v>0</v>
      </c>
      <c r="CH26" s="15">
        <f t="shared" si="19"/>
        <v>0</v>
      </c>
      <c r="CI26" s="15">
        <v>0</v>
      </c>
    </row>
    <row r="27" spans="1:87" x14ac:dyDescent="0.2">
      <c r="A27" s="5"/>
      <c r="B27" s="3"/>
      <c r="C27" s="3" t="str">
        <f>IF(Soutěž!B56="","",Soutěž!B56)</f>
        <v/>
      </c>
      <c r="D27" s="3"/>
      <c r="E27" s="74"/>
      <c r="F27" s="3" t="str">
        <f>[1]List1!$A$123</f>
        <v>ž-B příp</v>
      </c>
      <c r="G27" s="68">
        <f>Soutěž!D31</f>
        <v>0</v>
      </c>
      <c r="H27" s="67">
        <f>IF(Soutěž!E31="",0,"x")</f>
        <v>0</v>
      </c>
      <c r="I27" s="3" t="s">
        <v>194</v>
      </c>
      <c r="J27" s="3" t="str">
        <f t="shared" si="14"/>
        <v/>
      </c>
      <c r="K27" s="3"/>
      <c r="L27" s="3"/>
      <c r="M27" s="3" t="str">
        <f t="shared" si="0"/>
        <v/>
      </c>
      <c r="N27" s="3"/>
      <c r="O27" s="191">
        <f t="shared" si="21"/>
        <v>1300</v>
      </c>
      <c r="P27" s="67">
        <f t="shared" si="13"/>
        <v>18</v>
      </c>
      <c r="Q27" s="3" t="s">
        <v>306</v>
      </c>
      <c r="R27" s="67">
        <f t="shared" si="1"/>
        <v>99</v>
      </c>
      <c r="S27" s="67">
        <f t="shared" si="2"/>
        <v>99</v>
      </c>
      <c r="T27" s="3"/>
      <c r="U27" s="3" t="str">
        <f t="shared" si="3"/>
        <v/>
      </c>
      <c r="V27" s="3"/>
      <c r="W27" s="3" t="str">
        <f t="shared" si="4"/>
        <v/>
      </c>
      <c r="X27" s="3" t="str">
        <f t="shared" si="5"/>
        <v/>
      </c>
      <c r="Y27" s="191" t="str">
        <f t="shared" si="6"/>
        <v/>
      </c>
      <c r="Z27" s="191" t="str">
        <f t="shared" si="7"/>
        <v/>
      </c>
      <c r="AA27" s="3"/>
      <c r="AB27" s="3" t="str">
        <f t="shared" si="8"/>
        <v>xxx</v>
      </c>
      <c r="AC27" s="3"/>
      <c r="AD27" s="3" t="str">
        <f t="shared" si="9"/>
        <v>xxx</v>
      </c>
      <c r="AE27" s="3" t="str">
        <f t="shared" si="10"/>
        <v>xxx</v>
      </c>
      <c r="AF27" s="3"/>
      <c r="AG27" s="191">
        <f t="shared" si="11"/>
        <v>0</v>
      </c>
      <c r="AH27" s="3" t="str">
        <f t="shared" si="12"/>
        <v>xxx</v>
      </c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 t="str">
        <f>Soutěž!B31</f>
        <v>ž-B příp</v>
      </c>
      <c r="BY27" s="3"/>
      <c r="BZ27" s="68">
        <f>Soutěž!E31</f>
        <v>0</v>
      </c>
      <c r="CA27" s="68" t="s">
        <v>170</v>
      </c>
      <c r="CB27" s="3" t="str">
        <f t="shared" ref="CB27:CB33" si="22">$CB$13</f>
        <v/>
      </c>
      <c r="CC27" s="3" t="str">
        <f t="shared" ref="CC27:CC33" si="23">IF(CB27="","",IF(CB27=$CA$6,$CA$7,IF(CB27=$CA$7,$CA$6,$CA$7)))</f>
        <v/>
      </c>
      <c r="CD27" s="67">
        <f>IF(BZ27=0,0,(IF(Soutěž!H31="",0,1)))</f>
        <v>0</v>
      </c>
      <c r="CE27" s="84" t="str">
        <f>IF(Soutěž!G31="","","x")</f>
        <v/>
      </c>
      <c r="CF27" s="64">
        <f t="shared" si="18"/>
        <v>0</v>
      </c>
      <c r="CH27" s="15">
        <f t="shared" si="19"/>
        <v>0</v>
      </c>
      <c r="CI27" s="15">
        <v>0</v>
      </c>
    </row>
    <row r="28" spans="1:87" x14ac:dyDescent="0.2">
      <c r="A28" s="5"/>
      <c r="B28" s="3"/>
      <c r="C28" s="3" t="str">
        <f>IF(Soutěž!B57="","",Soutěž!B57)</f>
        <v/>
      </c>
      <c r="D28" s="3"/>
      <c r="E28" s="74"/>
      <c r="F28" s="3" t="str">
        <f>[1]List1!$A$116</f>
        <v>ž-A příp</v>
      </c>
      <c r="G28" s="68">
        <f>Soutěž!D32</f>
        <v>0</v>
      </c>
      <c r="H28" s="67">
        <f>IF(Soutěž!E32="",0,"x")</f>
        <v>0</v>
      </c>
      <c r="I28" s="3" t="s">
        <v>194</v>
      </c>
      <c r="J28" s="3" t="str">
        <f t="shared" si="14"/>
        <v/>
      </c>
      <c r="K28" s="3"/>
      <c r="L28" s="3"/>
      <c r="M28" s="3" t="str">
        <f t="shared" si="0"/>
        <v/>
      </c>
      <c r="N28" s="3"/>
      <c r="O28" s="191">
        <f t="shared" si="21"/>
        <v>1300</v>
      </c>
      <c r="P28" s="67">
        <f t="shared" si="13"/>
        <v>19</v>
      </c>
      <c r="Q28" s="3" t="s">
        <v>306</v>
      </c>
      <c r="R28" s="67">
        <f t="shared" si="1"/>
        <v>99</v>
      </c>
      <c r="S28" s="67">
        <f t="shared" si="2"/>
        <v>99</v>
      </c>
      <c r="T28" s="3"/>
      <c r="U28" s="3" t="str">
        <f t="shared" si="3"/>
        <v/>
      </c>
      <c r="V28" s="3"/>
      <c r="W28" s="3" t="str">
        <f t="shared" si="4"/>
        <v/>
      </c>
      <c r="X28" s="3" t="str">
        <f t="shared" si="5"/>
        <v/>
      </c>
      <c r="Y28" s="191" t="str">
        <f t="shared" si="6"/>
        <v/>
      </c>
      <c r="Z28" s="191" t="str">
        <f t="shared" si="7"/>
        <v/>
      </c>
      <c r="AA28" s="3"/>
      <c r="AB28" s="3" t="str">
        <f t="shared" si="8"/>
        <v>xxx</v>
      </c>
      <c r="AC28" s="3"/>
      <c r="AD28" s="3" t="str">
        <f t="shared" si="9"/>
        <v>xxx</v>
      </c>
      <c r="AE28" s="3" t="str">
        <f t="shared" si="10"/>
        <v>xxx</v>
      </c>
      <c r="AF28" s="3"/>
      <c r="AG28" s="191">
        <f t="shared" si="11"/>
        <v>0</v>
      </c>
      <c r="AH28" s="3" t="str">
        <f t="shared" si="12"/>
        <v>xxx</v>
      </c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 t="str">
        <f>Soutěž!B32</f>
        <v>ž-A příp</v>
      </c>
      <c r="BY28" s="3"/>
      <c r="BZ28" s="68">
        <f>Soutěž!E32</f>
        <v>0</v>
      </c>
      <c r="CA28" s="68" t="s">
        <v>170</v>
      </c>
      <c r="CB28" s="3" t="str">
        <f t="shared" si="22"/>
        <v/>
      </c>
      <c r="CC28" s="3" t="str">
        <f t="shared" si="23"/>
        <v/>
      </c>
      <c r="CD28" s="67">
        <f>IF(BZ28=0,0,(IF(Soutěž!H32="",0,1)))</f>
        <v>0</v>
      </c>
      <c r="CE28" s="84" t="str">
        <f>IF(Soutěž!G32="","","x")</f>
        <v/>
      </c>
      <c r="CF28" s="64">
        <f t="shared" si="18"/>
        <v>0</v>
      </c>
      <c r="CH28" s="15">
        <f t="shared" si="19"/>
        <v>0</v>
      </c>
      <c r="CI28" s="15">
        <v>0</v>
      </c>
    </row>
    <row r="29" spans="1:87" x14ac:dyDescent="0.2">
      <c r="A29" s="5"/>
      <c r="B29" s="3"/>
      <c r="C29" s="3" t="str">
        <f>IF(Soutěž!B58="","",Soutěž!B58)</f>
        <v>Zobrazit na bodovacím lístku čas utkání</v>
      </c>
      <c r="D29" s="3"/>
      <c r="E29" s="74"/>
      <c r="F29" s="3" t="str">
        <f>[1]List1!$A$117</f>
        <v>ž-ml.ž</v>
      </c>
      <c r="G29" s="68">
        <f>Soutěž!D33</f>
        <v>0</v>
      </c>
      <c r="H29" s="67">
        <f>IF(Soutěž!E33="",0,"x")</f>
        <v>0</v>
      </c>
      <c r="I29" s="3" t="s">
        <v>194</v>
      </c>
      <c r="J29" s="3" t="str">
        <f t="shared" si="14"/>
        <v/>
      </c>
      <c r="K29" s="3"/>
      <c r="L29" s="3"/>
      <c r="M29" s="3" t="str">
        <f t="shared" si="0"/>
        <v/>
      </c>
      <c r="N29" s="3"/>
      <c r="O29" s="191">
        <f t="shared" si="21"/>
        <v>1300</v>
      </c>
      <c r="P29" s="67">
        <f t="shared" si="13"/>
        <v>20</v>
      </c>
      <c r="Q29" s="3" t="s">
        <v>306</v>
      </c>
      <c r="R29" s="67">
        <f t="shared" si="1"/>
        <v>99</v>
      </c>
      <c r="S29" s="67">
        <f t="shared" si="2"/>
        <v>99</v>
      </c>
      <c r="T29" s="3"/>
      <c r="U29" s="3" t="str">
        <f t="shared" si="3"/>
        <v/>
      </c>
      <c r="V29" s="3"/>
      <c r="W29" s="3" t="str">
        <f t="shared" si="4"/>
        <v/>
      </c>
      <c r="X29" s="3" t="str">
        <f t="shared" si="5"/>
        <v/>
      </c>
      <c r="Y29" s="191" t="str">
        <f t="shared" si="6"/>
        <v/>
      </c>
      <c r="Z29" s="191" t="str">
        <f t="shared" si="7"/>
        <v/>
      </c>
      <c r="AA29" s="3"/>
      <c r="AB29" s="3" t="str">
        <f t="shared" si="8"/>
        <v>xxx</v>
      </c>
      <c r="AC29" s="3"/>
      <c r="AD29" s="3" t="str">
        <f t="shared" si="9"/>
        <v>xxx</v>
      </c>
      <c r="AE29" s="3" t="str">
        <f t="shared" si="10"/>
        <v>xxx</v>
      </c>
      <c r="AF29" s="3"/>
      <c r="AG29" s="191">
        <f t="shared" si="11"/>
        <v>0</v>
      </c>
      <c r="AH29" s="3" t="str">
        <f t="shared" si="12"/>
        <v>xxx</v>
      </c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 t="str">
        <f>Soutěž!B33</f>
        <v>ž-ml.ž</v>
      </c>
      <c r="BY29" s="3"/>
      <c r="BZ29" s="68">
        <f>Soutěž!E33</f>
        <v>0</v>
      </c>
      <c r="CA29" s="68" t="s">
        <v>170</v>
      </c>
      <c r="CB29" s="3" t="str">
        <f t="shared" si="22"/>
        <v/>
      </c>
      <c r="CC29" s="3" t="str">
        <f t="shared" si="23"/>
        <v/>
      </c>
      <c r="CD29" s="67">
        <f>IF(BZ29=0,0,(IF(Soutěž!H33="",0,1)))</f>
        <v>0</v>
      </c>
      <c r="CE29" s="84" t="str">
        <f>IF(Soutěž!G33="","","x")</f>
        <v/>
      </c>
      <c r="CF29" s="64">
        <f t="shared" si="18"/>
        <v>0</v>
      </c>
      <c r="CH29" s="15">
        <f t="shared" si="19"/>
        <v>0</v>
      </c>
      <c r="CI29" s="15">
        <v>0</v>
      </c>
    </row>
    <row r="30" spans="1:87" x14ac:dyDescent="0.2">
      <c r="A30" s="5"/>
      <c r="B30" s="3"/>
      <c r="C30" s="3" t="str">
        <f>IF(Soutěž!B59="","",Soutěž!B59)</f>
        <v/>
      </c>
      <c r="D30" s="3"/>
      <c r="E30" s="74"/>
      <c r="F30" s="3" t="str">
        <f>[1]List1!$A$118</f>
        <v>ž-žák</v>
      </c>
      <c r="G30" s="68">
        <f>Soutěž!D34</f>
        <v>0</v>
      </c>
      <c r="H30" s="67">
        <f>IF(Soutěž!E34="",0,"x")</f>
        <v>0</v>
      </c>
      <c r="I30" s="3" t="s">
        <v>195</v>
      </c>
      <c r="J30" s="3" t="str">
        <f>C38</f>
        <v/>
      </c>
      <c r="K30" s="3"/>
      <c r="L30" s="3"/>
      <c r="M30" s="3" t="str">
        <f>IF(G38="ANO",J30,"")</f>
        <v/>
      </c>
      <c r="N30" s="3"/>
      <c r="O30" s="191">
        <f>Y3</f>
        <v>350</v>
      </c>
      <c r="P30" s="67">
        <f t="shared" si="13"/>
        <v>21</v>
      </c>
      <c r="Q30" s="3" t="s">
        <v>306</v>
      </c>
      <c r="R30" s="67">
        <f t="shared" si="1"/>
        <v>99</v>
      </c>
      <c r="S30" s="67">
        <f t="shared" si="2"/>
        <v>99</v>
      </c>
      <c r="T30" s="3"/>
      <c r="U30" s="3" t="str">
        <f t="shared" si="3"/>
        <v/>
      </c>
      <c r="V30" s="3"/>
      <c r="W30" s="3" t="str">
        <f t="shared" si="4"/>
        <v/>
      </c>
      <c r="X30" s="3" t="str">
        <f t="shared" si="5"/>
        <v/>
      </c>
      <c r="Y30" s="191" t="str">
        <f t="shared" si="6"/>
        <v/>
      </c>
      <c r="Z30" s="191" t="str">
        <f t="shared" si="7"/>
        <v/>
      </c>
      <c r="AA30" s="3"/>
      <c r="AB30" s="3" t="str">
        <f t="shared" si="8"/>
        <v>xxx</v>
      </c>
      <c r="AC30" s="3"/>
      <c r="AD30" s="3" t="str">
        <f t="shared" si="9"/>
        <v>xxx</v>
      </c>
      <c r="AE30" s="3" t="str">
        <f t="shared" si="10"/>
        <v>xxx</v>
      </c>
      <c r="AF30" s="3"/>
      <c r="AG30" s="191">
        <f t="shared" si="11"/>
        <v>0</v>
      </c>
      <c r="AH30" s="3" t="str">
        <f t="shared" si="12"/>
        <v>xxx</v>
      </c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 t="str">
        <f>Soutěž!B34</f>
        <v>ž-žák</v>
      </c>
      <c r="BY30" s="3"/>
      <c r="BZ30" s="68">
        <f>Soutěž!E34</f>
        <v>0</v>
      </c>
      <c r="CA30" s="68" t="s">
        <v>170</v>
      </c>
      <c r="CB30" s="3" t="str">
        <f t="shared" si="22"/>
        <v/>
      </c>
      <c r="CC30" s="3" t="str">
        <f t="shared" si="23"/>
        <v/>
      </c>
      <c r="CD30" s="67">
        <f>IF(BZ30=0,0,(IF(Soutěž!H34="",0,1)))</f>
        <v>0</v>
      </c>
      <c r="CE30" s="84" t="str">
        <f>IF(Soutěž!G34="","","x")</f>
        <v/>
      </c>
      <c r="CF30" s="64">
        <f t="shared" si="18"/>
        <v>0</v>
      </c>
      <c r="CH30" s="15">
        <f t="shared" si="19"/>
        <v>0</v>
      </c>
      <c r="CI30" s="15">
        <v>0</v>
      </c>
    </row>
    <row r="31" spans="1:87" x14ac:dyDescent="0.2">
      <c r="A31" s="5"/>
      <c r="B31" s="3"/>
      <c r="C31" s="3" t="str">
        <f>IF(Soutěž!B60="","",Soutěž!B60)</f>
        <v/>
      </c>
      <c r="D31" s="3"/>
      <c r="E31" s="74"/>
      <c r="F31" s="3" t="str">
        <f>[1]List1!$A$119</f>
        <v>ž-kad</v>
      </c>
      <c r="G31" s="68">
        <f>Soutěž!D35</f>
        <v>0</v>
      </c>
      <c r="H31" s="67">
        <f>IF(Soutěž!E35="",0,"x")</f>
        <v>0</v>
      </c>
      <c r="I31" t="s">
        <v>197</v>
      </c>
      <c r="J31" s="14" t="str">
        <f>C36</f>
        <v/>
      </c>
      <c r="K31" s="3"/>
      <c r="L31" s="3"/>
      <c r="M31" s="3" t="str">
        <f>IF(G36="ANO",J31,"")</f>
        <v/>
      </c>
      <c r="N31" s="3"/>
      <c r="O31" s="191">
        <f>W3</f>
        <v>400</v>
      </c>
      <c r="P31" s="67">
        <f t="shared" si="13"/>
        <v>22</v>
      </c>
      <c r="Q31" s="3" t="s">
        <v>308</v>
      </c>
      <c r="R31" s="67">
        <f t="shared" si="1"/>
        <v>99</v>
      </c>
      <c r="S31" s="67">
        <f t="shared" si="2"/>
        <v>99</v>
      </c>
      <c r="T31" s="191">
        <f>Soutěž!A54</f>
        <v>32</v>
      </c>
      <c r="U31" s="3" t="str">
        <f t="shared" si="3"/>
        <v/>
      </c>
      <c r="V31" s="3"/>
      <c r="W31" s="3" t="str">
        <f t="shared" si="4"/>
        <v/>
      </c>
      <c r="X31" s="3" t="str">
        <f t="shared" si="5"/>
        <v/>
      </c>
      <c r="Y31" s="191" t="str">
        <f t="shared" si="6"/>
        <v/>
      </c>
      <c r="Z31" s="191" t="str">
        <f t="shared" si="7"/>
        <v/>
      </c>
      <c r="AA31" s="3"/>
      <c r="AB31" s="3" t="str">
        <f t="shared" si="8"/>
        <v>xxx</v>
      </c>
      <c r="AC31" s="3"/>
      <c r="AD31" s="3" t="str">
        <f t="shared" si="9"/>
        <v>xxx</v>
      </c>
      <c r="AE31" s="3" t="str">
        <f t="shared" si="10"/>
        <v>xxx</v>
      </c>
      <c r="AF31" s="3"/>
      <c r="AG31" s="191">
        <f t="shared" si="11"/>
        <v>0</v>
      </c>
      <c r="AH31" s="3" t="str">
        <f t="shared" si="12"/>
        <v>xxx</v>
      </c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 t="str">
        <f>Soutěž!B35</f>
        <v>ž-kad</v>
      </c>
      <c r="BY31" s="3"/>
      <c r="BZ31" s="68">
        <f>Soutěž!E35</f>
        <v>0</v>
      </c>
      <c r="CA31" s="68" t="s">
        <v>170</v>
      </c>
      <c r="CB31" s="3" t="str">
        <f t="shared" si="22"/>
        <v/>
      </c>
      <c r="CC31" s="3" t="str">
        <f t="shared" si="23"/>
        <v/>
      </c>
      <c r="CD31" s="67">
        <f>IF(BZ31=0,0,(IF(Soutěž!H35="",0,1)))</f>
        <v>0</v>
      </c>
      <c r="CE31" s="84" t="str">
        <f>IF(Soutěž!G35="","","x")</f>
        <v/>
      </c>
      <c r="CF31" s="64">
        <f t="shared" si="18"/>
        <v>0</v>
      </c>
      <c r="CH31" s="15">
        <f t="shared" si="19"/>
        <v>0</v>
      </c>
      <c r="CI31" s="15">
        <v>0</v>
      </c>
    </row>
    <row r="32" spans="1:87" x14ac:dyDescent="0.2">
      <c r="A32" s="5"/>
      <c r="B32" s="3"/>
      <c r="C32" s="3" t="str">
        <f>IF(Soutěž!B61="","",Soutěž!B61)</f>
        <v/>
      </c>
      <c r="D32" s="3"/>
      <c r="E32" s="74"/>
      <c r="F32" s="3" t="str">
        <f>[1]List1!$A$120</f>
        <v>ž-jun</v>
      </c>
      <c r="G32" s="68">
        <f>Soutěž!D36</f>
        <v>0</v>
      </c>
      <c r="H32" s="67">
        <f>IF(Soutěž!E36="",0,"x")</f>
        <v>0</v>
      </c>
      <c r="I32" t="s">
        <v>196</v>
      </c>
      <c r="J32" s="3" t="str">
        <f>C40</f>
        <v/>
      </c>
      <c r="K32" s="3"/>
      <c r="L32" s="3"/>
      <c r="M32" s="3" t="str">
        <f>IF(G40="ANO",J32,"")</f>
        <v/>
      </c>
      <c r="N32" s="3"/>
      <c r="O32" s="191">
        <f>X3</f>
        <v>400</v>
      </c>
      <c r="P32" s="67">
        <f t="shared" si="13"/>
        <v>23</v>
      </c>
      <c r="Q32" s="14" t="s">
        <v>306</v>
      </c>
      <c r="R32" s="67">
        <f t="shared" si="1"/>
        <v>99</v>
      </c>
      <c r="S32" s="67">
        <f t="shared" si="2"/>
        <v>99</v>
      </c>
      <c r="T32" s="3"/>
      <c r="U32" s="3" t="str">
        <f t="shared" si="3"/>
        <v/>
      </c>
      <c r="V32" s="3"/>
      <c r="W32" s="3" t="str">
        <f t="shared" si="4"/>
        <v/>
      </c>
      <c r="X32" s="3" t="str">
        <f t="shared" si="5"/>
        <v/>
      </c>
      <c r="Y32" s="191" t="str">
        <f t="shared" si="6"/>
        <v/>
      </c>
      <c r="Z32" s="191" t="str">
        <f t="shared" si="7"/>
        <v/>
      </c>
      <c r="AA32" s="3"/>
      <c r="AB32" s="3" t="str">
        <f t="shared" si="8"/>
        <v>xxx</v>
      </c>
      <c r="AC32" s="3"/>
      <c r="AD32" s="3" t="str">
        <f t="shared" si="9"/>
        <v>xxx</v>
      </c>
      <c r="AE32" s="3" t="str">
        <f t="shared" si="10"/>
        <v>xxx</v>
      </c>
      <c r="AF32" s="3"/>
      <c r="AG32" s="191">
        <f t="shared" si="11"/>
        <v>0</v>
      </c>
      <c r="AH32" s="3" t="str">
        <f t="shared" si="12"/>
        <v>xxx</v>
      </c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 t="str">
        <f>Soutěž!B36</f>
        <v>ž-jun</v>
      </c>
      <c r="BY32" s="3"/>
      <c r="BZ32" s="68">
        <f>Soutěž!E36</f>
        <v>0</v>
      </c>
      <c r="CA32" s="68" t="s">
        <v>170</v>
      </c>
      <c r="CB32" s="3" t="str">
        <f t="shared" si="22"/>
        <v/>
      </c>
      <c r="CC32" s="3" t="str">
        <f t="shared" si="23"/>
        <v/>
      </c>
      <c r="CD32" s="67">
        <f>IF(BZ32=0,0,(IF(Soutěž!H36="",0,1)))</f>
        <v>0</v>
      </c>
      <c r="CE32" s="84" t="str">
        <f>IF(Soutěž!G36="","","x")</f>
        <v/>
      </c>
      <c r="CF32" s="64">
        <f t="shared" si="18"/>
        <v>0</v>
      </c>
      <c r="CH32" s="15">
        <f t="shared" si="19"/>
        <v>0</v>
      </c>
      <c r="CI32" s="15">
        <v>0</v>
      </c>
    </row>
    <row r="33" spans="1:87" x14ac:dyDescent="0.2">
      <c r="A33" s="5"/>
      <c r="B33" s="3"/>
      <c r="C33" s="14"/>
      <c r="D33" s="3"/>
      <c r="E33" s="74"/>
      <c r="F33" s="3" t="str">
        <f>[1]List1!$A$121</f>
        <v>ž-sen</v>
      </c>
      <c r="G33" s="68">
        <f>Soutěž!D37</f>
        <v>0</v>
      </c>
      <c r="H33" s="67" t="str">
        <f>IF(Soutěž!E37="",0,"x")</f>
        <v>x</v>
      </c>
      <c r="I33" t="s">
        <v>198</v>
      </c>
      <c r="J33" s="3" t="str">
        <f>C34</f>
        <v/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 t="str">
        <f>Soutěž!B37</f>
        <v>ž-sen</v>
      </c>
      <c r="BY33" s="3"/>
      <c r="BZ33" s="68" t="str">
        <f>Soutěž!E37</f>
        <v>x</v>
      </c>
      <c r="CA33" s="68" t="s">
        <v>170</v>
      </c>
      <c r="CB33" s="3" t="str">
        <f t="shared" si="22"/>
        <v/>
      </c>
      <c r="CC33" s="3" t="str">
        <f t="shared" si="23"/>
        <v/>
      </c>
      <c r="CD33" s="67">
        <f>IF(BZ33=0,0,(IF(Soutěž!H37="",0,1)))</f>
        <v>0</v>
      </c>
      <c r="CE33" s="84" t="str">
        <f>IF(Soutěž!G37="","","x")</f>
        <v/>
      </c>
      <c r="CF33" s="64">
        <f t="shared" si="18"/>
        <v>1</v>
      </c>
      <c r="CH33" s="15">
        <f t="shared" si="19"/>
        <v>1</v>
      </c>
      <c r="CI33" s="15">
        <v>0</v>
      </c>
    </row>
    <row r="34" spans="1:87" x14ac:dyDescent="0.2">
      <c r="A34" s="5"/>
      <c r="B34" s="3" t="s">
        <v>7</v>
      </c>
      <c r="C34" s="14" t="str">
        <f>IF(Soutěž!G39="","",Soutěž!G39)</f>
        <v/>
      </c>
      <c r="D34" s="3"/>
      <c r="E34" s="3"/>
      <c r="F34" s="3"/>
      <c r="G34" s="25"/>
      <c r="H34" s="67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68"/>
      <c r="CA34" s="3"/>
      <c r="CB34" s="3"/>
      <c r="CC34" s="3"/>
      <c r="CD34" s="67"/>
      <c r="CE34" s="84"/>
    </row>
    <row r="35" spans="1:87" x14ac:dyDescent="0.2">
      <c r="A35" s="5"/>
      <c r="B35" s="3"/>
      <c r="C35" s="3"/>
      <c r="D35" s="3"/>
      <c r="E35" s="3"/>
      <c r="F35" s="61" t="s">
        <v>133</v>
      </c>
      <c r="G35" s="62" t="s">
        <v>132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68"/>
      <c r="CA35" s="3"/>
      <c r="CB35" s="3"/>
      <c r="CC35" s="3"/>
      <c r="CD35" s="67"/>
      <c r="CE35" s="84"/>
    </row>
    <row r="36" spans="1:87" x14ac:dyDescent="0.2">
      <c r="A36" s="5"/>
      <c r="B36" s="3" t="s">
        <v>135</v>
      </c>
      <c r="C36" s="14" t="str">
        <f>IF(Soutěž!G41="","",Soutěž!G41)</f>
        <v/>
      </c>
      <c r="D36" s="3"/>
      <c r="E36" s="3"/>
      <c r="F36" s="3" t="s">
        <v>130</v>
      </c>
      <c r="G36" s="3" t="str">
        <f>IF(Soutěž!H49="","",Soutěž!H49)</f>
        <v>ANO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68"/>
      <c r="CA36" s="3"/>
      <c r="CB36" s="3"/>
      <c r="CC36" s="3"/>
      <c r="CD36" s="67"/>
      <c r="CE36" s="84"/>
    </row>
    <row r="37" spans="1:87" x14ac:dyDescent="0.2">
      <c r="A37" s="5"/>
      <c r="B37" s="3"/>
      <c r="C37" s="14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68"/>
      <c r="CA37" s="3"/>
      <c r="CB37" s="3"/>
      <c r="CC37" s="3"/>
      <c r="CD37" s="67"/>
      <c r="CE37" s="84"/>
    </row>
    <row r="38" spans="1:87" x14ac:dyDescent="0.2">
      <c r="A38" s="5"/>
      <c r="B38" s="3" t="s">
        <v>312</v>
      </c>
      <c r="C38" s="14" t="str">
        <f>IF(Soutěž!G43="","",Soutěž!G43)</f>
        <v/>
      </c>
      <c r="D38" s="3"/>
      <c r="E38" s="3"/>
      <c r="F38" s="3" t="s">
        <v>131</v>
      </c>
      <c r="G38" s="3" t="str">
        <f>IF(Soutěž!H51="","",Soutěž!H51)</f>
        <v>ANO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68"/>
      <c r="CA38" s="3"/>
      <c r="CB38" s="3"/>
      <c r="CC38" s="3"/>
      <c r="CD38" s="67"/>
      <c r="CE38" s="84"/>
    </row>
    <row r="39" spans="1:87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68"/>
      <c r="CA39" s="3"/>
      <c r="CB39" s="3"/>
      <c r="CC39" s="3"/>
      <c r="CD39" s="67"/>
      <c r="CE39" s="84"/>
    </row>
    <row r="40" spans="1:87" x14ac:dyDescent="0.2">
      <c r="A40" s="5"/>
      <c r="B40" s="3" t="s">
        <v>190</v>
      </c>
      <c r="C40" s="14" t="str">
        <f>IF(Soutěž!G45="","",Soutěž!G45)</f>
        <v/>
      </c>
      <c r="D40" s="3"/>
      <c r="E40" s="3"/>
      <c r="F40" s="3" t="s">
        <v>134</v>
      </c>
      <c r="G40" s="3" t="str">
        <f>IF(Soutěž!H53="","",Soutěž!H53)</f>
        <v>ANO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68"/>
      <c r="CA40" s="3"/>
      <c r="CB40" s="3"/>
      <c r="CC40" s="3"/>
      <c r="CD40" s="67"/>
      <c r="CE40" s="84"/>
    </row>
    <row r="41" spans="1:87" x14ac:dyDescent="0.2">
      <c r="A41" s="13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149"/>
      <c r="CA41" s="7"/>
      <c r="CB41" s="7"/>
      <c r="CC41" s="7"/>
      <c r="CD41" s="85"/>
      <c r="CE41" s="86"/>
    </row>
    <row r="59" spans="9:43" x14ac:dyDescent="0.2">
      <c r="I59" t="s">
        <v>145</v>
      </c>
      <c r="K59" t="s">
        <v>146</v>
      </c>
      <c r="M59" t="s">
        <v>87</v>
      </c>
    </row>
    <row r="61" spans="9:43" x14ac:dyDescent="0.2">
      <c r="I61" t="str">
        <f>Hmotnosti2!$B$6</f>
        <v>C přípravka žákyně</v>
      </c>
      <c r="J61" s="64">
        <f>$H$17</f>
        <v>0</v>
      </c>
      <c r="K61" s="66">
        <f>IF(J61=0,0,I61)</f>
        <v>0</v>
      </c>
      <c r="L61" s="65">
        <f>IF(K61=0,K62,K61)</f>
        <v>0</v>
      </c>
      <c r="M61" s="65">
        <f>IF(L60=L61,0,L61)</f>
        <v>0</v>
      </c>
      <c r="N61" s="65">
        <f>IF(M61=0,M62,M61)</f>
        <v>0</v>
      </c>
      <c r="O61" s="65">
        <f>IF(N60=N61,0,N61)</f>
        <v>0</v>
      </c>
      <c r="P61" s="65">
        <f t="shared" ref="P61:P72" si="24">IF(O61=0,O62,O61)</f>
        <v>0</v>
      </c>
      <c r="Q61" s="65">
        <f t="shared" ref="Q61:Q72" si="25">IF(P60=P61,0,P61)</f>
        <v>0</v>
      </c>
      <c r="R61" s="65">
        <f t="shared" ref="R61:R72" si="26">IF(Q61=0,Q62,Q61)</f>
        <v>0</v>
      </c>
      <c r="S61" s="65">
        <f t="shared" ref="S61:S72" si="27">IF(R60=R61,0,R61)</f>
        <v>0</v>
      </c>
      <c r="T61" s="65">
        <f t="shared" ref="T61:T72" si="28">IF(S61=0,S62,S61)</f>
        <v>0</v>
      </c>
      <c r="U61" s="65">
        <f t="shared" ref="U61:U72" si="29">IF(T60=T61,0,T61)</f>
        <v>0</v>
      </c>
      <c r="V61" s="65">
        <f t="shared" ref="V61:V72" si="30">IF(U61=0,U62,U61)</f>
        <v>0</v>
      </c>
      <c r="W61" s="65">
        <f t="shared" ref="W61:W72" si="31">IF(V60=V61,0,V61)</f>
        <v>0</v>
      </c>
      <c r="X61" s="65" t="str">
        <f t="shared" ref="X61:X72" si="32">IF(W61=0,W62,W61)</f>
        <v>sen</v>
      </c>
      <c r="Y61" s="65" t="str">
        <f t="shared" ref="Y61:Y72" si="33">IF(X60=X61,0,X61)</f>
        <v>sen</v>
      </c>
      <c r="Z61" s="65"/>
      <c r="AA61" s="65" t="str">
        <f t="shared" ref="AA61:AA72" si="34">IF(Y61=0,Y62,Y61)</f>
        <v>sen</v>
      </c>
      <c r="AB61" s="65" t="str">
        <f t="shared" ref="AB61:AB72" si="35">IF(AA60=AA61,0,AA61)</f>
        <v>sen</v>
      </c>
      <c r="AC61" s="65" t="str">
        <f t="shared" ref="AC61:AC72" si="36">IF(AB61=0,AB62,AB61)</f>
        <v>sen</v>
      </c>
      <c r="AD61" s="65" t="str">
        <f t="shared" ref="AD61:AD72" si="37">IF(AC60=AC61,0,AC61)</f>
        <v>sen</v>
      </c>
      <c r="AE61" s="65" t="str">
        <f t="shared" ref="AE61:AE72" si="38">IF(AD61=0,AD62,AD61)</f>
        <v>sen</v>
      </c>
      <c r="AF61" s="65" t="str">
        <f t="shared" ref="AF61:AF72" si="39">IF(AE60=AE61,0,AE61)</f>
        <v>sen</v>
      </c>
      <c r="AG61" s="65" t="str">
        <f t="shared" ref="AG61:AG72" si="40">IF(AF61=0,AF62,AF61)</f>
        <v>sen</v>
      </c>
      <c r="AH61" s="65" t="str">
        <f t="shared" ref="AH61:AH72" si="41">IF(AG60=AG61,0,AG61)</f>
        <v>sen</v>
      </c>
      <c r="AI61" s="65" t="str">
        <f t="shared" ref="AI61:AI72" si="42">IF(AH61=0,AH62,AH61)</f>
        <v>sen</v>
      </c>
      <c r="AJ61" s="65" t="str">
        <f t="shared" ref="AJ61:AJ72" si="43">IF(AI60=AI61,0,AI61)</f>
        <v>sen</v>
      </c>
      <c r="AK61" s="65" t="str">
        <f t="shared" ref="AK61:AK72" si="44">IF(AJ61=0,AJ62,AJ61)</f>
        <v>sen</v>
      </c>
      <c r="AL61" s="65" t="str">
        <f t="shared" ref="AL61:AL72" si="45">IF(AK60=AK61,0,AK61)</f>
        <v>sen</v>
      </c>
      <c r="AM61" s="65" t="str">
        <f t="shared" ref="AM61:AM72" si="46">IF(AL61=0,AL62,AL61)</f>
        <v>sen</v>
      </c>
      <c r="AN61" s="65" t="str">
        <f t="shared" ref="AN61:AN72" si="47">IF(AM60=AM61,0,AM61)</f>
        <v>sen</v>
      </c>
      <c r="AO61" s="65" t="str">
        <f t="shared" ref="AO61:AO72" si="48">IF(AN61=0,AN62,AN61)</f>
        <v>sen</v>
      </c>
      <c r="AP61" s="65" t="str">
        <f t="shared" ref="AP61:AP72" si="49">IF(AO60=AO61,0,AO61)</f>
        <v>sen</v>
      </c>
      <c r="AQ61" s="65" t="str">
        <f>IF(AP61=0,$M$59,AP61)</f>
        <v>sen</v>
      </c>
    </row>
    <row r="62" spans="9:43" x14ac:dyDescent="0.2">
      <c r="I62" t="str">
        <f>Hmotnosti2!$F$6</f>
        <v>B příp</v>
      </c>
      <c r="J62" s="64">
        <f>$H$18</f>
        <v>0</v>
      </c>
      <c r="K62" s="66">
        <f t="shared" ref="K62:K72" si="50">IF(J62=0,0,I62)</f>
        <v>0</v>
      </c>
      <c r="L62" s="65">
        <f t="shared" ref="L62:N72" si="51">IF(K62=0,K63,K62)</f>
        <v>0</v>
      </c>
      <c r="M62" s="65">
        <f t="shared" ref="M62:O72" si="52">IF(L61=L62,0,L62)</f>
        <v>0</v>
      </c>
      <c r="N62" s="65">
        <f t="shared" si="51"/>
        <v>0</v>
      </c>
      <c r="O62" s="65">
        <f t="shared" si="52"/>
        <v>0</v>
      </c>
      <c r="P62" s="65">
        <f t="shared" si="24"/>
        <v>0</v>
      </c>
      <c r="Q62" s="65">
        <f t="shared" si="25"/>
        <v>0</v>
      </c>
      <c r="R62" s="65">
        <f t="shared" si="26"/>
        <v>0</v>
      </c>
      <c r="S62" s="65">
        <f t="shared" si="27"/>
        <v>0</v>
      </c>
      <c r="T62" s="65">
        <f t="shared" si="28"/>
        <v>0</v>
      </c>
      <c r="U62" s="65">
        <f t="shared" si="29"/>
        <v>0</v>
      </c>
      <c r="V62" s="65" t="str">
        <f t="shared" si="30"/>
        <v>sen</v>
      </c>
      <c r="W62" s="65" t="str">
        <f t="shared" si="31"/>
        <v>sen</v>
      </c>
      <c r="X62" s="65" t="str">
        <f t="shared" si="32"/>
        <v>sen</v>
      </c>
      <c r="Y62" s="65">
        <f t="shared" si="33"/>
        <v>0</v>
      </c>
      <c r="Z62" s="65"/>
      <c r="AA62" s="65">
        <f t="shared" si="34"/>
        <v>0</v>
      </c>
      <c r="AB62" s="65">
        <f t="shared" si="35"/>
        <v>0</v>
      </c>
      <c r="AC62" s="65">
        <f t="shared" si="36"/>
        <v>0</v>
      </c>
      <c r="AD62" s="65">
        <f t="shared" si="37"/>
        <v>0</v>
      </c>
      <c r="AE62" s="65">
        <f t="shared" si="38"/>
        <v>0</v>
      </c>
      <c r="AF62" s="65">
        <f t="shared" si="39"/>
        <v>0</v>
      </c>
      <c r="AG62" s="65">
        <f t="shared" si="40"/>
        <v>0</v>
      </c>
      <c r="AH62" s="65">
        <f t="shared" si="41"/>
        <v>0</v>
      </c>
      <c r="AI62" s="65">
        <f t="shared" si="42"/>
        <v>0</v>
      </c>
      <c r="AJ62" s="65">
        <f t="shared" si="43"/>
        <v>0</v>
      </c>
      <c r="AK62" s="65">
        <f t="shared" si="44"/>
        <v>0</v>
      </c>
      <c r="AL62" s="65">
        <f t="shared" si="45"/>
        <v>0</v>
      </c>
      <c r="AM62" s="65" t="str">
        <f t="shared" si="46"/>
        <v>ž-sen</v>
      </c>
      <c r="AN62" s="65" t="str">
        <f t="shared" si="47"/>
        <v>ž-sen</v>
      </c>
      <c r="AO62" s="65" t="str">
        <f t="shared" si="48"/>
        <v>ž-sen</v>
      </c>
      <c r="AP62" s="65" t="str">
        <f t="shared" si="49"/>
        <v>ž-sen</v>
      </c>
      <c r="AQ62" s="65" t="str">
        <f t="shared" ref="AQ62:AQ72" si="53">IF(AP62=0,$M$59,AP62)</f>
        <v>ž-sen</v>
      </c>
    </row>
    <row r="63" spans="9:43" x14ac:dyDescent="0.2">
      <c r="I63" t="str">
        <f>Hmotnosti2!$J$6</f>
        <v>A příp</v>
      </c>
      <c r="J63" s="64">
        <f>$H$19</f>
        <v>0</v>
      </c>
      <c r="K63" s="66">
        <f t="shared" si="50"/>
        <v>0</v>
      </c>
      <c r="L63" s="65">
        <f t="shared" si="51"/>
        <v>0</v>
      </c>
      <c r="M63" s="65">
        <f t="shared" si="52"/>
        <v>0</v>
      </c>
      <c r="N63" s="65">
        <f t="shared" si="51"/>
        <v>0</v>
      </c>
      <c r="O63" s="65">
        <f t="shared" si="52"/>
        <v>0</v>
      </c>
      <c r="P63" s="65">
        <f t="shared" si="24"/>
        <v>0</v>
      </c>
      <c r="Q63" s="65">
        <f t="shared" si="25"/>
        <v>0</v>
      </c>
      <c r="R63" s="65">
        <f t="shared" si="26"/>
        <v>0</v>
      </c>
      <c r="S63" s="65">
        <f t="shared" si="27"/>
        <v>0</v>
      </c>
      <c r="T63" s="65" t="str">
        <f t="shared" si="28"/>
        <v>sen</v>
      </c>
      <c r="U63" s="65" t="str">
        <f t="shared" si="29"/>
        <v>sen</v>
      </c>
      <c r="V63" s="65" t="str">
        <f t="shared" si="30"/>
        <v>sen</v>
      </c>
      <c r="W63" s="65">
        <f t="shared" si="31"/>
        <v>0</v>
      </c>
      <c r="X63" s="65">
        <f t="shared" si="32"/>
        <v>0</v>
      </c>
      <c r="Y63" s="65">
        <f t="shared" si="33"/>
        <v>0</v>
      </c>
      <c r="Z63" s="65"/>
      <c r="AA63" s="65">
        <f t="shared" si="34"/>
        <v>0</v>
      </c>
      <c r="AB63" s="65">
        <f t="shared" si="35"/>
        <v>0</v>
      </c>
      <c r="AC63" s="65">
        <f t="shared" si="36"/>
        <v>0</v>
      </c>
      <c r="AD63" s="65">
        <f t="shared" si="37"/>
        <v>0</v>
      </c>
      <c r="AE63" s="65">
        <f t="shared" si="38"/>
        <v>0</v>
      </c>
      <c r="AF63" s="65">
        <f t="shared" si="39"/>
        <v>0</v>
      </c>
      <c r="AG63" s="65">
        <f t="shared" si="40"/>
        <v>0</v>
      </c>
      <c r="AH63" s="65">
        <f t="shared" si="41"/>
        <v>0</v>
      </c>
      <c r="AI63" s="65">
        <f t="shared" si="42"/>
        <v>0</v>
      </c>
      <c r="AJ63" s="65">
        <f t="shared" si="43"/>
        <v>0</v>
      </c>
      <c r="AK63" s="65" t="str">
        <f t="shared" si="44"/>
        <v>ž-sen</v>
      </c>
      <c r="AL63" s="65" t="str">
        <f t="shared" si="45"/>
        <v>ž-sen</v>
      </c>
      <c r="AM63" s="65" t="str">
        <f t="shared" si="46"/>
        <v>ž-sen</v>
      </c>
      <c r="AN63" s="65">
        <f t="shared" si="47"/>
        <v>0</v>
      </c>
      <c r="AO63" s="65">
        <f t="shared" si="48"/>
        <v>0</v>
      </c>
      <c r="AP63" s="65">
        <f t="shared" si="49"/>
        <v>0</v>
      </c>
      <c r="AQ63" s="65" t="str">
        <f t="shared" si="53"/>
        <v>xxx</v>
      </c>
    </row>
    <row r="64" spans="9:43" x14ac:dyDescent="0.2">
      <c r="I64" t="str">
        <f>Hmotnosti2!$N$6</f>
        <v>ml.ž</v>
      </c>
      <c r="J64" s="64">
        <f>$H$20</f>
        <v>0</v>
      </c>
      <c r="K64" s="66">
        <f t="shared" si="50"/>
        <v>0</v>
      </c>
      <c r="L64" s="65">
        <f t="shared" si="51"/>
        <v>0</v>
      </c>
      <c r="M64" s="65">
        <f t="shared" si="52"/>
        <v>0</v>
      </c>
      <c r="N64" s="65">
        <f t="shared" si="51"/>
        <v>0</v>
      </c>
      <c r="O64" s="65">
        <f t="shared" si="52"/>
        <v>0</v>
      </c>
      <c r="P64" s="65">
        <f t="shared" si="24"/>
        <v>0</v>
      </c>
      <c r="Q64" s="65">
        <f t="shared" si="25"/>
        <v>0</v>
      </c>
      <c r="R64" s="65" t="str">
        <f t="shared" si="26"/>
        <v>sen</v>
      </c>
      <c r="S64" s="65" t="str">
        <f t="shared" si="27"/>
        <v>sen</v>
      </c>
      <c r="T64" s="65" t="str">
        <f t="shared" si="28"/>
        <v>sen</v>
      </c>
      <c r="U64" s="65">
        <f t="shared" si="29"/>
        <v>0</v>
      </c>
      <c r="V64" s="65">
        <f t="shared" si="30"/>
        <v>0</v>
      </c>
      <c r="W64" s="65">
        <f t="shared" si="31"/>
        <v>0</v>
      </c>
      <c r="X64" s="65">
        <f t="shared" si="32"/>
        <v>0</v>
      </c>
      <c r="Y64" s="65">
        <f t="shared" si="33"/>
        <v>0</v>
      </c>
      <c r="Z64" s="65"/>
      <c r="AA64" s="65">
        <f t="shared" si="34"/>
        <v>0</v>
      </c>
      <c r="AB64" s="65">
        <f t="shared" si="35"/>
        <v>0</v>
      </c>
      <c r="AC64" s="65">
        <f t="shared" si="36"/>
        <v>0</v>
      </c>
      <c r="AD64" s="65">
        <f t="shared" si="37"/>
        <v>0</v>
      </c>
      <c r="AE64" s="65">
        <f t="shared" si="38"/>
        <v>0</v>
      </c>
      <c r="AF64" s="65">
        <f t="shared" si="39"/>
        <v>0</v>
      </c>
      <c r="AG64" s="65">
        <f t="shared" si="40"/>
        <v>0</v>
      </c>
      <c r="AH64" s="65">
        <f t="shared" si="41"/>
        <v>0</v>
      </c>
      <c r="AI64" s="65" t="str">
        <f t="shared" si="42"/>
        <v>ž-sen</v>
      </c>
      <c r="AJ64" s="65" t="str">
        <f t="shared" si="43"/>
        <v>ž-sen</v>
      </c>
      <c r="AK64" s="65" t="str">
        <f t="shared" si="44"/>
        <v>ž-sen</v>
      </c>
      <c r="AL64" s="65">
        <f t="shared" si="45"/>
        <v>0</v>
      </c>
      <c r="AM64" s="65">
        <f t="shared" si="46"/>
        <v>0</v>
      </c>
      <c r="AN64" s="65">
        <f t="shared" si="47"/>
        <v>0</v>
      </c>
      <c r="AO64" s="65">
        <f t="shared" si="48"/>
        <v>0</v>
      </c>
      <c r="AP64" s="65">
        <f t="shared" si="49"/>
        <v>0</v>
      </c>
      <c r="AQ64" s="65" t="str">
        <f t="shared" si="53"/>
        <v>xxx</v>
      </c>
    </row>
    <row r="65" spans="9:43" x14ac:dyDescent="0.2">
      <c r="I65" t="str">
        <f>Hmotnosti2!$R$6</f>
        <v>žák</v>
      </c>
      <c r="J65" s="64">
        <f>$H$21</f>
        <v>0</v>
      </c>
      <c r="K65" s="66">
        <f t="shared" si="50"/>
        <v>0</v>
      </c>
      <c r="L65" s="65">
        <f t="shared" si="51"/>
        <v>0</v>
      </c>
      <c r="M65" s="65">
        <f t="shared" si="52"/>
        <v>0</v>
      </c>
      <c r="N65" s="65">
        <f t="shared" si="51"/>
        <v>0</v>
      </c>
      <c r="O65" s="65">
        <f t="shared" si="52"/>
        <v>0</v>
      </c>
      <c r="P65" s="65" t="str">
        <f t="shared" si="24"/>
        <v>sen</v>
      </c>
      <c r="Q65" s="65" t="str">
        <f t="shared" si="25"/>
        <v>sen</v>
      </c>
      <c r="R65" s="65" t="str">
        <f t="shared" si="26"/>
        <v>sen</v>
      </c>
      <c r="S65" s="65">
        <f t="shared" si="27"/>
        <v>0</v>
      </c>
      <c r="T65" s="65">
        <f t="shared" si="28"/>
        <v>0</v>
      </c>
      <c r="U65" s="65">
        <f t="shared" si="29"/>
        <v>0</v>
      </c>
      <c r="V65" s="65">
        <f t="shared" si="30"/>
        <v>0</v>
      </c>
      <c r="W65" s="65">
        <f t="shared" si="31"/>
        <v>0</v>
      </c>
      <c r="X65" s="65">
        <f t="shared" si="32"/>
        <v>0</v>
      </c>
      <c r="Y65" s="65">
        <f t="shared" si="33"/>
        <v>0</v>
      </c>
      <c r="Z65" s="65"/>
      <c r="AA65" s="65">
        <f t="shared" si="34"/>
        <v>0</v>
      </c>
      <c r="AB65" s="65">
        <f t="shared" si="35"/>
        <v>0</v>
      </c>
      <c r="AC65" s="65">
        <f t="shared" si="36"/>
        <v>0</v>
      </c>
      <c r="AD65" s="65">
        <f t="shared" si="37"/>
        <v>0</v>
      </c>
      <c r="AE65" s="65">
        <f t="shared" si="38"/>
        <v>0</v>
      </c>
      <c r="AF65" s="65">
        <f t="shared" si="39"/>
        <v>0</v>
      </c>
      <c r="AG65" s="65" t="str">
        <f t="shared" si="40"/>
        <v>ž-sen</v>
      </c>
      <c r="AH65" s="65" t="str">
        <f t="shared" si="41"/>
        <v>ž-sen</v>
      </c>
      <c r="AI65" s="65" t="str">
        <f t="shared" si="42"/>
        <v>ž-sen</v>
      </c>
      <c r="AJ65" s="65">
        <f t="shared" si="43"/>
        <v>0</v>
      </c>
      <c r="AK65" s="65">
        <f t="shared" si="44"/>
        <v>0</v>
      </c>
      <c r="AL65" s="65">
        <f t="shared" si="45"/>
        <v>0</v>
      </c>
      <c r="AM65" s="65">
        <f t="shared" si="46"/>
        <v>0</v>
      </c>
      <c r="AN65" s="65">
        <f t="shared" si="47"/>
        <v>0</v>
      </c>
      <c r="AO65" s="65">
        <f t="shared" si="48"/>
        <v>0</v>
      </c>
      <c r="AP65" s="65">
        <f t="shared" si="49"/>
        <v>0</v>
      </c>
      <c r="AQ65" s="65" t="str">
        <f t="shared" si="53"/>
        <v>xxx</v>
      </c>
    </row>
    <row r="66" spans="9:43" x14ac:dyDescent="0.2">
      <c r="I66" t="str">
        <f>Hmotnosti2!$V$6</f>
        <v>kad</v>
      </c>
      <c r="J66" s="64">
        <f>$H$22</f>
        <v>0</v>
      </c>
      <c r="K66" s="66">
        <f t="shared" si="50"/>
        <v>0</v>
      </c>
      <c r="L66" s="65">
        <f t="shared" si="51"/>
        <v>0</v>
      </c>
      <c r="M66" s="65">
        <f t="shared" si="52"/>
        <v>0</v>
      </c>
      <c r="N66" s="65" t="str">
        <f t="shared" si="51"/>
        <v>sen</v>
      </c>
      <c r="O66" s="65" t="str">
        <f t="shared" si="52"/>
        <v>sen</v>
      </c>
      <c r="P66" s="65" t="str">
        <f t="shared" si="24"/>
        <v>sen</v>
      </c>
      <c r="Q66" s="65">
        <f t="shared" si="25"/>
        <v>0</v>
      </c>
      <c r="R66" s="65">
        <f t="shared" si="26"/>
        <v>0</v>
      </c>
      <c r="S66" s="65">
        <f t="shared" si="27"/>
        <v>0</v>
      </c>
      <c r="T66" s="65">
        <f t="shared" si="28"/>
        <v>0</v>
      </c>
      <c r="U66" s="65">
        <f t="shared" si="29"/>
        <v>0</v>
      </c>
      <c r="V66" s="65">
        <f t="shared" si="30"/>
        <v>0</v>
      </c>
      <c r="W66" s="65">
        <f t="shared" si="31"/>
        <v>0</v>
      </c>
      <c r="X66" s="65">
        <f t="shared" si="32"/>
        <v>0</v>
      </c>
      <c r="Y66" s="65">
        <f t="shared" si="33"/>
        <v>0</v>
      </c>
      <c r="Z66" s="65"/>
      <c r="AA66" s="65">
        <f t="shared" si="34"/>
        <v>0</v>
      </c>
      <c r="AB66" s="65">
        <f t="shared" si="35"/>
        <v>0</v>
      </c>
      <c r="AC66" s="65">
        <f t="shared" si="36"/>
        <v>0</v>
      </c>
      <c r="AD66" s="65">
        <f t="shared" si="37"/>
        <v>0</v>
      </c>
      <c r="AE66" s="65" t="str">
        <f t="shared" si="38"/>
        <v>ž-sen</v>
      </c>
      <c r="AF66" s="65" t="str">
        <f t="shared" si="39"/>
        <v>ž-sen</v>
      </c>
      <c r="AG66" s="65" t="str">
        <f t="shared" si="40"/>
        <v>ž-sen</v>
      </c>
      <c r="AH66" s="65">
        <f t="shared" si="41"/>
        <v>0</v>
      </c>
      <c r="AI66" s="65">
        <f t="shared" si="42"/>
        <v>0</v>
      </c>
      <c r="AJ66" s="65">
        <f t="shared" si="43"/>
        <v>0</v>
      </c>
      <c r="AK66" s="65">
        <f t="shared" si="44"/>
        <v>0</v>
      </c>
      <c r="AL66" s="65">
        <f t="shared" si="45"/>
        <v>0</v>
      </c>
      <c r="AM66" s="65">
        <f t="shared" si="46"/>
        <v>0</v>
      </c>
      <c r="AN66" s="65">
        <f t="shared" si="47"/>
        <v>0</v>
      </c>
      <c r="AO66" s="65">
        <f t="shared" si="48"/>
        <v>0</v>
      </c>
      <c r="AP66" s="65">
        <f t="shared" si="49"/>
        <v>0</v>
      </c>
      <c r="AQ66" s="65" t="str">
        <f t="shared" si="53"/>
        <v>xxx</v>
      </c>
    </row>
    <row r="67" spans="9:43" x14ac:dyDescent="0.2">
      <c r="I67" t="str">
        <f>Hmotnosti2!$Z$6</f>
        <v>jun</v>
      </c>
      <c r="J67" s="64">
        <f>$H$23</f>
        <v>0</v>
      </c>
      <c r="K67" s="66">
        <f t="shared" si="50"/>
        <v>0</v>
      </c>
      <c r="L67" s="65" t="str">
        <f t="shared" si="51"/>
        <v>sen</v>
      </c>
      <c r="M67" s="65" t="str">
        <f t="shared" si="52"/>
        <v>sen</v>
      </c>
      <c r="N67" s="65" t="str">
        <f t="shared" si="51"/>
        <v>sen</v>
      </c>
      <c r="O67" s="65">
        <f t="shared" si="52"/>
        <v>0</v>
      </c>
      <c r="P67" s="65">
        <f t="shared" si="24"/>
        <v>0</v>
      </c>
      <c r="Q67" s="65">
        <f t="shared" si="25"/>
        <v>0</v>
      </c>
      <c r="R67" s="65">
        <f t="shared" si="26"/>
        <v>0</v>
      </c>
      <c r="S67" s="65">
        <f t="shared" si="27"/>
        <v>0</v>
      </c>
      <c r="T67" s="65">
        <f t="shared" si="28"/>
        <v>0</v>
      </c>
      <c r="U67" s="65">
        <f t="shared" si="29"/>
        <v>0</v>
      </c>
      <c r="V67" s="65">
        <f t="shared" si="30"/>
        <v>0</v>
      </c>
      <c r="W67" s="65">
        <f t="shared" si="31"/>
        <v>0</v>
      </c>
      <c r="X67" s="65">
        <f t="shared" si="32"/>
        <v>0</v>
      </c>
      <c r="Y67" s="65">
        <f t="shared" si="33"/>
        <v>0</v>
      </c>
      <c r="Z67" s="65"/>
      <c r="AA67" s="65">
        <f t="shared" si="34"/>
        <v>0</v>
      </c>
      <c r="AB67" s="65">
        <f t="shared" si="35"/>
        <v>0</v>
      </c>
      <c r="AC67" s="65" t="str">
        <f t="shared" si="36"/>
        <v>ž-sen</v>
      </c>
      <c r="AD67" s="65" t="str">
        <f t="shared" si="37"/>
        <v>ž-sen</v>
      </c>
      <c r="AE67" s="65" t="str">
        <f t="shared" si="38"/>
        <v>ž-sen</v>
      </c>
      <c r="AF67" s="65">
        <f t="shared" si="39"/>
        <v>0</v>
      </c>
      <c r="AG67" s="65">
        <f t="shared" si="40"/>
        <v>0</v>
      </c>
      <c r="AH67" s="65">
        <f t="shared" si="41"/>
        <v>0</v>
      </c>
      <c r="AI67" s="65">
        <f t="shared" si="42"/>
        <v>0</v>
      </c>
      <c r="AJ67" s="65">
        <f t="shared" si="43"/>
        <v>0</v>
      </c>
      <c r="AK67" s="65">
        <f t="shared" si="44"/>
        <v>0</v>
      </c>
      <c r="AL67" s="65">
        <f t="shared" si="45"/>
        <v>0</v>
      </c>
      <c r="AM67" s="65">
        <f t="shared" si="46"/>
        <v>0</v>
      </c>
      <c r="AN67" s="65">
        <f t="shared" si="47"/>
        <v>0</v>
      </c>
      <c r="AO67" s="65">
        <f t="shared" si="48"/>
        <v>0</v>
      </c>
      <c r="AP67" s="65">
        <f t="shared" si="49"/>
        <v>0</v>
      </c>
      <c r="AQ67" s="65" t="str">
        <f t="shared" si="53"/>
        <v>xxx</v>
      </c>
    </row>
    <row r="68" spans="9:43" x14ac:dyDescent="0.2">
      <c r="I68" t="str">
        <f>Hmotnosti2!$AD$6</f>
        <v>sen</v>
      </c>
      <c r="J68" s="64" t="str">
        <f>$H$24</f>
        <v>x</v>
      </c>
      <c r="K68" s="66" t="str">
        <f t="shared" si="50"/>
        <v>sen</v>
      </c>
      <c r="L68" s="65" t="str">
        <f t="shared" si="51"/>
        <v>sen</v>
      </c>
      <c r="M68" s="65">
        <f t="shared" si="52"/>
        <v>0</v>
      </c>
      <c r="N68" s="65">
        <f t="shared" si="51"/>
        <v>0</v>
      </c>
      <c r="O68" s="65">
        <f t="shared" si="52"/>
        <v>0</v>
      </c>
      <c r="P68" s="65">
        <f t="shared" si="24"/>
        <v>0</v>
      </c>
      <c r="Q68" s="65">
        <f t="shared" si="25"/>
        <v>0</v>
      </c>
      <c r="R68" s="65">
        <f t="shared" si="26"/>
        <v>0</v>
      </c>
      <c r="S68" s="65">
        <f t="shared" si="27"/>
        <v>0</v>
      </c>
      <c r="T68" s="65">
        <f t="shared" si="28"/>
        <v>0</v>
      </c>
      <c r="U68" s="65">
        <f t="shared" si="29"/>
        <v>0</v>
      </c>
      <c r="V68" s="65">
        <f t="shared" si="30"/>
        <v>0</v>
      </c>
      <c r="W68" s="65">
        <f t="shared" si="31"/>
        <v>0</v>
      </c>
      <c r="X68" s="65">
        <f t="shared" si="32"/>
        <v>0</v>
      </c>
      <c r="Y68" s="65">
        <f t="shared" si="33"/>
        <v>0</v>
      </c>
      <c r="Z68" s="65"/>
      <c r="AA68" s="65" t="str">
        <f t="shared" si="34"/>
        <v>ž-sen</v>
      </c>
      <c r="AB68" s="65" t="str">
        <f t="shared" si="35"/>
        <v>ž-sen</v>
      </c>
      <c r="AC68" s="65" t="str">
        <f t="shared" si="36"/>
        <v>ž-sen</v>
      </c>
      <c r="AD68" s="65">
        <f t="shared" si="37"/>
        <v>0</v>
      </c>
      <c r="AE68" s="65">
        <f t="shared" si="38"/>
        <v>0</v>
      </c>
      <c r="AF68" s="65">
        <f t="shared" si="39"/>
        <v>0</v>
      </c>
      <c r="AG68" s="65">
        <f t="shared" si="40"/>
        <v>0</v>
      </c>
      <c r="AH68" s="65">
        <f t="shared" si="41"/>
        <v>0</v>
      </c>
      <c r="AI68" s="65">
        <f t="shared" si="42"/>
        <v>0</v>
      </c>
      <c r="AJ68" s="65">
        <f t="shared" si="43"/>
        <v>0</v>
      </c>
      <c r="AK68" s="65">
        <f t="shared" si="44"/>
        <v>0</v>
      </c>
      <c r="AL68" s="65">
        <f t="shared" si="45"/>
        <v>0</v>
      </c>
      <c r="AM68" s="65">
        <f t="shared" si="46"/>
        <v>0</v>
      </c>
      <c r="AN68" s="65">
        <f t="shared" si="47"/>
        <v>0</v>
      </c>
      <c r="AO68" s="65">
        <f t="shared" si="48"/>
        <v>0</v>
      </c>
      <c r="AP68" s="65">
        <f t="shared" si="49"/>
        <v>0</v>
      </c>
      <c r="AQ68" s="65" t="str">
        <f t="shared" si="53"/>
        <v>xxx</v>
      </c>
    </row>
    <row r="69" spans="9:43" x14ac:dyDescent="0.2">
      <c r="I69" t="str">
        <f>Hmotnosti2!$AH$6</f>
        <v>ž-C příp</v>
      </c>
      <c r="J69" s="64">
        <f>$H$26</f>
        <v>0</v>
      </c>
      <c r="K69" s="66">
        <f t="shared" si="50"/>
        <v>0</v>
      </c>
      <c r="L69" s="65">
        <f t="shared" si="51"/>
        <v>0</v>
      </c>
      <c r="M69" s="65">
        <f t="shared" si="52"/>
        <v>0</v>
      </c>
      <c r="N69" s="65">
        <f t="shared" si="51"/>
        <v>0</v>
      </c>
      <c r="O69" s="65">
        <f t="shared" si="52"/>
        <v>0</v>
      </c>
      <c r="P69" s="65">
        <f t="shared" si="24"/>
        <v>0</v>
      </c>
      <c r="Q69" s="65">
        <f t="shared" si="25"/>
        <v>0</v>
      </c>
      <c r="R69" s="65">
        <f t="shared" si="26"/>
        <v>0</v>
      </c>
      <c r="S69" s="65">
        <f t="shared" si="27"/>
        <v>0</v>
      </c>
      <c r="T69" s="65">
        <f t="shared" si="28"/>
        <v>0</v>
      </c>
      <c r="U69" s="65">
        <f t="shared" si="29"/>
        <v>0</v>
      </c>
      <c r="V69" s="65">
        <f t="shared" si="30"/>
        <v>0</v>
      </c>
      <c r="W69" s="65">
        <f t="shared" si="31"/>
        <v>0</v>
      </c>
      <c r="X69" s="65" t="str">
        <f t="shared" si="32"/>
        <v>ž-sen</v>
      </c>
      <c r="Y69" s="65" t="str">
        <f t="shared" si="33"/>
        <v>ž-sen</v>
      </c>
      <c r="Z69" s="65"/>
      <c r="AA69" s="65" t="str">
        <f t="shared" si="34"/>
        <v>ž-sen</v>
      </c>
      <c r="AB69" s="65">
        <f t="shared" si="35"/>
        <v>0</v>
      </c>
      <c r="AC69" s="65">
        <f t="shared" si="36"/>
        <v>0</v>
      </c>
      <c r="AD69" s="65">
        <f t="shared" si="37"/>
        <v>0</v>
      </c>
      <c r="AE69" s="65">
        <f t="shared" si="38"/>
        <v>0</v>
      </c>
      <c r="AF69" s="65">
        <f t="shared" si="39"/>
        <v>0</v>
      </c>
      <c r="AG69" s="65">
        <f t="shared" si="40"/>
        <v>0</v>
      </c>
      <c r="AH69" s="65">
        <f t="shared" si="41"/>
        <v>0</v>
      </c>
      <c r="AI69" s="65">
        <f t="shared" si="42"/>
        <v>0</v>
      </c>
      <c r="AJ69" s="65">
        <f t="shared" si="43"/>
        <v>0</v>
      </c>
      <c r="AK69" s="65">
        <f t="shared" si="44"/>
        <v>0</v>
      </c>
      <c r="AL69" s="65">
        <f t="shared" si="45"/>
        <v>0</v>
      </c>
      <c r="AM69" s="65">
        <f t="shared" si="46"/>
        <v>0</v>
      </c>
      <c r="AN69" s="65">
        <f t="shared" si="47"/>
        <v>0</v>
      </c>
      <c r="AO69" s="65">
        <f t="shared" si="48"/>
        <v>0</v>
      </c>
      <c r="AP69" s="65">
        <f t="shared" si="49"/>
        <v>0</v>
      </c>
      <c r="AQ69" s="65" t="str">
        <f t="shared" si="53"/>
        <v>xxx</v>
      </c>
    </row>
    <row r="70" spans="9:43" x14ac:dyDescent="0.2">
      <c r="I70" t="str">
        <f>Hmotnosti2!$AL$6</f>
        <v>ž-B příp</v>
      </c>
      <c r="J70" s="64">
        <f>$H$27</f>
        <v>0</v>
      </c>
      <c r="K70" s="66">
        <f t="shared" si="50"/>
        <v>0</v>
      </c>
      <c r="L70" s="65">
        <f t="shared" si="51"/>
        <v>0</v>
      </c>
      <c r="M70" s="65">
        <f t="shared" si="52"/>
        <v>0</v>
      </c>
      <c r="N70" s="65">
        <f t="shared" si="51"/>
        <v>0</v>
      </c>
      <c r="O70" s="65">
        <f t="shared" si="52"/>
        <v>0</v>
      </c>
      <c r="P70" s="65">
        <f t="shared" si="24"/>
        <v>0</v>
      </c>
      <c r="Q70" s="65">
        <f t="shared" si="25"/>
        <v>0</v>
      </c>
      <c r="R70" s="65">
        <f t="shared" si="26"/>
        <v>0</v>
      </c>
      <c r="S70" s="65">
        <f t="shared" si="27"/>
        <v>0</v>
      </c>
      <c r="T70" s="65">
        <f t="shared" si="28"/>
        <v>0</v>
      </c>
      <c r="U70" s="65">
        <f t="shared" si="29"/>
        <v>0</v>
      </c>
      <c r="V70" s="65" t="str">
        <f t="shared" si="30"/>
        <v>ž-sen</v>
      </c>
      <c r="W70" s="65" t="str">
        <f t="shared" si="31"/>
        <v>ž-sen</v>
      </c>
      <c r="X70" s="65" t="str">
        <f t="shared" si="32"/>
        <v>ž-sen</v>
      </c>
      <c r="Y70" s="65">
        <f t="shared" si="33"/>
        <v>0</v>
      </c>
      <c r="Z70" s="65"/>
      <c r="AA70" s="65">
        <f t="shared" si="34"/>
        <v>0</v>
      </c>
      <c r="AB70" s="65">
        <f t="shared" si="35"/>
        <v>0</v>
      </c>
      <c r="AC70" s="65">
        <f t="shared" si="36"/>
        <v>0</v>
      </c>
      <c r="AD70" s="65">
        <f t="shared" si="37"/>
        <v>0</v>
      </c>
      <c r="AE70" s="65">
        <f t="shared" si="38"/>
        <v>0</v>
      </c>
      <c r="AF70" s="65">
        <f t="shared" si="39"/>
        <v>0</v>
      </c>
      <c r="AG70" s="65">
        <f t="shared" si="40"/>
        <v>0</v>
      </c>
      <c r="AH70" s="65">
        <f t="shared" si="41"/>
        <v>0</v>
      </c>
      <c r="AI70" s="65">
        <f t="shared" si="42"/>
        <v>0</v>
      </c>
      <c r="AJ70" s="65">
        <f t="shared" si="43"/>
        <v>0</v>
      </c>
      <c r="AK70" s="65">
        <f t="shared" si="44"/>
        <v>0</v>
      </c>
      <c r="AL70" s="65">
        <f t="shared" si="45"/>
        <v>0</v>
      </c>
      <c r="AM70" s="65">
        <f t="shared" si="46"/>
        <v>0</v>
      </c>
      <c r="AN70" s="65">
        <f t="shared" si="47"/>
        <v>0</v>
      </c>
      <c r="AO70" s="65">
        <f t="shared" si="48"/>
        <v>0</v>
      </c>
      <c r="AP70" s="65">
        <f t="shared" si="49"/>
        <v>0</v>
      </c>
      <c r="AQ70" s="65" t="str">
        <f t="shared" si="53"/>
        <v>xxx</v>
      </c>
    </row>
    <row r="71" spans="9:43" x14ac:dyDescent="0.2">
      <c r="I71" t="str">
        <f>Hmotnosti2!$AP$6</f>
        <v>ž-A příp</v>
      </c>
      <c r="J71" s="64">
        <f>$H$28</f>
        <v>0</v>
      </c>
      <c r="K71" s="66">
        <f t="shared" si="50"/>
        <v>0</v>
      </c>
      <c r="L71" s="65">
        <f t="shared" si="51"/>
        <v>0</v>
      </c>
      <c r="M71" s="65">
        <f t="shared" si="52"/>
        <v>0</v>
      </c>
      <c r="N71" s="65">
        <f t="shared" si="51"/>
        <v>0</v>
      </c>
      <c r="O71" s="65">
        <f t="shared" si="52"/>
        <v>0</v>
      </c>
      <c r="P71" s="65">
        <f t="shared" si="24"/>
        <v>0</v>
      </c>
      <c r="Q71" s="65">
        <f t="shared" si="25"/>
        <v>0</v>
      </c>
      <c r="R71" s="65">
        <f t="shared" si="26"/>
        <v>0</v>
      </c>
      <c r="S71" s="65">
        <f t="shared" si="27"/>
        <v>0</v>
      </c>
      <c r="T71" s="65" t="str">
        <f t="shared" si="28"/>
        <v>ž-sen</v>
      </c>
      <c r="U71" s="65" t="str">
        <f t="shared" si="29"/>
        <v>ž-sen</v>
      </c>
      <c r="V71" s="65" t="str">
        <f t="shared" si="30"/>
        <v>ž-sen</v>
      </c>
      <c r="W71" s="65">
        <f t="shared" si="31"/>
        <v>0</v>
      </c>
      <c r="X71" s="65">
        <f t="shared" si="32"/>
        <v>0</v>
      </c>
      <c r="Y71" s="65">
        <f t="shared" si="33"/>
        <v>0</v>
      </c>
      <c r="Z71" s="65"/>
      <c r="AA71" s="65">
        <f t="shared" si="34"/>
        <v>0</v>
      </c>
      <c r="AB71" s="65">
        <f t="shared" si="35"/>
        <v>0</v>
      </c>
      <c r="AC71" s="65">
        <f t="shared" si="36"/>
        <v>0</v>
      </c>
      <c r="AD71" s="65">
        <f t="shared" si="37"/>
        <v>0</v>
      </c>
      <c r="AE71" s="65">
        <f t="shared" si="38"/>
        <v>0</v>
      </c>
      <c r="AF71" s="65">
        <f t="shared" si="39"/>
        <v>0</v>
      </c>
      <c r="AG71" s="65">
        <f t="shared" si="40"/>
        <v>0</v>
      </c>
      <c r="AH71" s="65">
        <f t="shared" si="41"/>
        <v>0</v>
      </c>
      <c r="AI71" s="65">
        <f t="shared" si="42"/>
        <v>0</v>
      </c>
      <c r="AJ71" s="65">
        <f t="shared" si="43"/>
        <v>0</v>
      </c>
      <c r="AK71" s="65">
        <f t="shared" si="44"/>
        <v>0</v>
      </c>
      <c r="AL71" s="65">
        <f t="shared" si="45"/>
        <v>0</v>
      </c>
      <c r="AM71" s="65">
        <f t="shared" si="46"/>
        <v>0</v>
      </c>
      <c r="AN71" s="65">
        <f t="shared" si="47"/>
        <v>0</v>
      </c>
      <c r="AO71" s="65">
        <f t="shared" si="48"/>
        <v>0</v>
      </c>
      <c r="AP71" s="65">
        <f t="shared" si="49"/>
        <v>0</v>
      </c>
      <c r="AQ71" s="65" t="str">
        <f t="shared" si="53"/>
        <v>xxx</v>
      </c>
    </row>
    <row r="72" spans="9:43" x14ac:dyDescent="0.2">
      <c r="I72" t="str">
        <f>Hmotnosti2!$AT$6</f>
        <v>ž-ml.ž</v>
      </c>
      <c r="J72" s="64">
        <f>$H$29</f>
        <v>0</v>
      </c>
      <c r="K72" s="66">
        <f t="shared" si="50"/>
        <v>0</v>
      </c>
      <c r="L72" s="65">
        <f t="shared" si="51"/>
        <v>0</v>
      </c>
      <c r="M72" s="65">
        <f t="shared" si="52"/>
        <v>0</v>
      </c>
      <c r="N72" s="65">
        <f t="shared" si="51"/>
        <v>0</v>
      </c>
      <c r="O72" s="65">
        <f t="shared" si="52"/>
        <v>0</v>
      </c>
      <c r="P72" s="65">
        <f t="shared" si="24"/>
        <v>0</v>
      </c>
      <c r="Q72" s="65">
        <f t="shared" si="25"/>
        <v>0</v>
      </c>
      <c r="R72" s="65" t="str">
        <f t="shared" si="26"/>
        <v>ž-sen</v>
      </c>
      <c r="S72" s="65" t="str">
        <f t="shared" si="27"/>
        <v>ž-sen</v>
      </c>
      <c r="T72" s="65" t="str">
        <f t="shared" si="28"/>
        <v>ž-sen</v>
      </c>
      <c r="U72" s="65">
        <f t="shared" si="29"/>
        <v>0</v>
      </c>
      <c r="V72" s="65">
        <f t="shared" si="30"/>
        <v>0</v>
      </c>
      <c r="W72" s="65">
        <f t="shared" si="31"/>
        <v>0</v>
      </c>
      <c r="X72" s="65">
        <f t="shared" si="32"/>
        <v>0</v>
      </c>
      <c r="Y72" s="65">
        <f t="shared" si="33"/>
        <v>0</v>
      </c>
      <c r="Z72" s="65"/>
      <c r="AA72" s="65">
        <f t="shared" si="34"/>
        <v>0</v>
      </c>
      <c r="AB72" s="65">
        <f t="shared" si="35"/>
        <v>0</v>
      </c>
      <c r="AC72" s="65">
        <f t="shared" si="36"/>
        <v>0</v>
      </c>
      <c r="AD72" s="65">
        <f t="shared" si="37"/>
        <v>0</v>
      </c>
      <c r="AE72" s="65">
        <f t="shared" si="38"/>
        <v>0</v>
      </c>
      <c r="AF72" s="65">
        <f t="shared" si="39"/>
        <v>0</v>
      </c>
      <c r="AG72" s="65">
        <f t="shared" si="40"/>
        <v>0</v>
      </c>
      <c r="AH72" s="65">
        <f t="shared" si="41"/>
        <v>0</v>
      </c>
      <c r="AI72" s="65">
        <f t="shared" si="42"/>
        <v>0</v>
      </c>
      <c r="AJ72" s="65">
        <f t="shared" si="43"/>
        <v>0</v>
      </c>
      <c r="AK72" s="65">
        <f t="shared" si="44"/>
        <v>0</v>
      </c>
      <c r="AL72" s="65">
        <f t="shared" si="45"/>
        <v>0</v>
      </c>
      <c r="AM72" s="65">
        <f t="shared" si="46"/>
        <v>0</v>
      </c>
      <c r="AN72" s="65">
        <f t="shared" si="47"/>
        <v>0</v>
      </c>
      <c r="AO72" s="65">
        <f t="shared" si="48"/>
        <v>0</v>
      </c>
      <c r="AP72" s="65">
        <f t="shared" si="49"/>
        <v>0</v>
      </c>
      <c r="AQ72" s="65" t="str">
        <f t="shared" si="53"/>
        <v>xxx</v>
      </c>
    </row>
    <row r="73" spans="9:43" x14ac:dyDescent="0.2">
      <c r="I73" t="str">
        <f>Hmotnosti2!$AX$6</f>
        <v>ž-žák</v>
      </c>
      <c r="J73" s="64">
        <f>$H$30</f>
        <v>0</v>
      </c>
      <c r="K73" s="66">
        <f>IF(J73=0,0,I73)</f>
        <v>0</v>
      </c>
      <c r="L73" s="65">
        <f>IF(K73=0,K74,K73)</f>
        <v>0</v>
      </c>
      <c r="M73" s="65">
        <f>IF(L72=L73,0,L73)</f>
        <v>0</v>
      </c>
      <c r="N73" s="65">
        <f>IF(M73=0,M74,M73)</f>
        <v>0</v>
      </c>
      <c r="O73" s="65">
        <f>IF(N72=N73,0,N73)</f>
        <v>0</v>
      </c>
      <c r="P73" s="65" t="str">
        <f>IF(O73=0,O74,O73)</f>
        <v>ž-sen</v>
      </c>
      <c r="Q73" s="65" t="str">
        <f>IF(P72=P73,0,P73)</f>
        <v>ž-sen</v>
      </c>
      <c r="R73" s="65" t="str">
        <f>IF(Q73=0,Q74,Q73)</f>
        <v>ž-sen</v>
      </c>
      <c r="S73" s="65">
        <f>IF(R72=R73,0,R73)</f>
        <v>0</v>
      </c>
      <c r="T73" s="65">
        <f>IF(S73=0,S74,S73)</f>
        <v>0</v>
      </c>
      <c r="U73" s="65">
        <f>IF(T72=T73,0,T73)</f>
        <v>0</v>
      </c>
      <c r="V73" s="65">
        <f>IF(U73=0,U74,U73)</f>
        <v>0</v>
      </c>
      <c r="W73" s="65">
        <f>IF(V72=V73,0,V73)</f>
        <v>0</v>
      </c>
      <c r="X73" s="65">
        <f>IF(W73=0,W74,W73)</f>
        <v>0</v>
      </c>
      <c r="Y73" s="65">
        <f>IF(X72=X73,0,X73)</f>
        <v>0</v>
      </c>
      <c r="Z73" s="65"/>
      <c r="AA73" s="65">
        <f>IF(Y73=0,Y74,Y73)</f>
        <v>0</v>
      </c>
      <c r="AB73" s="65">
        <f>IF(AA72=AA73,0,AA73)</f>
        <v>0</v>
      </c>
      <c r="AC73" s="65">
        <f>IF(AB73=0,AB74,AB73)</f>
        <v>0</v>
      </c>
      <c r="AD73" s="65">
        <f>IF(AC72=AC73,0,AC73)</f>
        <v>0</v>
      </c>
      <c r="AE73" s="65">
        <f>IF(AD73=0,AD74,AD73)</f>
        <v>0</v>
      </c>
      <c r="AF73" s="65">
        <f>IF(AE72=AE73,0,AE73)</f>
        <v>0</v>
      </c>
      <c r="AG73" s="65">
        <f>IF(AF73=0,AF74,AF73)</f>
        <v>0</v>
      </c>
      <c r="AH73" s="65">
        <f>IF(AG72=AG73,0,AG73)</f>
        <v>0</v>
      </c>
      <c r="AI73" s="65">
        <f>IF(AH73=0,AH74,AH73)</f>
        <v>0</v>
      </c>
      <c r="AJ73" s="65">
        <f>IF(AI72=AI73,0,AI73)</f>
        <v>0</v>
      </c>
      <c r="AK73" s="65">
        <f>IF(AJ73=0,AJ74,AJ73)</f>
        <v>0</v>
      </c>
      <c r="AL73" s="65">
        <f>IF(AK72=AK73,0,AK73)</f>
        <v>0</v>
      </c>
      <c r="AM73" s="65">
        <f>IF(AL73=0,AL74,AL73)</f>
        <v>0</v>
      </c>
      <c r="AN73" s="65">
        <f>IF(AM72=AM73,0,AM73)</f>
        <v>0</v>
      </c>
      <c r="AO73" s="65">
        <f>IF(AN73=0,AN74,AN73)</f>
        <v>0</v>
      </c>
      <c r="AP73" s="65">
        <f>IF(AO72=AO73,0,AO73)</f>
        <v>0</v>
      </c>
      <c r="AQ73" s="65" t="str">
        <f>IF(AP73=0,$M$59,AP73)</f>
        <v>xxx</v>
      </c>
    </row>
    <row r="74" spans="9:43" x14ac:dyDescent="0.2">
      <c r="I74" t="str">
        <f>Hmotnosti2!$BB$6</f>
        <v>ž-kad</v>
      </c>
      <c r="J74" s="64">
        <f>$H$31</f>
        <v>0</v>
      </c>
      <c r="K74" s="66">
        <f>IF(J74=0,0,I74)</f>
        <v>0</v>
      </c>
      <c r="L74" s="65">
        <f>IF(K74=0,K75,K74)</f>
        <v>0</v>
      </c>
      <c r="M74" s="65">
        <f>IF(L73=L74,0,L74)</f>
        <v>0</v>
      </c>
      <c r="N74" s="65" t="str">
        <f>IF(M74=0,M75,M74)</f>
        <v>ž-sen</v>
      </c>
      <c r="O74" s="65" t="str">
        <f>IF(N73=N74,0,N74)</f>
        <v>ž-sen</v>
      </c>
      <c r="P74" s="65" t="str">
        <f>IF(O74=0,O75,O74)</f>
        <v>ž-sen</v>
      </c>
      <c r="Q74" s="65">
        <f>IF(P73=P74,0,P74)</f>
        <v>0</v>
      </c>
      <c r="R74" s="65">
        <f>IF(Q74=0,Q75,Q74)</f>
        <v>0</v>
      </c>
      <c r="S74" s="65">
        <f>IF(R73=R74,0,R74)</f>
        <v>0</v>
      </c>
      <c r="T74" s="65">
        <f>IF(S74=0,S75,S74)</f>
        <v>0</v>
      </c>
      <c r="U74" s="65">
        <f>IF(T73=T74,0,T74)</f>
        <v>0</v>
      </c>
      <c r="V74" s="65">
        <f>IF(U74=0,U75,U74)</f>
        <v>0</v>
      </c>
      <c r="W74" s="65">
        <f>IF(V73=V74,0,V74)</f>
        <v>0</v>
      </c>
      <c r="X74" s="65">
        <f>IF(W74=0,W75,W74)</f>
        <v>0</v>
      </c>
      <c r="Y74" s="65">
        <f>IF(X73=X74,0,X74)</f>
        <v>0</v>
      </c>
      <c r="Z74" s="65"/>
      <c r="AA74" s="65">
        <f>IF(Y74=0,Y75,Y74)</f>
        <v>0</v>
      </c>
      <c r="AB74" s="65">
        <f>IF(AA73=AA74,0,AA74)</f>
        <v>0</v>
      </c>
      <c r="AC74" s="65">
        <f>IF(AB74=0,AB75,AB74)</f>
        <v>0</v>
      </c>
      <c r="AD74" s="65">
        <f>IF(AC73=AC74,0,AC74)</f>
        <v>0</v>
      </c>
      <c r="AE74" s="65">
        <f>IF(AD74=0,AD75,AD74)</f>
        <v>0</v>
      </c>
      <c r="AF74" s="65">
        <f>IF(AE73=AE74,0,AE74)</f>
        <v>0</v>
      </c>
      <c r="AG74" s="65">
        <f>IF(AF74=0,AF75,AF74)</f>
        <v>0</v>
      </c>
      <c r="AH74" s="65">
        <f>IF(AG73=AG74,0,AG74)</f>
        <v>0</v>
      </c>
      <c r="AI74" s="65">
        <f>IF(AH74=0,AH75,AH74)</f>
        <v>0</v>
      </c>
      <c r="AJ74" s="65">
        <f>IF(AI73=AI74,0,AI74)</f>
        <v>0</v>
      </c>
      <c r="AK74" s="65">
        <f>IF(AJ74=0,AJ75,AJ74)</f>
        <v>0</v>
      </c>
      <c r="AL74" s="65">
        <f>IF(AK73=AK74,0,AK74)</f>
        <v>0</v>
      </c>
      <c r="AM74" s="65">
        <f>IF(AL74=0,AL75,AL74)</f>
        <v>0</v>
      </c>
      <c r="AN74" s="65">
        <f>IF(AM73=AM74,0,AM74)</f>
        <v>0</v>
      </c>
      <c r="AO74" s="65">
        <f>IF(AN74=0,AN75,AN74)</f>
        <v>0</v>
      </c>
      <c r="AP74" s="65">
        <f>IF(AO73=AO74,0,AO74)</f>
        <v>0</v>
      </c>
      <c r="AQ74" s="65" t="str">
        <f>IF(AP74=0,$M$59,AP74)</f>
        <v>xxx</v>
      </c>
    </row>
    <row r="75" spans="9:43" x14ac:dyDescent="0.2">
      <c r="I75" t="str">
        <f>Hmotnosti2!$BF$6</f>
        <v>ž-jun</v>
      </c>
      <c r="J75" s="64">
        <f>$H$32</f>
        <v>0</v>
      </c>
      <c r="K75" s="66">
        <f>IF(J75=0,0,I75)</f>
        <v>0</v>
      </c>
      <c r="L75" s="65" t="str">
        <f>IF(K75=0,K76,K75)</f>
        <v>ž-sen</v>
      </c>
      <c r="M75" s="65" t="str">
        <f>IF(L74=L75,0,L75)</f>
        <v>ž-sen</v>
      </c>
      <c r="N75" s="65" t="str">
        <f>IF(M75=0,M76,M75)</f>
        <v>ž-sen</v>
      </c>
      <c r="O75" s="65">
        <f>IF(N74=N75,0,N75)</f>
        <v>0</v>
      </c>
      <c r="P75" s="65">
        <f>IF(O75=0,O76,O75)</f>
        <v>0</v>
      </c>
      <c r="Q75" s="65">
        <f>IF(P74=P75,0,P75)</f>
        <v>0</v>
      </c>
      <c r="R75" s="65">
        <f>IF(Q75=0,Q76,Q75)</f>
        <v>0</v>
      </c>
      <c r="S75" s="65">
        <f>IF(R74=R75,0,R75)</f>
        <v>0</v>
      </c>
      <c r="T75" s="65">
        <f>IF(S75=0,S76,S75)</f>
        <v>0</v>
      </c>
      <c r="U75" s="65">
        <f>IF(T74=T75,0,T75)</f>
        <v>0</v>
      </c>
      <c r="V75" s="65">
        <f>IF(U75=0,U76,U75)</f>
        <v>0</v>
      </c>
      <c r="W75" s="65">
        <f>IF(V74=V75,0,V75)</f>
        <v>0</v>
      </c>
      <c r="X75" s="65">
        <f>IF(W75=0,W76,W75)</f>
        <v>0</v>
      </c>
      <c r="Y75" s="65">
        <f>IF(X74=X75,0,X75)</f>
        <v>0</v>
      </c>
      <c r="Z75" s="65"/>
      <c r="AA75" s="65">
        <f>IF(Y75=0,Y76,Y75)</f>
        <v>0</v>
      </c>
      <c r="AB75" s="65">
        <f>IF(AA74=AA75,0,AA75)</f>
        <v>0</v>
      </c>
      <c r="AC75" s="65">
        <f>IF(AB75=0,AB76,AB75)</f>
        <v>0</v>
      </c>
      <c r="AD75" s="65">
        <f>IF(AC74=AC75,0,AC75)</f>
        <v>0</v>
      </c>
      <c r="AE75" s="65">
        <f>IF(AD75=0,AD76,AD75)</f>
        <v>0</v>
      </c>
      <c r="AF75" s="65">
        <f>IF(AE74=AE75,0,AE75)</f>
        <v>0</v>
      </c>
      <c r="AG75" s="65">
        <f t="shared" ref="AG75:AI76" si="54">IF(AF75=0,AF76,AF75)</f>
        <v>0</v>
      </c>
      <c r="AH75" s="65">
        <f t="shared" ref="AH75:AJ76" si="55">IF(AG74=AG75,0,AG75)</f>
        <v>0</v>
      </c>
      <c r="AI75" s="65">
        <f t="shared" si="54"/>
        <v>0</v>
      </c>
      <c r="AJ75" s="65">
        <f t="shared" si="55"/>
        <v>0</v>
      </c>
      <c r="AK75" s="65">
        <f>IF(AJ75=0,AJ76,AJ75)</f>
        <v>0</v>
      </c>
      <c r="AL75" s="65">
        <f>IF(AK74=AK75,0,AK75)</f>
        <v>0</v>
      </c>
      <c r="AM75" s="65">
        <f>IF(AL75=0,AL76,AL75)</f>
        <v>0</v>
      </c>
      <c r="AN75" s="65">
        <f>IF(AM74=AM75,0,AM75)</f>
        <v>0</v>
      </c>
      <c r="AO75" s="65">
        <f>IF(AN75=0,AN76,AN75)</f>
        <v>0</v>
      </c>
      <c r="AP75" s="65">
        <f>IF(AO74=AO75,0,AO75)</f>
        <v>0</v>
      </c>
      <c r="AQ75" s="65" t="str">
        <f>IF(AP75=0,$M$59,AP75)</f>
        <v>xxx</v>
      </c>
    </row>
    <row r="76" spans="9:43" x14ac:dyDescent="0.2">
      <c r="I76" t="str">
        <f>Hmotnosti2!$BJ$6</f>
        <v>ž-sen</v>
      </c>
      <c r="J76" s="64" t="str">
        <f>$H$33</f>
        <v>x</v>
      </c>
      <c r="K76" s="66" t="str">
        <f>IF(J76=0,0,I76)</f>
        <v>ž-sen</v>
      </c>
      <c r="L76" s="65" t="str">
        <f>IF(K76=0,K77,K76)</f>
        <v>ž-sen</v>
      </c>
      <c r="M76" s="65">
        <f>IF(L75=L76,0,L76)</f>
        <v>0</v>
      </c>
      <c r="N76" s="65">
        <f>IF(M76=0,M77,M76)</f>
        <v>0</v>
      </c>
      <c r="O76" s="65">
        <f>IF(N75=N76,0,N76)</f>
        <v>0</v>
      </c>
      <c r="P76" s="65">
        <f>IF(O76=0,O77,O76)</f>
        <v>0</v>
      </c>
      <c r="Q76" s="65">
        <f>IF(P75=P76,0,P76)</f>
        <v>0</v>
      </c>
      <c r="R76" s="65">
        <f>IF(Q76=0,Q77,Q76)</f>
        <v>0</v>
      </c>
      <c r="S76" s="65">
        <f>IF(R75=R76,0,R76)</f>
        <v>0</v>
      </c>
      <c r="T76" s="65">
        <f>IF(S76=0,S77,S76)</f>
        <v>0</v>
      </c>
      <c r="U76" s="65">
        <f>IF(T75=T76,0,T76)</f>
        <v>0</v>
      </c>
      <c r="V76" s="65">
        <f>IF(U76=0,U77,U76)</f>
        <v>0</v>
      </c>
      <c r="W76" s="65">
        <f>IF(V75=V76,0,V76)</f>
        <v>0</v>
      </c>
      <c r="X76" s="65">
        <f>IF(W76=0,W77,W76)</f>
        <v>0</v>
      </c>
      <c r="Y76" s="65">
        <f>IF(X75=X76,0,X76)</f>
        <v>0</v>
      </c>
      <c r="Z76" s="65"/>
      <c r="AA76" s="65">
        <f>IF(Y76=0,Y77,Y76)</f>
        <v>0</v>
      </c>
      <c r="AB76" s="65">
        <f>IF(AA75=AA76,0,AA76)</f>
        <v>0</v>
      </c>
      <c r="AC76" s="65">
        <f>IF(AB76=0,AB77,AB76)</f>
        <v>0</v>
      </c>
      <c r="AD76" s="65">
        <f>IF(AC75=AC76,0,AC76)</f>
        <v>0</v>
      </c>
      <c r="AE76" s="65">
        <f>IF(AD76=0,AD77,AD76)</f>
        <v>0</v>
      </c>
      <c r="AF76" s="65">
        <f>IF(AE75=AE76,0,AE76)</f>
        <v>0</v>
      </c>
      <c r="AG76" s="65">
        <f t="shared" si="54"/>
        <v>0</v>
      </c>
      <c r="AH76" s="65">
        <f t="shared" si="55"/>
        <v>0</v>
      </c>
      <c r="AI76" s="65">
        <f t="shared" si="54"/>
        <v>0</v>
      </c>
      <c r="AJ76" s="65">
        <f t="shared" si="55"/>
        <v>0</v>
      </c>
      <c r="AK76" s="65">
        <f>IF(AJ76=0,AJ77,AJ76)</f>
        <v>0</v>
      </c>
      <c r="AL76" s="65">
        <f>IF(AK75=AK76,0,AK76)</f>
        <v>0</v>
      </c>
      <c r="AM76" s="65">
        <f>IF(AL76=0,AL77,AL76)</f>
        <v>0</v>
      </c>
      <c r="AN76" s="65">
        <f>IF(AM75=AM76,0,AM76)</f>
        <v>0</v>
      </c>
      <c r="AO76" s="65">
        <f>IF(AN76=0,AN77,AN76)</f>
        <v>0</v>
      </c>
      <c r="AP76" s="65">
        <f>IF(AO75=AO76,0,AO76)</f>
        <v>0</v>
      </c>
      <c r="AQ76" s="65" t="str">
        <f>IF(AP76=0,$M$59,AP76)</f>
        <v>xxx</v>
      </c>
    </row>
    <row r="77" spans="9:43" x14ac:dyDescent="0.2">
      <c r="K77" s="66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</row>
    <row r="78" spans="9:43" x14ac:dyDescent="0.2">
      <c r="I78" t="str">
        <f>AQ61</f>
        <v>sen</v>
      </c>
      <c r="J78" s="15" t="str">
        <f>IF(I78=$M$59,"",(IF(I78=$F$17,$CA$17,IF(I78=$F$18,$CA$18,IF(I78=$F$19,$CA$19,IF(I78=$F$20,$CA$20,IF(I78=$F$21,$CA$21,IF(I78=$F$22,$CA$22,IF(I78=$F$23,$CA$23,"")))))))))</f>
        <v/>
      </c>
      <c r="K78" s="15" t="str">
        <f>IF(J78=$M$59,"",(IF(I78=$F$24,$CA$24,IF(I78=$F$26,$CA$26,IF(I78=$F$27,$CA$27,IF(I78=$F$28,$CA$28,IF(I78=$F$29,$CA$29,IF(I78=$F$30,$CA$30,IF(I78=$F$31,$CA$31,"")))))))))</f>
        <v/>
      </c>
      <c r="L78" s="15" t="str">
        <f>IF(I78=$M$59,"",IF(I78=$F$32,$CA$32,IF(I78=$F$33,$CA$33,"")))</f>
        <v/>
      </c>
      <c r="M78" s="15" t="str">
        <f>CONCATENATE(J78,K78,L78)</f>
        <v/>
      </c>
    </row>
    <row r="79" spans="9:43" x14ac:dyDescent="0.2">
      <c r="I79" t="str">
        <f t="shared" ref="I79:I91" si="56">AQ62</f>
        <v>ž-sen</v>
      </c>
      <c r="J79" s="15" t="str">
        <f t="shared" ref="J79:J91" si="57">IF(I79=$M$59,"",(IF(I79=$F$17,$CA$17,IF(I79=$F$18,$CA$18,IF(I79=$F$19,$CA$19,IF(I79=$F$20,$CA$20,IF(I79=$F$21,$CA$21,IF(I79=$F$22,$CA$22,IF(I79=$F$23,$CA$23,"")))))))))</f>
        <v/>
      </c>
      <c r="K79" s="15" t="str">
        <f t="shared" ref="K79:K91" si="58">IF(J79=$M$59,"",(IF(I79=$F$24,$CA$24,IF(I79=$F$26,$CA$26,IF(I79=$F$27,$CA$27,IF(I79=$F$28,$CA$28,IF(I79=$F$29,$CA$29,IF(I79=$F$30,$CA$30,IF(I79=$F$31,$CA$31,"")))))))))</f>
        <v/>
      </c>
      <c r="L79" s="15" t="str">
        <f t="shared" ref="L79:L91" si="59">IF(I79=$M$59,"",IF(I79=$F$32,$CA$32,IF(I79=$F$33,$CA$33,"")))</f>
        <v>v.s.</v>
      </c>
      <c r="M79" s="15" t="str">
        <f t="shared" ref="M79:M91" si="60">CONCATENATE(J79,K79,L79)</f>
        <v>v.s.</v>
      </c>
    </row>
    <row r="80" spans="9:43" x14ac:dyDescent="0.2">
      <c r="I80" t="str">
        <f t="shared" si="56"/>
        <v>xxx</v>
      </c>
      <c r="J80" s="15" t="str">
        <f t="shared" si="57"/>
        <v/>
      </c>
      <c r="K80" s="15" t="str">
        <f t="shared" si="58"/>
        <v/>
      </c>
      <c r="L80" s="15" t="str">
        <f t="shared" si="59"/>
        <v/>
      </c>
      <c r="M80" s="15" t="str">
        <f t="shared" si="60"/>
        <v/>
      </c>
    </row>
    <row r="81" spans="9:13" x14ac:dyDescent="0.2">
      <c r="I81" t="str">
        <f t="shared" si="56"/>
        <v>xxx</v>
      </c>
      <c r="J81" s="15" t="str">
        <f>IF(I81=$M$59,"",(IF(I81=$F$17,$CA$17,IF(I81=$F$18,$CA$18,IF(I81=$F$19,$CA$19,IF(I81=$F$20,$CA$20,IF(I81=$F$21,$CA$21,IF(I81=$F$22,$CA$22,IF(I81=$F$23,$CA$23,"")))))))))</f>
        <v/>
      </c>
      <c r="K81" s="15" t="str">
        <f t="shared" si="58"/>
        <v/>
      </c>
      <c r="L81" s="15" t="str">
        <f t="shared" si="59"/>
        <v/>
      </c>
      <c r="M81" s="15" t="str">
        <f t="shared" si="60"/>
        <v/>
      </c>
    </row>
    <row r="82" spans="9:13" x14ac:dyDescent="0.2">
      <c r="I82" t="str">
        <f t="shared" si="56"/>
        <v>xxx</v>
      </c>
      <c r="J82" s="15" t="str">
        <f t="shared" si="57"/>
        <v/>
      </c>
      <c r="K82" s="15" t="str">
        <f t="shared" si="58"/>
        <v/>
      </c>
      <c r="L82" s="15" t="str">
        <f t="shared" si="59"/>
        <v/>
      </c>
      <c r="M82" s="15" t="str">
        <f t="shared" si="60"/>
        <v/>
      </c>
    </row>
    <row r="83" spans="9:13" x14ac:dyDescent="0.2">
      <c r="I83" t="str">
        <f t="shared" si="56"/>
        <v>xxx</v>
      </c>
      <c r="J83" s="15" t="str">
        <f t="shared" si="57"/>
        <v/>
      </c>
      <c r="K83" s="15" t="str">
        <f t="shared" si="58"/>
        <v/>
      </c>
      <c r="L83" s="15" t="str">
        <f t="shared" si="59"/>
        <v/>
      </c>
      <c r="M83" s="15" t="str">
        <f t="shared" si="60"/>
        <v/>
      </c>
    </row>
    <row r="84" spans="9:13" x14ac:dyDescent="0.2">
      <c r="I84" t="str">
        <f t="shared" si="56"/>
        <v>xxx</v>
      </c>
      <c r="J84" s="15" t="str">
        <f t="shared" si="57"/>
        <v/>
      </c>
      <c r="K84" s="15" t="str">
        <f t="shared" si="58"/>
        <v/>
      </c>
      <c r="L84" s="15" t="str">
        <f t="shared" si="59"/>
        <v/>
      </c>
      <c r="M84" s="15" t="str">
        <f t="shared" si="60"/>
        <v/>
      </c>
    </row>
    <row r="85" spans="9:13" x14ac:dyDescent="0.2">
      <c r="I85" t="str">
        <f t="shared" si="56"/>
        <v>xxx</v>
      </c>
      <c r="J85" s="15" t="str">
        <f t="shared" si="57"/>
        <v/>
      </c>
      <c r="K85" s="15" t="str">
        <f t="shared" si="58"/>
        <v/>
      </c>
      <c r="L85" s="15" t="str">
        <f t="shared" si="59"/>
        <v/>
      </c>
      <c r="M85" s="15" t="str">
        <f t="shared" si="60"/>
        <v/>
      </c>
    </row>
    <row r="86" spans="9:13" x14ac:dyDescent="0.2">
      <c r="I86" t="str">
        <f t="shared" si="56"/>
        <v>xxx</v>
      </c>
      <c r="J86" s="15" t="str">
        <f t="shared" si="57"/>
        <v/>
      </c>
      <c r="K86" s="15" t="str">
        <f t="shared" si="58"/>
        <v/>
      </c>
      <c r="L86" s="15" t="str">
        <f t="shared" si="59"/>
        <v/>
      </c>
      <c r="M86" s="15" t="str">
        <f t="shared" si="60"/>
        <v/>
      </c>
    </row>
    <row r="87" spans="9:13" x14ac:dyDescent="0.2">
      <c r="I87" t="str">
        <f t="shared" si="56"/>
        <v>xxx</v>
      </c>
      <c r="J87" s="15" t="str">
        <f t="shared" si="57"/>
        <v/>
      </c>
      <c r="K87" s="15" t="str">
        <f t="shared" si="58"/>
        <v/>
      </c>
      <c r="L87" s="15" t="str">
        <f t="shared" si="59"/>
        <v/>
      </c>
      <c r="M87" s="15" t="str">
        <f t="shared" si="60"/>
        <v/>
      </c>
    </row>
    <row r="88" spans="9:13" x14ac:dyDescent="0.2">
      <c r="I88" t="str">
        <f t="shared" si="56"/>
        <v>xxx</v>
      </c>
      <c r="J88" s="15" t="str">
        <f t="shared" si="57"/>
        <v/>
      </c>
      <c r="K88" s="15" t="str">
        <f t="shared" si="58"/>
        <v/>
      </c>
      <c r="L88" s="15" t="str">
        <f t="shared" si="59"/>
        <v/>
      </c>
      <c r="M88" s="15" t="str">
        <f t="shared" si="60"/>
        <v/>
      </c>
    </row>
    <row r="89" spans="9:13" x14ac:dyDescent="0.2">
      <c r="I89" t="str">
        <f t="shared" si="56"/>
        <v>xxx</v>
      </c>
      <c r="J89" s="15" t="str">
        <f t="shared" si="57"/>
        <v/>
      </c>
      <c r="K89" s="15" t="str">
        <f t="shared" si="58"/>
        <v/>
      </c>
      <c r="L89" s="15" t="str">
        <f t="shared" si="59"/>
        <v/>
      </c>
      <c r="M89" s="15" t="str">
        <f t="shared" si="60"/>
        <v/>
      </c>
    </row>
    <row r="90" spans="9:13" x14ac:dyDescent="0.2">
      <c r="I90" t="str">
        <f t="shared" si="56"/>
        <v>xxx</v>
      </c>
      <c r="J90" s="15" t="str">
        <f t="shared" si="57"/>
        <v/>
      </c>
      <c r="K90" s="15" t="str">
        <f t="shared" si="58"/>
        <v/>
      </c>
      <c r="L90" s="15" t="str">
        <f t="shared" si="59"/>
        <v/>
      </c>
      <c r="M90" s="15" t="str">
        <f t="shared" si="60"/>
        <v/>
      </c>
    </row>
    <row r="91" spans="9:13" x14ac:dyDescent="0.2">
      <c r="I91" t="str">
        <f t="shared" si="56"/>
        <v>xxx</v>
      </c>
      <c r="J91" s="15" t="str">
        <f t="shared" si="57"/>
        <v/>
      </c>
      <c r="K91" s="15" t="str">
        <f t="shared" si="58"/>
        <v/>
      </c>
      <c r="L91" s="15" t="str">
        <f t="shared" si="59"/>
        <v/>
      </c>
      <c r="M91" s="15" t="str">
        <f t="shared" si="60"/>
        <v/>
      </c>
    </row>
    <row r="101" spans="9:43" x14ac:dyDescent="0.2">
      <c r="I101" t="s">
        <v>145</v>
      </c>
      <c r="K101" t="s">
        <v>146</v>
      </c>
      <c r="M101" t="s">
        <v>87</v>
      </c>
    </row>
    <row r="103" spans="9:43" x14ac:dyDescent="0.2">
      <c r="I103" t="str">
        <f>Hmotnosti2!$C$6</f>
        <v>C příp. žáci</v>
      </c>
      <c r="J103" s="64">
        <f>$H$17</f>
        <v>0</v>
      </c>
      <c r="K103" s="66">
        <f>IF(J103=0,0,I103)</f>
        <v>0</v>
      </c>
      <c r="L103" s="65">
        <f>IF(K103=0,K104,K103)</f>
        <v>0</v>
      </c>
      <c r="M103" s="65">
        <f>IF(L102=L103,0,L103)</f>
        <v>0</v>
      </c>
      <c r="N103" s="65">
        <f>IF(M103=0,M104,M103)</f>
        <v>0</v>
      </c>
      <c r="O103" s="65">
        <f>IF(N102=N103,0,N103)</f>
        <v>0</v>
      </c>
      <c r="P103" s="65">
        <f t="shared" ref="P103:P114" si="61">IF(O103=0,O104,O103)</f>
        <v>0</v>
      </c>
      <c r="Q103" s="65">
        <f t="shared" ref="Q103:Q114" si="62">IF(P102=P103,0,P103)</f>
        <v>0</v>
      </c>
      <c r="R103" s="65">
        <f t="shared" ref="R103:R114" si="63">IF(Q103=0,Q104,Q103)</f>
        <v>0</v>
      </c>
      <c r="S103" s="65">
        <f t="shared" ref="S103:S114" si="64">IF(R102=R103,0,R103)</f>
        <v>0</v>
      </c>
      <c r="T103" s="65">
        <f t="shared" ref="T103:T114" si="65">IF(S103=0,S104,S103)</f>
        <v>0</v>
      </c>
      <c r="U103" s="65">
        <f t="shared" ref="U103:U114" si="66">IF(T102=T103,0,T103)</f>
        <v>0</v>
      </c>
      <c r="V103" s="65">
        <f t="shared" ref="V103:V114" si="67">IF(U103=0,U104,U103)</f>
        <v>0</v>
      </c>
      <c r="W103" s="65">
        <f t="shared" ref="W103:W114" si="68">IF(V102=V103,0,V103)</f>
        <v>0</v>
      </c>
      <c r="X103" s="65" t="str">
        <f t="shared" ref="X103:X114" si="69">IF(W103=0,W104,W103)</f>
        <v>senioři</v>
      </c>
      <c r="Y103" s="65" t="str">
        <f t="shared" ref="Y103:Y114" si="70">IF(X102=X103,0,X103)</f>
        <v>senioři</v>
      </c>
      <c r="Z103" s="65"/>
      <c r="AA103" s="65" t="str">
        <f t="shared" ref="AA103:AA114" si="71">IF(Y103=0,Y104,Y103)</f>
        <v>senioři</v>
      </c>
      <c r="AB103" s="65" t="str">
        <f t="shared" ref="AB103:AB114" si="72">IF(AA102=AA103,0,AA103)</f>
        <v>senioři</v>
      </c>
      <c r="AC103" s="65" t="str">
        <f t="shared" ref="AC103:AC114" si="73">IF(AB103=0,AB104,AB103)</f>
        <v>senioři</v>
      </c>
      <c r="AD103" s="65" t="str">
        <f t="shared" ref="AD103:AD114" si="74">IF(AC102=AC103,0,AC103)</f>
        <v>senioři</v>
      </c>
      <c r="AE103" s="65" t="str">
        <f t="shared" ref="AE103:AE114" si="75">IF(AD103=0,AD104,AD103)</f>
        <v>senioři</v>
      </c>
      <c r="AF103" s="65" t="str">
        <f t="shared" ref="AF103:AF114" si="76">IF(AE102=AE103,0,AE103)</f>
        <v>senioři</v>
      </c>
      <c r="AG103" s="65" t="str">
        <f t="shared" ref="AG103:AG114" si="77">IF(AF103=0,AF104,AF103)</f>
        <v>senioři</v>
      </c>
      <c r="AH103" s="65" t="str">
        <f t="shared" ref="AH103:AH114" si="78">IF(AG102=AG103,0,AG103)</f>
        <v>senioři</v>
      </c>
      <c r="AI103" s="65" t="str">
        <f t="shared" ref="AI103:AI114" si="79">IF(AH103=0,AH104,AH103)</f>
        <v>senioři</v>
      </c>
      <c r="AJ103" s="65" t="str">
        <f t="shared" ref="AJ103:AJ114" si="80">IF(AI102=AI103,0,AI103)</f>
        <v>senioři</v>
      </c>
      <c r="AK103" s="65" t="str">
        <f t="shared" ref="AK103:AK114" si="81">IF(AJ103=0,AJ104,AJ103)</f>
        <v>senioři</v>
      </c>
      <c r="AL103" s="65" t="str">
        <f t="shared" ref="AL103:AL114" si="82">IF(AK102=AK103,0,AK103)</f>
        <v>senioři</v>
      </c>
      <c r="AM103" s="65" t="str">
        <f t="shared" ref="AM103:AM114" si="83">IF(AL103=0,AL104,AL103)</f>
        <v>senioři</v>
      </c>
      <c r="AN103" s="65" t="str">
        <f t="shared" ref="AN103:AN114" si="84">IF(AM102=AM103,0,AM103)</f>
        <v>senioři</v>
      </c>
      <c r="AO103" s="65" t="str">
        <f t="shared" ref="AO103:AO114" si="85">IF(AN103=0,AN104,AN103)</f>
        <v>senioři</v>
      </c>
      <c r="AP103" s="65" t="str">
        <f t="shared" ref="AP103:AP114" si="86">IF(AO102=AO103,0,AO103)</f>
        <v>senioři</v>
      </c>
      <c r="AQ103" s="65" t="str">
        <f>IF(AP103=0,$M$59,AP103)</f>
        <v>senioři</v>
      </c>
    </row>
    <row r="104" spans="9:43" x14ac:dyDescent="0.2">
      <c r="I104" t="str">
        <f>Hmotnosti2!$G$6</f>
        <v>B přípravka žáci</v>
      </c>
      <c r="J104" s="64">
        <f>$H$18</f>
        <v>0</v>
      </c>
      <c r="K104" s="66">
        <f t="shared" ref="K104:K114" si="87">IF(J104=0,0,I104)</f>
        <v>0</v>
      </c>
      <c r="L104" s="65">
        <f t="shared" ref="L104:L114" si="88">IF(K104=0,K105,K104)</f>
        <v>0</v>
      </c>
      <c r="M104" s="65">
        <f t="shared" ref="M104:M114" si="89">IF(L103=L104,0,L104)</f>
        <v>0</v>
      </c>
      <c r="N104" s="65">
        <f t="shared" ref="N104:N114" si="90">IF(M104=0,M105,M104)</f>
        <v>0</v>
      </c>
      <c r="O104" s="65">
        <f t="shared" ref="O104:O114" si="91">IF(N103=N104,0,N104)</f>
        <v>0</v>
      </c>
      <c r="P104" s="65">
        <f t="shared" si="61"/>
        <v>0</v>
      </c>
      <c r="Q104" s="65">
        <f t="shared" si="62"/>
        <v>0</v>
      </c>
      <c r="R104" s="65">
        <f t="shared" si="63"/>
        <v>0</v>
      </c>
      <c r="S104" s="65">
        <f t="shared" si="64"/>
        <v>0</v>
      </c>
      <c r="T104" s="65">
        <f t="shared" si="65"/>
        <v>0</v>
      </c>
      <c r="U104" s="65">
        <f t="shared" si="66"/>
        <v>0</v>
      </c>
      <c r="V104" s="65" t="str">
        <f t="shared" si="67"/>
        <v>senioři</v>
      </c>
      <c r="W104" s="65" t="str">
        <f t="shared" si="68"/>
        <v>senioři</v>
      </c>
      <c r="X104" s="65" t="str">
        <f t="shared" si="69"/>
        <v>senioři</v>
      </c>
      <c r="Y104" s="65">
        <f t="shared" si="70"/>
        <v>0</v>
      </c>
      <c r="Z104" s="65"/>
      <c r="AA104" s="65">
        <f t="shared" si="71"/>
        <v>0</v>
      </c>
      <c r="AB104" s="65">
        <f t="shared" si="72"/>
        <v>0</v>
      </c>
      <c r="AC104" s="65">
        <f t="shared" si="73"/>
        <v>0</v>
      </c>
      <c r="AD104" s="65">
        <f t="shared" si="74"/>
        <v>0</v>
      </c>
      <c r="AE104" s="65">
        <f t="shared" si="75"/>
        <v>0</v>
      </c>
      <c r="AF104" s="65">
        <f t="shared" si="76"/>
        <v>0</v>
      </c>
      <c r="AG104" s="65">
        <f t="shared" si="77"/>
        <v>0</v>
      </c>
      <c r="AH104" s="65">
        <f t="shared" si="78"/>
        <v>0</v>
      </c>
      <c r="AI104" s="65">
        <f t="shared" si="79"/>
        <v>0</v>
      </c>
      <c r="AJ104" s="65">
        <f t="shared" si="80"/>
        <v>0</v>
      </c>
      <c r="AK104" s="65">
        <f t="shared" si="81"/>
        <v>0</v>
      </c>
      <c r="AL104" s="65">
        <f t="shared" si="82"/>
        <v>0</v>
      </c>
      <c r="AM104" s="65" t="str">
        <f t="shared" si="83"/>
        <v>seniorky</v>
      </c>
      <c r="AN104" s="65" t="str">
        <f t="shared" si="84"/>
        <v>seniorky</v>
      </c>
      <c r="AO104" s="65" t="str">
        <f t="shared" si="85"/>
        <v>seniorky</v>
      </c>
      <c r="AP104" s="65" t="str">
        <f t="shared" si="86"/>
        <v>seniorky</v>
      </c>
      <c r="AQ104" s="65" t="str">
        <f t="shared" ref="AQ104:AQ114" si="92">IF(AP104=0,$M$59,AP104)</f>
        <v>seniorky</v>
      </c>
    </row>
    <row r="105" spans="9:43" x14ac:dyDescent="0.2">
      <c r="I105" t="str">
        <f>Hmotnosti2!$K$6</f>
        <v xml:space="preserve">A přípravka žáci </v>
      </c>
      <c r="J105" s="64">
        <f>$H$19</f>
        <v>0</v>
      </c>
      <c r="K105" s="66">
        <f t="shared" si="87"/>
        <v>0</v>
      </c>
      <c r="L105" s="65">
        <f t="shared" si="88"/>
        <v>0</v>
      </c>
      <c r="M105" s="65">
        <f t="shared" si="89"/>
        <v>0</v>
      </c>
      <c r="N105" s="65">
        <f t="shared" si="90"/>
        <v>0</v>
      </c>
      <c r="O105" s="65">
        <f t="shared" si="91"/>
        <v>0</v>
      </c>
      <c r="P105" s="65">
        <f t="shared" si="61"/>
        <v>0</v>
      </c>
      <c r="Q105" s="65">
        <f t="shared" si="62"/>
        <v>0</v>
      </c>
      <c r="R105" s="65">
        <f t="shared" si="63"/>
        <v>0</v>
      </c>
      <c r="S105" s="65">
        <f t="shared" si="64"/>
        <v>0</v>
      </c>
      <c r="T105" s="65" t="str">
        <f t="shared" si="65"/>
        <v>senioři</v>
      </c>
      <c r="U105" s="65" t="str">
        <f t="shared" si="66"/>
        <v>senioři</v>
      </c>
      <c r="V105" s="65" t="str">
        <f t="shared" si="67"/>
        <v>senioři</v>
      </c>
      <c r="W105" s="65">
        <f t="shared" si="68"/>
        <v>0</v>
      </c>
      <c r="X105" s="65">
        <f t="shared" si="69"/>
        <v>0</v>
      </c>
      <c r="Y105" s="65">
        <f t="shared" si="70"/>
        <v>0</v>
      </c>
      <c r="Z105" s="65"/>
      <c r="AA105" s="65">
        <f t="shared" si="71"/>
        <v>0</v>
      </c>
      <c r="AB105" s="65">
        <f t="shared" si="72"/>
        <v>0</v>
      </c>
      <c r="AC105" s="65">
        <f t="shared" si="73"/>
        <v>0</v>
      </c>
      <c r="AD105" s="65">
        <f t="shared" si="74"/>
        <v>0</v>
      </c>
      <c r="AE105" s="65">
        <f t="shared" si="75"/>
        <v>0</v>
      </c>
      <c r="AF105" s="65">
        <f t="shared" si="76"/>
        <v>0</v>
      </c>
      <c r="AG105" s="65">
        <f t="shared" si="77"/>
        <v>0</v>
      </c>
      <c r="AH105" s="65">
        <f t="shared" si="78"/>
        <v>0</v>
      </c>
      <c r="AI105" s="65">
        <f t="shared" si="79"/>
        <v>0</v>
      </c>
      <c r="AJ105" s="65">
        <f t="shared" si="80"/>
        <v>0</v>
      </c>
      <c r="AK105" s="65" t="str">
        <f t="shared" si="81"/>
        <v>seniorky</v>
      </c>
      <c r="AL105" s="65" t="str">
        <f t="shared" si="82"/>
        <v>seniorky</v>
      </c>
      <c r="AM105" s="65" t="str">
        <f t="shared" si="83"/>
        <v>seniorky</v>
      </c>
      <c r="AN105" s="65">
        <f t="shared" si="84"/>
        <v>0</v>
      </c>
      <c r="AO105" s="65">
        <f t="shared" si="85"/>
        <v>0</v>
      </c>
      <c r="AP105" s="65">
        <f t="shared" si="86"/>
        <v>0</v>
      </c>
      <c r="AQ105" s="65" t="str">
        <f t="shared" si="92"/>
        <v>xxx</v>
      </c>
    </row>
    <row r="106" spans="9:43" x14ac:dyDescent="0.2">
      <c r="I106" t="str">
        <f>Hmotnosti2!$O$6</f>
        <v>mladší žáci</v>
      </c>
      <c r="J106" s="64">
        <f>$H$20</f>
        <v>0</v>
      </c>
      <c r="K106" s="66">
        <f t="shared" si="87"/>
        <v>0</v>
      </c>
      <c r="L106" s="65">
        <f t="shared" si="88"/>
        <v>0</v>
      </c>
      <c r="M106" s="65">
        <f t="shared" si="89"/>
        <v>0</v>
      </c>
      <c r="N106" s="65">
        <f t="shared" si="90"/>
        <v>0</v>
      </c>
      <c r="O106" s="65">
        <f t="shared" si="91"/>
        <v>0</v>
      </c>
      <c r="P106" s="65">
        <f t="shared" si="61"/>
        <v>0</v>
      </c>
      <c r="Q106" s="65">
        <f t="shared" si="62"/>
        <v>0</v>
      </c>
      <c r="R106" s="65" t="str">
        <f t="shared" si="63"/>
        <v>senioři</v>
      </c>
      <c r="S106" s="65" t="str">
        <f t="shared" si="64"/>
        <v>senioři</v>
      </c>
      <c r="T106" s="65" t="str">
        <f t="shared" si="65"/>
        <v>senioři</v>
      </c>
      <c r="U106" s="65">
        <f t="shared" si="66"/>
        <v>0</v>
      </c>
      <c r="V106" s="65">
        <f t="shared" si="67"/>
        <v>0</v>
      </c>
      <c r="W106" s="65">
        <f t="shared" si="68"/>
        <v>0</v>
      </c>
      <c r="X106" s="65">
        <f t="shared" si="69"/>
        <v>0</v>
      </c>
      <c r="Y106" s="65">
        <f t="shared" si="70"/>
        <v>0</v>
      </c>
      <c r="Z106" s="65"/>
      <c r="AA106" s="65">
        <f t="shared" si="71"/>
        <v>0</v>
      </c>
      <c r="AB106" s="65">
        <f t="shared" si="72"/>
        <v>0</v>
      </c>
      <c r="AC106" s="65">
        <f t="shared" si="73"/>
        <v>0</v>
      </c>
      <c r="AD106" s="65">
        <f t="shared" si="74"/>
        <v>0</v>
      </c>
      <c r="AE106" s="65">
        <f t="shared" si="75"/>
        <v>0</v>
      </c>
      <c r="AF106" s="65">
        <f t="shared" si="76"/>
        <v>0</v>
      </c>
      <c r="AG106" s="65">
        <f t="shared" si="77"/>
        <v>0</v>
      </c>
      <c r="AH106" s="65">
        <f t="shared" si="78"/>
        <v>0</v>
      </c>
      <c r="AI106" s="65" t="str">
        <f t="shared" si="79"/>
        <v>seniorky</v>
      </c>
      <c r="AJ106" s="65" t="str">
        <f t="shared" si="80"/>
        <v>seniorky</v>
      </c>
      <c r="AK106" s="65" t="str">
        <f t="shared" si="81"/>
        <v>seniorky</v>
      </c>
      <c r="AL106" s="65">
        <f t="shared" si="82"/>
        <v>0</v>
      </c>
      <c r="AM106" s="65">
        <f t="shared" si="83"/>
        <v>0</v>
      </c>
      <c r="AN106" s="65">
        <f t="shared" si="84"/>
        <v>0</v>
      </c>
      <c r="AO106" s="65">
        <f t="shared" si="85"/>
        <v>0</v>
      </c>
      <c r="AP106" s="65">
        <f t="shared" si="86"/>
        <v>0</v>
      </c>
      <c r="AQ106" s="65" t="str">
        <f t="shared" si="92"/>
        <v>xxx</v>
      </c>
    </row>
    <row r="107" spans="9:43" x14ac:dyDescent="0.2">
      <c r="I107" t="str">
        <f>Hmotnosti2!$S$6</f>
        <v>žáci</v>
      </c>
      <c r="J107" s="64">
        <f>$H$21</f>
        <v>0</v>
      </c>
      <c r="K107" s="66">
        <f t="shared" si="87"/>
        <v>0</v>
      </c>
      <c r="L107" s="65">
        <f t="shared" si="88"/>
        <v>0</v>
      </c>
      <c r="M107" s="65">
        <f t="shared" si="89"/>
        <v>0</v>
      </c>
      <c r="N107" s="65">
        <f t="shared" si="90"/>
        <v>0</v>
      </c>
      <c r="O107" s="65">
        <f t="shared" si="91"/>
        <v>0</v>
      </c>
      <c r="P107" s="65" t="str">
        <f t="shared" si="61"/>
        <v>senioři</v>
      </c>
      <c r="Q107" s="65" t="str">
        <f t="shared" si="62"/>
        <v>senioři</v>
      </c>
      <c r="R107" s="65" t="str">
        <f t="shared" si="63"/>
        <v>senioři</v>
      </c>
      <c r="S107" s="65">
        <f t="shared" si="64"/>
        <v>0</v>
      </c>
      <c r="T107" s="65">
        <f t="shared" si="65"/>
        <v>0</v>
      </c>
      <c r="U107" s="65">
        <f t="shared" si="66"/>
        <v>0</v>
      </c>
      <c r="V107" s="65">
        <f t="shared" si="67"/>
        <v>0</v>
      </c>
      <c r="W107" s="65">
        <f t="shared" si="68"/>
        <v>0</v>
      </c>
      <c r="X107" s="65">
        <f t="shared" si="69"/>
        <v>0</v>
      </c>
      <c r="Y107" s="65">
        <f t="shared" si="70"/>
        <v>0</v>
      </c>
      <c r="Z107" s="65"/>
      <c r="AA107" s="65">
        <f t="shared" si="71"/>
        <v>0</v>
      </c>
      <c r="AB107" s="65">
        <f t="shared" si="72"/>
        <v>0</v>
      </c>
      <c r="AC107" s="65">
        <f t="shared" si="73"/>
        <v>0</v>
      </c>
      <c r="AD107" s="65">
        <f t="shared" si="74"/>
        <v>0</v>
      </c>
      <c r="AE107" s="65">
        <f t="shared" si="75"/>
        <v>0</v>
      </c>
      <c r="AF107" s="65">
        <f t="shared" si="76"/>
        <v>0</v>
      </c>
      <c r="AG107" s="65" t="str">
        <f t="shared" si="77"/>
        <v>seniorky</v>
      </c>
      <c r="AH107" s="65" t="str">
        <f t="shared" si="78"/>
        <v>seniorky</v>
      </c>
      <c r="AI107" s="65" t="str">
        <f t="shared" si="79"/>
        <v>seniorky</v>
      </c>
      <c r="AJ107" s="65">
        <f t="shared" si="80"/>
        <v>0</v>
      </c>
      <c r="AK107" s="65">
        <f t="shared" si="81"/>
        <v>0</v>
      </c>
      <c r="AL107" s="65">
        <f t="shared" si="82"/>
        <v>0</v>
      </c>
      <c r="AM107" s="65">
        <f t="shared" si="83"/>
        <v>0</v>
      </c>
      <c r="AN107" s="65">
        <f t="shared" si="84"/>
        <v>0</v>
      </c>
      <c r="AO107" s="65">
        <f t="shared" si="85"/>
        <v>0</v>
      </c>
      <c r="AP107" s="65">
        <f t="shared" si="86"/>
        <v>0</v>
      </c>
      <c r="AQ107" s="65" t="str">
        <f t="shared" si="92"/>
        <v>xxx</v>
      </c>
    </row>
    <row r="108" spans="9:43" x14ac:dyDescent="0.2">
      <c r="I108" t="str">
        <f>Hmotnosti2!$W$6</f>
        <v>kadeti</v>
      </c>
      <c r="J108" s="64">
        <f>$H$22</f>
        <v>0</v>
      </c>
      <c r="K108" s="66">
        <f t="shared" si="87"/>
        <v>0</v>
      </c>
      <c r="L108" s="65">
        <f t="shared" si="88"/>
        <v>0</v>
      </c>
      <c r="M108" s="65">
        <f t="shared" si="89"/>
        <v>0</v>
      </c>
      <c r="N108" s="65" t="str">
        <f t="shared" si="90"/>
        <v>senioři</v>
      </c>
      <c r="O108" s="65" t="str">
        <f t="shared" si="91"/>
        <v>senioři</v>
      </c>
      <c r="P108" s="65" t="str">
        <f t="shared" si="61"/>
        <v>senioři</v>
      </c>
      <c r="Q108" s="65">
        <f t="shared" si="62"/>
        <v>0</v>
      </c>
      <c r="R108" s="65">
        <f t="shared" si="63"/>
        <v>0</v>
      </c>
      <c r="S108" s="65">
        <f t="shared" si="64"/>
        <v>0</v>
      </c>
      <c r="T108" s="65">
        <f t="shared" si="65"/>
        <v>0</v>
      </c>
      <c r="U108" s="65">
        <f t="shared" si="66"/>
        <v>0</v>
      </c>
      <c r="V108" s="65">
        <f t="shared" si="67"/>
        <v>0</v>
      </c>
      <c r="W108" s="65">
        <f t="shared" si="68"/>
        <v>0</v>
      </c>
      <c r="X108" s="65">
        <f t="shared" si="69"/>
        <v>0</v>
      </c>
      <c r="Y108" s="65">
        <f t="shared" si="70"/>
        <v>0</v>
      </c>
      <c r="Z108" s="65"/>
      <c r="AA108" s="65">
        <f t="shared" si="71"/>
        <v>0</v>
      </c>
      <c r="AB108" s="65">
        <f t="shared" si="72"/>
        <v>0</v>
      </c>
      <c r="AC108" s="65">
        <f t="shared" si="73"/>
        <v>0</v>
      </c>
      <c r="AD108" s="65">
        <f t="shared" si="74"/>
        <v>0</v>
      </c>
      <c r="AE108" s="65" t="str">
        <f t="shared" si="75"/>
        <v>seniorky</v>
      </c>
      <c r="AF108" s="65" t="str">
        <f t="shared" si="76"/>
        <v>seniorky</v>
      </c>
      <c r="AG108" s="65" t="str">
        <f t="shared" si="77"/>
        <v>seniorky</v>
      </c>
      <c r="AH108" s="65">
        <f t="shared" si="78"/>
        <v>0</v>
      </c>
      <c r="AI108" s="65">
        <f t="shared" si="79"/>
        <v>0</v>
      </c>
      <c r="AJ108" s="65">
        <f t="shared" si="80"/>
        <v>0</v>
      </c>
      <c r="AK108" s="65">
        <f t="shared" si="81"/>
        <v>0</v>
      </c>
      <c r="AL108" s="65">
        <f t="shared" si="82"/>
        <v>0</v>
      </c>
      <c r="AM108" s="65">
        <f t="shared" si="83"/>
        <v>0</v>
      </c>
      <c r="AN108" s="65">
        <f t="shared" si="84"/>
        <v>0</v>
      </c>
      <c r="AO108" s="65">
        <f t="shared" si="85"/>
        <v>0</v>
      </c>
      <c r="AP108" s="65">
        <f t="shared" si="86"/>
        <v>0</v>
      </c>
      <c r="AQ108" s="65" t="str">
        <f t="shared" si="92"/>
        <v>xxx</v>
      </c>
    </row>
    <row r="109" spans="9:43" x14ac:dyDescent="0.2">
      <c r="I109" t="str">
        <f>Hmotnosti2!$AA$6</f>
        <v>junioři</v>
      </c>
      <c r="J109" s="64">
        <f>$H$23</f>
        <v>0</v>
      </c>
      <c r="K109" s="66">
        <f t="shared" si="87"/>
        <v>0</v>
      </c>
      <c r="L109" s="65" t="str">
        <f t="shared" si="88"/>
        <v>senioři</v>
      </c>
      <c r="M109" s="65" t="str">
        <f t="shared" si="89"/>
        <v>senioři</v>
      </c>
      <c r="N109" s="65" t="str">
        <f t="shared" si="90"/>
        <v>senioři</v>
      </c>
      <c r="O109" s="65">
        <f t="shared" si="91"/>
        <v>0</v>
      </c>
      <c r="P109" s="65">
        <f t="shared" si="61"/>
        <v>0</v>
      </c>
      <c r="Q109" s="65">
        <f t="shared" si="62"/>
        <v>0</v>
      </c>
      <c r="R109" s="65">
        <f t="shared" si="63"/>
        <v>0</v>
      </c>
      <c r="S109" s="65">
        <f t="shared" si="64"/>
        <v>0</v>
      </c>
      <c r="T109" s="65">
        <f t="shared" si="65"/>
        <v>0</v>
      </c>
      <c r="U109" s="65">
        <f t="shared" si="66"/>
        <v>0</v>
      </c>
      <c r="V109" s="65">
        <f t="shared" si="67"/>
        <v>0</v>
      </c>
      <c r="W109" s="65">
        <f t="shared" si="68"/>
        <v>0</v>
      </c>
      <c r="X109" s="65">
        <f t="shared" si="69"/>
        <v>0</v>
      </c>
      <c r="Y109" s="65">
        <f t="shared" si="70"/>
        <v>0</v>
      </c>
      <c r="Z109" s="65"/>
      <c r="AA109" s="65">
        <f t="shared" si="71"/>
        <v>0</v>
      </c>
      <c r="AB109" s="65">
        <f t="shared" si="72"/>
        <v>0</v>
      </c>
      <c r="AC109" s="65" t="str">
        <f t="shared" si="73"/>
        <v>seniorky</v>
      </c>
      <c r="AD109" s="65" t="str">
        <f t="shared" si="74"/>
        <v>seniorky</v>
      </c>
      <c r="AE109" s="65" t="str">
        <f t="shared" si="75"/>
        <v>seniorky</v>
      </c>
      <c r="AF109" s="65">
        <f t="shared" si="76"/>
        <v>0</v>
      </c>
      <c r="AG109" s="65">
        <f t="shared" si="77"/>
        <v>0</v>
      </c>
      <c r="AH109" s="65">
        <f t="shared" si="78"/>
        <v>0</v>
      </c>
      <c r="AI109" s="65">
        <f t="shared" si="79"/>
        <v>0</v>
      </c>
      <c r="AJ109" s="65">
        <f t="shared" si="80"/>
        <v>0</v>
      </c>
      <c r="AK109" s="65">
        <f t="shared" si="81"/>
        <v>0</v>
      </c>
      <c r="AL109" s="65">
        <f t="shared" si="82"/>
        <v>0</v>
      </c>
      <c r="AM109" s="65">
        <f t="shared" si="83"/>
        <v>0</v>
      </c>
      <c r="AN109" s="65">
        <f t="shared" si="84"/>
        <v>0</v>
      </c>
      <c r="AO109" s="65">
        <f t="shared" si="85"/>
        <v>0</v>
      </c>
      <c r="AP109" s="65">
        <f t="shared" si="86"/>
        <v>0</v>
      </c>
      <c r="AQ109" s="65" t="str">
        <f t="shared" si="92"/>
        <v>xxx</v>
      </c>
    </row>
    <row r="110" spans="9:43" x14ac:dyDescent="0.2">
      <c r="I110" t="str">
        <f>Hmotnosti2!$AE$6</f>
        <v>senioři</v>
      </c>
      <c r="J110" s="64" t="str">
        <f>$H$24</f>
        <v>x</v>
      </c>
      <c r="K110" s="66" t="str">
        <f t="shared" si="87"/>
        <v>senioři</v>
      </c>
      <c r="L110" s="65" t="str">
        <f t="shared" si="88"/>
        <v>senioři</v>
      </c>
      <c r="M110" s="65">
        <f t="shared" si="89"/>
        <v>0</v>
      </c>
      <c r="N110" s="65">
        <f t="shared" si="90"/>
        <v>0</v>
      </c>
      <c r="O110" s="65">
        <f t="shared" si="91"/>
        <v>0</v>
      </c>
      <c r="P110" s="65">
        <f t="shared" si="61"/>
        <v>0</v>
      </c>
      <c r="Q110" s="65">
        <f t="shared" si="62"/>
        <v>0</v>
      </c>
      <c r="R110" s="65">
        <f t="shared" si="63"/>
        <v>0</v>
      </c>
      <c r="S110" s="65">
        <f t="shared" si="64"/>
        <v>0</v>
      </c>
      <c r="T110" s="65">
        <f t="shared" si="65"/>
        <v>0</v>
      </c>
      <c r="U110" s="65">
        <f t="shared" si="66"/>
        <v>0</v>
      </c>
      <c r="V110" s="65">
        <f t="shared" si="67"/>
        <v>0</v>
      </c>
      <c r="W110" s="65">
        <f t="shared" si="68"/>
        <v>0</v>
      </c>
      <c r="X110" s="65">
        <f t="shared" si="69"/>
        <v>0</v>
      </c>
      <c r="Y110" s="65">
        <f t="shared" si="70"/>
        <v>0</v>
      </c>
      <c r="Z110" s="65"/>
      <c r="AA110" s="65" t="str">
        <f t="shared" si="71"/>
        <v>seniorky</v>
      </c>
      <c r="AB110" s="65" t="str">
        <f t="shared" si="72"/>
        <v>seniorky</v>
      </c>
      <c r="AC110" s="65" t="str">
        <f t="shared" si="73"/>
        <v>seniorky</v>
      </c>
      <c r="AD110" s="65">
        <f t="shared" si="74"/>
        <v>0</v>
      </c>
      <c r="AE110" s="65">
        <f t="shared" si="75"/>
        <v>0</v>
      </c>
      <c r="AF110" s="65">
        <f t="shared" si="76"/>
        <v>0</v>
      </c>
      <c r="AG110" s="65">
        <f t="shared" si="77"/>
        <v>0</v>
      </c>
      <c r="AH110" s="65">
        <f t="shared" si="78"/>
        <v>0</v>
      </c>
      <c r="AI110" s="65">
        <f t="shared" si="79"/>
        <v>0</v>
      </c>
      <c r="AJ110" s="65">
        <f t="shared" si="80"/>
        <v>0</v>
      </c>
      <c r="AK110" s="65">
        <f t="shared" si="81"/>
        <v>0</v>
      </c>
      <c r="AL110" s="65">
        <f t="shared" si="82"/>
        <v>0</v>
      </c>
      <c r="AM110" s="65">
        <f t="shared" si="83"/>
        <v>0</v>
      </c>
      <c r="AN110" s="65">
        <f t="shared" si="84"/>
        <v>0</v>
      </c>
      <c r="AO110" s="65">
        <f t="shared" si="85"/>
        <v>0</v>
      </c>
      <c r="AP110" s="65">
        <f t="shared" si="86"/>
        <v>0</v>
      </c>
      <c r="AQ110" s="65" t="str">
        <f t="shared" si="92"/>
        <v>xxx</v>
      </c>
    </row>
    <row r="111" spans="9:43" x14ac:dyDescent="0.2">
      <c r="I111" t="str">
        <f>Hmotnosti2!$AI$6</f>
        <v>C příp. žákyně (6 - 7 let)</v>
      </c>
      <c r="J111" s="64">
        <f>$H$26</f>
        <v>0</v>
      </c>
      <c r="K111" s="66">
        <f t="shared" si="87"/>
        <v>0</v>
      </c>
      <c r="L111" s="65">
        <f t="shared" si="88"/>
        <v>0</v>
      </c>
      <c r="M111" s="65">
        <f t="shared" si="89"/>
        <v>0</v>
      </c>
      <c r="N111" s="65">
        <f t="shared" si="90"/>
        <v>0</v>
      </c>
      <c r="O111" s="65">
        <f t="shared" si="91"/>
        <v>0</v>
      </c>
      <c r="P111" s="65">
        <f t="shared" si="61"/>
        <v>0</v>
      </c>
      <c r="Q111" s="65">
        <f t="shared" si="62"/>
        <v>0</v>
      </c>
      <c r="R111" s="65">
        <f t="shared" si="63"/>
        <v>0</v>
      </c>
      <c r="S111" s="65">
        <f t="shared" si="64"/>
        <v>0</v>
      </c>
      <c r="T111" s="65">
        <f t="shared" si="65"/>
        <v>0</v>
      </c>
      <c r="U111" s="65">
        <f t="shared" si="66"/>
        <v>0</v>
      </c>
      <c r="V111" s="65">
        <f t="shared" si="67"/>
        <v>0</v>
      </c>
      <c r="W111" s="65">
        <f t="shared" si="68"/>
        <v>0</v>
      </c>
      <c r="X111" s="65" t="str">
        <f t="shared" si="69"/>
        <v>seniorky</v>
      </c>
      <c r="Y111" s="65" t="str">
        <f t="shared" si="70"/>
        <v>seniorky</v>
      </c>
      <c r="Z111" s="65"/>
      <c r="AA111" s="65" t="str">
        <f t="shared" si="71"/>
        <v>seniorky</v>
      </c>
      <c r="AB111" s="65">
        <f t="shared" si="72"/>
        <v>0</v>
      </c>
      <c r="AC111" s="65">
        <f t="shared" si="73"/>
        <v>0</v>
      </c>
      <c r="AD111" s="65">
        <f t="shared" si="74"/>
        <v>0</v>
      </c>
      <c r="AE111" s="65">
        <f t="shared" si="75"/>
        <v>0</v>
      </c>
      <c r="AF111" s="65">
        <f t="shared" si="76"/>
        <v>0</v>
      </c>
      <c r="AG111" s="65">
        <f t="shared" si="77"/>
        <v>0</v>
      </c>
      <c r="AH111" s="65">
        <f t="shared" si="78"/>
        <v>0</v>
      </c>
      <c r="AI111" s="65">
        <f t="shared" si="79"/>
        <v>0</v>
      </c>
      <c r="AJ111" s="65">
        <f t="shared" si="80"/>
        <v>0</v>
      </c>
      <c r="AK111" s="65">
        <f t="shared" si="81"/>
        <v>0</v>
      </c>
      <c r="AL111" s="65">
        <f t="shared" si="82"/>
        <v>0</v>
      </c>
      <c r="AM111" s="65">
        <f t="shared" si="83"/>
        <v>0</v>
      </c>
      <c r="AN111" s="65">
        <f t="shared" si="84"/>
        <v>0</v>
      </c>
      <c r="AO111" s="65">
        <f t="shared" si="85"/>
        <v>0</v>
      </c>
      <c r="AP111" s="65">
        <f t="shared" si="86"/>
        <v>0</v>
      </c>
      <c r="AQ111" s="65" t="str">
        <f t="shared" si="92"/>
        <v>xxx</v>
      </c>
    </row>
    <row r="112" spans="9:43" x14ac:dyDescent="0.2">
      <c r="I112" t="str">
        <f>Hmotnosti2!$AM$6</f>
        <v>B příp. žákyně (8 - 9 let)</v>
      </c>
      <c r="J112" s="64">
        <f>$H$27</f>
        <v>0</v>
      </c>
      <c r="K112" s="66">
        <f t="shared" si="87"/>
        <v>0</v>
      </c>
      <c r="L112" s="65">
        <f t="shared" si="88"/>
        <v>0</v>
      </c>
      <c r="M112" s="65">
        <f t="shared" si="89"/>
        <v>0</v>
      </c>
      <c r="N112" s="65">
        <f t="shared" si="90"/>
        <v>0</v>
      </c>
      <c r="O112" s="65">
        <f t="shared" si="91"/>
        <v>0</v>
      </c>
      <c r="P112" s="65">
        <f t="shared" si="61"/>
        <v>0</v>
      </c>
      <c r="Q112" s="65">
        <f t="shared" si="62"/>
        <v>0</v>
      </c>
      <c r="R112" s="65">
        <f t="shared" si="63"/>
        <v>0</v>
      </c>
      <c r="S112" s="65">
        <f t="shared" si="64"/>
        <v>0</v>
      </c>
      <c r="T112" s="65">
        <f t="shared" si="65"/>
        <v>0</v>
      </c>
      <c r="U112" s="65">
        <f t="shared" si="66"/>
        <v>0</v>
      </c>
      <c r="V112" s="65" t="str">
        <f t="shared" si="67"/>
        <v>seniorky</v>
      </c>
      <c r="W112" s="65" t="str">
        <f t="shared" si="68"/>
        <v>seniorky</v>
      </c>
      <c r="X112" s="65" t="str">
        <f t="shared" si="69"/>
        <v>seniorky</v>
      </c>
      <c r="Y112" s="65">
        <f t="shared" si="70"/>
        <v>0</v>
      </c>
      <c r="Z112" s="65"/>
      <c r="AA112" s="65">
        <f t="shared" si="71"/>
        <v>0</v>
      </c>
      <c r="AB112" s="65">
        <f t="shared" si="72"/>
        <v>0</v>
      </c>
      <c r="AC112" s="65">
        <f t="shared" si="73"/>
        <v>0</v>
      </c>
      <c r="AD112" s="65">
        <f t="shared" si="74"/>
        <v>0</v>
      </c>
      <c r="AE112" s="65">
        <f t="shared" si="75"/>
        <v>0</v>
      </c>
      <c r="AF112" s="65">
        <f t="shared" si="76"/>
        <v>0</v>
      </c>
      <c r="AG112" s="65">
        <f t="shared" si="77"/>
        <v>0</v>
      </c>
      <c r="AH112" s="65">
        <f t="shared" si="78"/>
        <v>0</v>
      </c>
      <c r="AI112" s="65">
        <f t="shared" si="79"/>
        <v>0</v>
      </c>
      <c r="AJ112" s="65">
        <f t="shared" si="80"/>
        <v>0</v>
      </c>
      <c r="AK112" s="65">
        <f t="shared" si="81"/>
        <v>0</v>
      </c>
      <c r="AL112" s="65">
        <f t="shared" si="82"/>
        <v>0</v>
      </c>
      <c r="AM112" s="65">
        <f t="shared" si="83"/>
        <v>0</v>
      </c>
      <c r="AN112" s="65">
        <f t="shared" si="84"/>
        <v>0</v>
      </c>
      <c r="AO112" s="65">
        <f t="shared" si="85"/>
        <v>0</v>
      </c>
      <c r="AP112" s="65">
        <f t="shared" si="86"/>
        <v>0</v>
      </c>
      <c r="AQ112" s="65" t="str">
        <f t="shared" si="92"/>
        <v>xxx</v>
      </c>
    </row>
    <row r="113" spans="9:43" x14ac:dyDescent="0.2">
      <c r="I113" t="str">
        <f>Hmotnosti2!$AQ$6</f>
        <v>A přípravka žákyně</v>
      </c>
      <c r="J113" s="64">
        <f>$H$28</f>
        <v>0</v>
      </c>
      <c r="K113" s="66">
        <f t="shared" si="87"/>
        <v>0</v>
      </c>
      <c r="L113" s="65">
        <f t="shared" si="88"/>
        <v>0</v>
      </c>
      <c r="M113" s="65">
        <f t="shared" si="89"/>
        <v>0</v>
      </c>
      <c r="N113" s="65">
        <f t="shared" si="90"/>
        <v>0</v>
      </c>
      <c r="O113" s="65">
        <f t="shared" si="91"/>
        <v>0</v>
      </c>
      <c r="P113" s="65">
        <f t="shared" si="61"/>
        <v>0</v>
      </c>
      <c r="Q113" s="65">
        <f t="shared" si="62"/>
        <v>0</v>
      </c>
      <c r="R113" s="65">
        <f t="shared" si="63"/>
        <v>0</v>
      </c>
      <c r="S113" s="65">
        <f t="shared" si="64"/>
        <v>0</v>
      </c>
      <c r="T113" s="65" t="str">
        <f t="shared" si="65"/>
        <v>seniorky</v>
      </c>
      <c r="U113" s="65" t="str">
        <f t="shared" si="66"/>
        <v>seniorky</v>
      </c>
      <c r="V113" s="65" t="str">
        <f t="shared" si="67"/>
        <v>seniorky</v>
      </c>
      <c r="W113" s="65">
        <f t="shared" si="68"/>
        <v>0</v>
      </c>
      <c r="X113" s="65">
        <f t="shared" si="69"/>
        <v>0</v>
      </c>
      <c r="Y113" s="65">
        <f t="shared" si="70"/>
        <v>0</v>
      </c>
      <c r="Z113" s="65"/>
      <c r="AA113" s="65">
        <f t="shared" si="71"/>
        <v>0</v>
      </c>
      <c r="AB113" s="65">
        <f t="shared" si="72"/>
        <v>0</v>
      </c>
      <c r="AC113" s="65">
        <f t="shared" si="73"/>
        <v>0</v>
      </c>
      <c r="AD113" s="65">
        <f t="shared" si="74"/>
        <v>0</v>
      </c>
      <c r="AE113" s="65">
        <f t="shared" si="75"/>
        <v>0</v>
      </c>
      <c r="AF113" s="65">
        <f t="shared" si="76"/>
        <v>0</v>
      </c>
      <c r="AG113" s="65">
        <f t="shared" si="77"/>
        <v>0</v>
      </c>
      <c r="AH113" s="65">
        <f t="shared" si="78"/>
        <v>0</v>
      </c>
      <c r="AI113" s="65">
        <f t="shared" si="79"/>
        <v>0</v>
      </c>
      <c r="AJ113" s="65">
        <f t="shared" si="80"/>
        <v>0</v>
      </c>
      <c r="AK113" s="65">
        <f t="shared" si="81"/>
        <v>0</v>
      </c>
      <c r="AL113" s="65">
        <f t="shared" si="82"/>
        <v>0</v>
      </c>
      <c r="AM113" s="65">
        <f t="shared" si="83"/>
        <v>0</v>
      </c>
      <c r="AN113" s="65">
        <f t="shared" si="84"/>
        <v>0</v>
      </c>
      <c r="AO113" s="65">
        <f t="shared" si="85"/>
        <v>0</v>
      </c>
      <c r="AP113" s="65">
        <f t="shared" si="86"/>
        <v>0</v>
      </c>
      <c r="AQ113" s="65" t="str">
        <f t="shared" si="92"/>
        <v>xxx</v>
      </c>
    </row>
    <row r="114" spans="9:43" x14ac:dyDescent="0.2">
      <c r="I114" t="str">
        <f>Hmotnosti2!$AU$6</f>
        <v>mladší žákyně</v>
      </c>
      <c r="J114" s="64">
        <f>$H$29</f>
        <v>0</v>
      </c>
      <c r="K114" s="66">
        <f t="shared" si="87"/>
        <v>0</v>
      </c>
      <c r="L114" s="65">
        <f t="shared" si="88"/>
        <v>0</v>
      </c>
      <c r="M114" s="65">
        <f t="shared" si="89"/>
        <v>0</v>
      </c>
      <c r="N114" s="65">
        <f t="shared" si="90"/>
        <v>0</v>
      </c>
      <c r="O114" s="65">
        <f t="shared" si="91"/>
        <v>0</v>
      </c>
      <c r="P114" s="65">
        <f t="shared" si="61"/>
        <v>0</v>
      </c>
      <c r="Q114" s="65">
        <f t="shared" si="62"/>
        <v>0</v>
      </c>
      <c r="R114" s="65" t="str">
        <f t="shared" si="63"/>
        <v>seniorky</v>
      </c>
      <c r="S114" s="65" t="str">
        <f t="shared" si="64"/>
        <v>seniorky</v>
      </c>
      <c r="T114" s="65" t="str">
        <f t="shared" si="65"/>
        <v>seniorky</v>
      </c>
      <c r="U114" s="65">
        <f t="shared" si="66"/>
        <v>0</v>
      </c>
      <c r="V114" s="65">
        <f t="shared" si="67"/>
        <v>0</v>
      </c>
      <c r="W114" s="65">
        <f t="shared" si="68"/>
        <v>0</v>
      </c>
      <c r="X114" s="65">
        <f t="shared" si="69"/>
        <v>0</v>
      </c>
      <c r="Y114" s="65">
        <f t="shared" si="70"/>
        <v>0</v>
      </c>
      <c r="Z114" s="65"/>
      <c r="AA114" s="65">
        <f t="shared" si="71"/>
        <v>0</v>
      </c>
      <c r="AB114" s="65">
        <f t="shared" si="72"/>
        <v>0</v>
      </c>
      <c r="AC114" s="65">
        <f t="shared" si="73"/>
        <v>0</v>
      </c>
      <c r="AD114" s="65">
        <f t="shared" si="74"/>
        <v>0</v>
      </c>
      <c r="AE114" s="65">
        <f t="shared" si="75"/>
        <v>0</v>
      </c>
      <c r="AF114" s="65">
        <f t="shared" si="76"/>
        <v>0</v>
      </c>
      <c r="AG114" s="65">
        <f t="shared" si="77"/>
        <v>0</v>
      </c>
      <c r="AH114" s="65">
        <f t="shared" si="78"/>
        <v>0</v>
      </c>
      <c r="AI114" s="65">
        <f t="shared" si="79"/>
        <v>0</v>
      </c>
      <c r="AJ114" s="65">
        <f t="shared" si="80"/>
        <v>0</v>
      </c>
      <c r="AK114" s="65">
        <f t="shared" si="81"/>
        <v>0</v>
      </c>
      <c r="AL114" s="65">
        <f t="shared" si="82"/>
        <v>0</v>
      </c>
      <c r="AM114" s="65">
        <f t="shared" si="83"/>
        <v>0</v>
      </c>
      <c r="AN114" s="65">
        <f t="shared" si="84"/>
        <v>0</v>
      </c>
      <c r="AO114" s="65">
        <f t="shared" si="85"/>
        <v>0</v>
      </c>
      <c r="AP114" s="65">
        <f t="shared" si="86"/>
        <v>0</v>
      </c>
      <c r="AQ114" s="65" t="str">
        <f t="shared" si="92"/>
        <v>xxx</v>
      </c>
    </row>
    <row r="115" spans="9:43" x14ac:dyDescent="0.2">
      <c r="I115" t="str">
        <f>Hmotnosti2!$AY$6</f>
        <v>žákyně</v>
      </c>
      <c r="J115" s="64">
        <f>$H$30</f>
        <v>0</v>
      </c>
      <c r="K115" s="66">
        <f>IF(J115=0,0,I115)</f>
        <v>0</v>
      </c>
      <c r="L115" s="65">
        <f>IF(K115=0,K116,K115)</f>
        <v>0</v>
      </c>
      <c r="M115" s="65">
        <f>IF(L114=L115,0,L115)</f>
        <v>0</v>
      </c>
      <c r="N115" s="65">
        <f>IF(M115=0,M116,M115)</f>
        <v>0</v>
      </c>
      <c r="O115" s="65">
        <f>IF(N114=N115,0,N115)</f>
        <v>0</v>
      </c>
      <c r="P115" s="65" t="str">
        <f>IF(O115=0,O116,O115)</f>
        <v>seniorky</v>
      </c>
      <c r="Q115" s="65" t="str">
        <f>IF(P114=P115,0,P115)</f>
        <v>seniorky</v>
      </c>
      <c r="R115" s="65" t="str">
        <f>IF(Q115=0,Q116,Q115)</f>
        <v>seniorky</v>
      </c>
      <c r="S115" s="65">
        <f>IF(R114=R115,0,R115)</f>
        <v>0</v>
      </c>
      <c r="T115" s="65">
        <f>IF(S115=0,S116,S115)</f>
        <v>0</v>
      </c>
      <c r="U115" s="65">
        <f>IF(T114=T115,0,T115)</f>
        <v>0</v>
      </c>
      <c r="V115" s="65">
        <f>IF(U115=0,U116,U115)</f>
        <v>0</v>
      </c>
      <c r="W115" s="65">
        <f>IF(V114=V115,0,V115)</f>
        <v>0</v>
      </c>
      <c r="X115" s="65">
        <f>IF(W115=0,W116,W115)</f>
        <v>0</v>
      </c>
      <c r="Y115" s="65">
        <f>IF(X114=X115,0,X115)</f>
        <v>0</v>
      </c>
      <c r="Z115" s="65"/>
      <c r="AA115" s="65">
        <f>IF(Y115=0,Y116,Y115)</f>
        <v>0</v>
      </c>
      <c r="AB115" s="65">
        <f>IF(AA114=AA115,0,AA115)</f>
        <v>0</v>
      </c>
      <c r="AC115" s="65">
        <f>IF(AB115=0,AB116,AB115)</f>
        <v>0</v>
      </c>
      <c r="AD115" s="65">
        <f>IF(AC114=AC115,0,AC115)</f>
        <v>0</v>
      </c>
      <c r="AE115" s="65">
        <f>IF(AD115=0,AD116,AD115)</f>
        <v>0</v>
      </c>
      <c r="AF115" s="65">
        <f>IF(AE114=AE115,0,AE115)</f>
        <v>0</v>
      </c>
      <c r="AG115" s="65">
        <f>IF(AF115=0,AF116,AF115)</f>
        <v>0</v>
      </c>
      <c r="AH115" s="65">
        <f>IF(AG114=AG115,0,AG115)</f>
        <v>0</v>
      </c>
      <c r="AI115" s="65">
        <f>IF(AH115=0,AH116,AH115)</f>
        <v>0</v>
      </c>
      <c r="AJ115" s="65">
        <f>IF(AI114=AI115,0,AI115)</f>
        <v>0</v>
      </c>
      <c r="AK115" s="65">
        <f>IF(AJ115=0,AJ116,AJ115)</f>
        <v>0</v>
      </c>
      <c r="AL115" s="65">
        <f>IF(AK114=AK115,0,AK115)</f>
        <v>0</v>
      </c>
      <c r="AM115" s="65">
        <f>IF(AL115=0,AL116,AL115)</f>
        <v>0</v>
      </c>
      <c r="AN115" s="65">
        <f>IF(AM114=AM115,0,AM115)</f>
        <v>0</v>
      </c>
      <c r="AO115" s="65">
        <f>IF(AN115=0,AN116,AN115)</f>
        <v>0</v>
      </c>
      <c r="AP115" s="65">
        <f>IF(AO114=AO115,0,AO115)</f>
        <v>0</v>
      </c>
      <c r="AQ115" s="65" t="str">
        <f>IF(AP115=0,$M$59,AP115)</f>
        <v>xxx</v>
      </c>
    </row>
    <row r="116" spans="9:43" x14ac:dyDescent="0.2">
      <c r="I116" t="str">
        <f>Hmotnosti2!$BC$6</f>
        <v>kadetky</v>
      </c>
      <c r="J116" s="64">
        <f>$H$31</f>
        <v>0</v>
      </c>
      <c r="K116" s="66">
        <f>IF(J116=0,0,I116)</f>
        <v>0</v>
      </c>
      <c r="L116" s="65">
        <f>IF(K116=0,K117,K116)</f>
        <v>0</v>
      </c>
      <c r="M116" s="65">
        <f>IF(L115=L116,0,L116)</f>
        <v>0</v>
      </c>
      <c r="N116" s="65" t="str">
        <f>IF(M116=0,M117,M116)</f>
        <v>seniorky</v>
      </c>
      <c r="O116" s="65" t="str">
        <f>IF(N115=N116,0,N116)</f>
        <v>seniorky</v>
      </c>
      <c r="P116" s="65" t="str">
        <f>IF(O116=0,O117,O116)</f>
        <v>seniorky</v>
      </c>
      <c r="Q116" s="65">
        <f>IF(P115=P116,0,P116)</f>
        <v>0</v>
      </c>
      <c r="R116" s="65">
        <f>IF(Q116=0,Q117,Q116)</f>
        <v>0</v>
      </c>
      <c r="S116" s="65">
        <f>IF(R115=R116,0,R116)</f>
        <v>0</v>
      </c>
      <c r="T116" s="65">
        <f>IF(S116=0,S117,S116)</f>
        <v>0</v>
      </c>
      <c r="U116" s="65">
        <f>IF(T115=T116,0,T116)</f>
        <v>0</v>
      </c>
      <c r="V116" s="65">
        <f>IF(U116=0,U117,U116)</f>
        <v>0</v>
      </c>
      <c r="W116" s="65">
        <f>IF(V115=V116,0,V116)</f>
        <v>0</v>
      </c>
      <c r="X116" s="65">
        <f>IF(W116=0,W117,W116)</f>
        <v>0</v>
      </c>
      <c r="Y116" s="65">
        <f>IF(X115=X116,0,X116)</f>
        <v>0</v>
      </c>
      <c r="Z116" s="65"/>
      <c r="AA116" s="65">
        <f>IF(Y116=0,Y117,Y116)</f>
        <v>0</v>
      </c>
      <c r="AB116" s="65">
        <f>IF(AA115=AA116,0,AA116)</f>
        <v>0</v>
      </c>
      <c r="AC116" s="65">
        <f>IF(AB116=0,AB117,AB116)</f>
        <v>0</v>
      </c>
      <c r="AD116" s="65">
        <f>IF(AC115=AC116,0,AC116)</f>
        <v>0</v>
      </c>
      <c r="AE116" s="65">
        <f>IF(AD116=0,AD117,AD116)</f>
        <v>0</v>
      </c>
      <c r="AF116" s="65">
        <f>IF(AE115=AE116,0,AE116)</f>
        <v>0</v>
      </c>
      <c r="AG116" s="65">
        <f>IF(AF116=0,AF117,AF116)</f>
        <v>0</v>
      </c>
      <c r="AH116" s="65">
        <f>IF(AG115=AG116,0,AG116)</f>
        <v>0</v>
      </c>
      <c r="AI116" s="65">
        <f>IF(AH116=0,AH117,AH116)</f>
        <v>0</v>
      </c>
      <c r="AJ116" s="65">
        <f>IF(AI115=AI116,0,AI116)</f>
        <v>0</v>
      </c>
      <c r="AK116" s="65">
        <f>IF(AJ116=0,AJ117,AJ116)</f>
        <v>0</v>
      </c>
      <c r="AL116" s="65">
        <f>IF(AK115=AK116,0,AK116)</f>
        <v>0</v>
      </c>
      <c r="AM116" s="65">
        <f>IF(AL116=0,AL117,AL116)</f>
        <v>0</v>
      </c>
      <c r="AN116" s="65">
        <f>IF(AM115=AM116,0,AM116)</f>
        <v>0</v>
      </c>
      <c r="AO116" s="65">
        <f>IF(AN116=0,AN117,AN116)</f>
        <v>0</v>
      </c>
      <c r="AP116" s="65">
        <f>IF(AO115=AO116,0,AO116)</f>
        <v>0</v>
      </c>
      <c r="AQ116" s="65" t="str">
        <f>IF(AP116=0,$M$59,AP116)</f>
        <v>xxx</v>
      </c>
    </row>
    <row r="117" spans="9:43" x14ac:dyDescent="0.2">
      <c r="I117" t="str">
        <f>Hmotnosti2!$BG$6</f>
        <v>juniorky</v>
      </c>
      <c r="J117" s="64">
        <f>$H$32</f>
        <v>0</v>
      </c>
      <c r="K117" s="66">
        <f>IF(J117=0,0,I117)</f>
        <v>0</v>
      </c>
      <c r="L117" s="65" t="str">
        <f>IF(K117=0,K118,K117)</f>
        <v>seniorky</v>
      </c>
      <c r="M117" s="65" t="str">
        <f>IF(L116=L117,0,L117)</f>
        <v>seniorky</v>
      </c>
      <c r="N117" s="65" t="str">
        <f>IF(M117=0,M118,M117)</f>
        <v>seniorky</v>
      </c>
      <c r="O117" s="65">
        <f>IF(N116=N117,0,N117)</f>
        <v>0</v>
      </c>
      <c r="P117" s="65">
        <f>IF(O117=0,O118,O117)</f>
        <v>0</v>
      </c>
      <c r="Q117" s="65">
        <f>IF(P116=P117,0,P117)</f>
        <v>0</v>
      </c>
      <c r="R117" s="65">
        <f>IF(Q117=0,Q118,Q117)</f>
        <v>0</v>
      </c>
      <c r="S117" s="65">
        <f>IF(R116=R117,0,R117)</f>
        <v>0</v>
      </c>
      <c r="T117" s="65">
        <f>IF(S117=0,S118,S117)</f>
        <v>0</v>
      </c>
      <c r="U117" s="65">
        <f>IF(T116=T117,0,T117)</f>
        <v>0</v>
      </c>
      <c r="V117" s="65">
        <f>IF(U117=0,U118,U117)</f>
        <v>0</v>
      </c>
      <c r="W117" s="65">
        <f>IF(V116=V117,0,V117)</f>
        <v>0</v>
      </c>
      <c r="X117" s="65">
        <f>IF(W117=0,W118,W117)</f>
        <v>0</v>
      </c>
      <c r="Y117" s="65">
        <f>IF(X116=X117,0,X117)</f>
        <v>0</v>
      </c>
      <c r="Z117" s="65"/>
      <c r="AA117" s="65">
        <f>IF(Y117=0,Y118,Y117)</f>
        <v>0</v>
      </c>
      <c r="AB117" s="65">
        <f>IF(AA116=AA117,0,AA117)</f>
        <v>0</v>
      </c>
      <c r="AC117" s="65">
        <f>IF(AB117=0,AB118,AB117)</f>
        <v>0</v>
      </c>
      <c r="AD117" s="65">
        <f>IF(AC116=AC117,0,AC117)</f>
        <v>0</v>
      </c>
      <c r="AE117" s="65">
        <f>IF(AD117=0,AD118,AD117)</f>
        <v>0</v>
      </c>
      <c r="AF117" s="65">
        <f>IF(AE116=AE117,0,AE117)</f>
        <v>0</v>
      </c>
      <c r="AG117" s="65">
        <f>IF(AF117=0,AF118,AF117)</f>
        <v>0</v>
      </c>
      <c r="AH117" s="65">
        <f>IF(AG116=AG117,0,AG117)</f>
        <v>0</v>
      </c>
      <c r="AI117" s="65">
        <f>IF(AH117=0,AH118,AH117)</f>
        <v>0</v>
      </c>
      <c r="AJ117" s="65">
        <f>IF(AI116=AI117,0,AI117)</f>
        <v>0</v>
      </c>
      <c r="AK117" s="65">
        <f>IF(AJ117=0,AJ118,AJ117)</f>
        <v>0</v>
      </c>
      <c r="AL117" s="65">
        <f>IF(AK116=AK117,0,AK117)</f>
        <v>0</v>
      </c>
      <c r="AM117" s="65">
        <f>IF(AL117=0,AL118,AL117)</f>
        <v>0</v>
      </c>
      <c r="AN117" s="65">
        <f>IF(AM116=AM117,0,AM117)</f>
        <v>0</v>
      </c>
      <c r="AO117" s="65">
        <f>IF(AN117=0,AN118,AN117)</f>
        <v>0</v>
      </c>
      <c r="AP117" s="65">
        <f>IF(AO116=AO117,0,AO117)</f>
        <v>0</v>
      </c>
      <c r="AQ117" s="65" t="str">
        <f>IF(AP117=0,$M$59,AP117)</f>
        <v>xxx</v>
      </c>
    </row>
    <row r="118" spans="9:43" x14ac:dyDescent="0.2">
      <c r="I118" t="str">
        <f>Hmotnosti2!$BK$6</f>
        <v>seniorky</v>
      </c>
      <c r="J118" s="64" t="str">
        <f>$H$33</f>
        <v>x</v>
      </c>
      <c r="K118" s="66" t="str">
        <f>IF(J118=0,0,I118)</f>
        <v>seniorky</v>
      </c>
      <c r="L118" s="65" t="str">
        <f>IF(K118=0,K119,K118)</f>
        <v>seniorky</v>
      </c>
      <c r="M118" s="65">
        <f>IF(L117=L118,0,L118)</f>
        <v>0</v>
      </c>
      <c r="N118" s="65">
        <f>IF(M118=0,M119,M118)</f>
        <v>0</v>
      </c>
      <c r="O118" s="65">
        <f>IF(N117=N118,0,N118)</f>
        <v>0</v>
      </c>
      <c r="P118" s="65">
        <f>IF(O118=0,O119,O118)</f>
        <v>0</v>
      </c>
      <c r="Q118" s="65">
        <f>IF(P117=P118,0,P118)</f>
        <v>0</v>
      </c>
      <c r="R118" s="65">
        <f>IF(Q118=0,Q119,Q118)</f>
        <v>0</v>
      </c>
      <c r="S118" s="65">
        <f>IF(R117=R118,0,R118)</f>
        <v>0</v>
      </c>
      <c r="T118" s="65">
        <f>IF(S118=0,S119,S118)</f>
        <v>0</v>
      </c>
      <c r="U118" s="65">
        <f>IF(T117=T118,0,T118)</f>
        <v>0</v>
      </c>
      <c r="V118" s="65">
        <f>IF(U118=0,U119,U118)</f>
        <v>0</v>
      </c>
      <c r="W118" s="65">
        <f>IF(V117=V118,0,V118)</f>
        <v>0</v>
      </c>
      <c r="X118" s="65">
        <f>IF(W118=0,W119,W118)</f>
        <v>0</v>
      </c>
      <c r="Y118" s="65">
        <f>IF(X117=X118,0,X118)</f>
        <v>0</v>
      </c>
      <c r="Z118" s="65"/>
      <c r="AA118" s="65">
        <f>IF(Y118=0,Y119,Y118)</f>
        <v>0</v>
      </c>
      <c r="AB118" s="65">
        <f>IF(AA117=AA118,0,AA118)</f>
        <v>0</v>
      </c>
      <c r="AC118" s="65">
        <f>IF(AB118=0,AB119,AB118)</f>
        <v>0</v>
      </c>
      <c r="AD118" s="65">
        <f>IF(AC117=AC118,0,AC118)</f>
        <v>0</v>
      </c>
      <c r="AE118" s="65">
        <f>IF(AD118=0,AD119,AD118)</f>
        <v>0</v>
      </c>
      <c r="AF118" s="65">
        <f>IF(AE117=AE118,0,AE118)</f>
        <v>0</v>
      </c>
      <c r="AG118" s="65">
        <f>IF(AF118=0,AF119,AF118)</f>
        <v>0</v>
      </c>
      <c r="AH118" s="65">
        <f>IF(AG117=AG118,0,AG118)</f>
        <v>0</v>
      </c>
      <c r="AI118" s="65">
        <f>IF(AH118=0,AH119,AH118)</f>
        <v>0</v>
      </c>
      <c r="AJ118" s="65">
        <f>IF(AI117=AI118,0,AI118)</f>
        <v>0</v>
      </c>
      <c r="AK118" s="65">
        <f>IF(AJ118=0,AJ119,AJ118)</f>
        <v>0</v>
      </c>
      <c r="AL118" s="65">
        <f>IF(AK117=AK118,0,AK118)</f>
        <v>0</v>
      </c>
      <c r="AM118" s="65">
        <f>IF(AL118=0,AL119,AL118)</f>
        <v>0</v>
      </c>
      <c r="AN118" s="65">
        <f>IF(AM117=AM118,0,AM118)</f>
        <v>0</v>
      </c>
      <c r="AO118" s="65">
        <f>IF(AN118=0,AN119,AN118)</f>
        <v>0</v>
      </c>
      <c r="AP118" s="65">
        <f>IF(AO117=AO118,0,AO118)</f>
        <v>0</v>
      </c>
      <c r="AQ118" s="65" t="str">
        <f>IF(AP118=0,$M$59,AP118)</f>
        <v>xxx</v>
      </c>
    </row>
    <row r="122" spans="9:43" x14ac:dyDescent="0.2">
      <c r="I122" t="s">
        <v>161</v>
      </c>
    </row>
    <row r="123" spans="9:43" x14ac:dyDescent="0.2">
      <c r="K123" t="s">
        <v>162</v>
      </c>
      <c r="L123" s="15" t="s">
        <v>163</v>
      </c>
      <c r="M123" s="15" t="s">
        <v>164</v>
      </c>
      <c r="N123" s="15" t="s">
        <v>167</v>
      </c>
      <c r="O123" s="15" t="s">
        <v>166</v>
      </c>
      <c r="P123" s="15" t="s">
        <v>165</v>
      </c>
      <c r="R123" s="15" t="s">
        <v>168</v>
      </c>
    </row>
    <row r="124" spans="9:43" x14ac:dyDescent="0.2">
      <c r="I124" t="str">
        <f>F17</f>
        <v>C příp. žáci</v>
      </c>
      <c r="K124" t="str">
        <f>CA17</f>
        <v/>
      </c>
      <c r="L124" s="15">
        <f>H17</f>
        <v>0</v>
      </c>
      <c r="M124" s="15">
        <f>IF(L124=0,0,1)</f>
        <v>0</v>
      </c>
      <c r="N124" s="15">
        <f>IF(M124=0,0,1)</f>
        <v>0</v>
      </c>
      <c r="O124" s="15">
        <f>IF(M124=0,17,Q124)</f>
        <v>17</v>
      </c>
      <c r="P124" s="15" t="str">
        <f>IF(O124=99,"",K124)</f>
        <v/>
      </c>
      <c r="Q124" s="15">
        <v>1</v>
      </c>
      <c r="R124" s="15">
        <f>SMALL($O$124:$O$139,Q124)</f>
        <v>8</v>
      </c>
      <c r="S124" s="15" t="str">
        <f>INDEX($P$124:$P$140,R124)</f>
        <v/>
      </c>
      <c r="T124" s="15" t="str">
        <f>IF(S124=0,"",S124)</f>
        <v/>
      </c>
    </row>
    <row r="125" spans="9:43" x14ac:dyDescent="0.2">
      <c r="I125" t="str">
        <f t="shared" ref="I125:I131" si="93">F18</f>
        <v>B příp. žáci</v>
      </c>
      <c r="K125" t="str">
        <f t="shared" ref="K125:K131" si="94">CA18</f>
        <v/>
      </c>
      <c r="L125" s="15">
        <f t="shared" ref="L125:L131" si="95">H18</f>
        <v>0</v>
      </c>
      <c r="M125" s="15">
        <f t="shared" ref="M125:M139" si="96">IF(L125=0,0,1)</f>
        <v>0</v>
      </c>
      <c r="N125" s="15">
        <f>IF(M125=0,N124,N124+1)</f>
        <v>0</v>
      </c>
      <c r="O125" s="15">
        <f t="shared" ref="O125:O139" si="97">IF(M125=0,17,Q125)</f>
        <v>17</v>
      </c>
      <c r="P125" s="15" t="str">
        <f t="shared" ref="P125:P139" si="98">IF(O125=99,"",K125)</f>
        <v/>
      </c>
      <c r="Q125" s="15">
        <f>Q124+1</f>
        <v>2</v>
      </c>
      <c r="R125" s="15">
        <f t="shared" ref="R125:R139" si="99">SMALL($O$124:$O$139,Q125)</f>
        <v>16</v>
      </c>
      <c r="S125" s="15" t="str">
        <f t="shared" ref="S125:S139" si="100">INDEX($P$124:$P$140,R125)</f>
        <v>v.s.</v>
      </c>
      <c r="T125" s="15" t="str">
        <f t="shared" ref="T125:T139" si="101">IF(S125=0,"",S125)</f>
        <v>v.s.</v>
      </c>
    </row>
    <row r="126" spans="9:43" x14ac:dyDescent="0.2">
      <c r="I126" t="str">
        <f t="shared" si="93"/>
        <v xml:space="preserve">A příp. žáci </v>
      </c>
      <c r="K126" t="str">
        <f t="shared" si="94"/>
        <v/>
      </c>
      <c r="L126" s="15">
        <f t="shared" si="95"/>
        <v>0</v>
      </c>
      <c r="M126" s="15">
        <f t="shared" si="96"/>
        <v>0</v>
      </c>
      <c r="N126" s="15">
        <f t="shared" ref="N126:N139" si="102">IF(M126=0,N125,N125+1)</f>
        <v>0</v>
      </c>
      <c r="O126" s="15">
        <f t="shared" si="97"/>
        <v>17</v>
      </c>
      <c r="P126" s="15" t="str">
        <f t="shared" si="98"/>
        <v/>
      </c>
      <c r="Q126" s="15">
        <f t="shared" ref="Q126:Q139" si="103">Q125+1</f>
        <v>3</v>
      </c>
      <c r="R126" s="15">
        <f t="shared" si="99"/>
        <v>17</v>
      </c>
      <c r="S126" s="15">
        <f t="shared" si="100"/>
        <v>0</v>
      </c>
      <c r="T126" s="15" t="str">
        <f t="shared" si="101"/>
        <v/>
      </c>
    </row>
    <row r="127" spans="9:43" x14ac:dyDescent="0.2">
      <c r="I127" t="str">
        <f t="shared" si="93"/>
        <v>ml.ž</v>
      </c>
      <c r="K127" t="str">
        <f t="shared" si="94"/>
        <v/>
      </c>
      <c r="L127" s="15">
        <f t="shared" si="95"/>
        <v>0</v>
      </c>
      <c r="M127" s="15">
        <f t="shared" si="96"/>
        <v>0</v>
      </c>
      <c r="N127" s="15">
        <f t="shared" si="102"/>
        <v>0</v>
      </c>
      <c r="O127" s="15">
        <f t="shared" si="97"/>
        <v>17</v>
      </c>
      <c r="P127" s="15" t="str">
        <f t="shared" si="98"/>
        <v/>
      </c>
      <c r="Q127" s="15">
        <f t="shared" si="103"/>
        <v>4</v>
      </c>
      <c r="R127" s="15">
        <f t="shared" si="99"/>
        <v>17</v>
      </c>
      <c r="S127" s="15">
        <f t="shared" si="100"/>
        <v>0</v>
      </c>
      <c r="T127" s="15" t="str">
        <f t="shared" si="101"/>
        <v/>
      </c>
    </row>
    <row r="128" spans="9:43" x14ac:dyDescent="0.2">
      <c r="I128" t="str">
        <f t="shared" si="93"/>
        <v>žák</v>
      </c>
      <c r="K128" t="str">
        <f t="shared" si="94"/>
        <v/>
      </c>
      <c r="L128" s="15">
        <f t="shared" si="95"/>
        <v>0</v>
      </c>
      <c r="M128" s="15">
        <f t="shared" si="96"/>
        <v>0</v>
      </c>
      <c r="N128" s="15">
        <f t="shared" si="102"/>
        <v>0</v>
      </c>
      <c r="O128" s="15">
        <f t="shared" si="97"/>
        <v>17</v>
      </c>
      <c r="P128" s="15" t="str">
        <f t="shared" si="98"/>
        <v/>
      </c>
      <c r="Q128" s="15">
        <f t="shared" si="103"/>
        <v>5</v>
      </c>
      <c r="R128" s="15">
        <f t="shared" si="99"/>
        <v>17</v>
      </c>
      <c r="S128" s="15">
        <f>INDEX($P$124:$P$140,R128)</f>
        <v>0</v>
      </c>
      <c r="T128" s="15" t="str">
        <f t="shared" si="101"/>
        <v/>
      </c>
    </row>
    <row r="129" spans="9:20" x14ac:dyDescent="0.2">
      <c r="I129" t="str">
        <f t="shared" si="93"/>
        <v>kad</v>
      </c>
      <c r="K129" t="str">
        <f t="shared" si="94"/>
        <v/>
      </c>
      <c r="L129" s="15">
        <f t="shared" si="95"/>
        <v>0</v>
      </c>
      <c r="M129" s="15">
        <f t="shared" si="96"/>
        <v>0</v>
      </c>
      <c r="N129" s="15">
        <f t="shared" si="102"/>
        <v>0</v>
      </c>
      <c r="O129" s="15">
        <f t="shared" si="97"/>
        <v>17</v>
      </c>
      <c r="P129" s="15" t="str">
        <f t="shared" si="98"/>
        <v/>
      </c>
      <c r="Q129" s="15">
        <f t="shared" si="103"/>
        <v>6</v>
      </c>
      <c r="R129" s="15">
        <f t="shared" si="99"/>
        <v>17</v>
      </c>
      <c r="S129" s="15">
        <f t="shared" si="100"/>
        <v>0</v>
      </c>
      <c r="T129" s="15" t="str">
        <f t="shared" si="101"/>
        <v/>
      </c>
    </row>
    <row r="130" spans="9:20" x14ac:dyDescent="0.2">
      <c r="I130" t="str">
        <f t="shared" si="93"/>
        <v>jun</v>
      </c>
      <c r="K130" t="str">
        <f t="shared" si="94"/>
        <v/>
      </c>
      <c r="L130" s="15">
        <f t="shared" si="95"/>
        <v>0</v>
      </c>
      <c r="M130" s="15">
        <f t="shared" si="96"/>
        <v>0</v>
      </c>
      <c r="N130" s="15">
        <f t="shared" si="102"/>
        <v>0</v>
      </c>
      <c r="O130" s="15">
        <f t="shared" si="97"/>
        <v>17</v>
      </c>
      <c r="P130" s="15" t="str">
        <f t="shared" si="98"/>
        <v/>
      </c>
      <c r="Q130" s="15">
        <f t="shared" si="103"/>
        <v>7</v>
      </c>
      <c r="R130" s="15">
        <f t="shared" si="99"/>
        <v>17</v>
      </c>
      <c r="S130" s="15">
        <f t="shared" si="100"/>
        <v>0</v>
      </c>
      <c r="T130" s="15" t="str">
        <f t="shared" si="101"/>
        <v/>
      </c>
    </row>
    <row r="131" spans="9:20" x14ac:dyDescent="0.2">
      <c r="I131" t="str">
        <f t="shared" si="93"/>
        <v>sen</v>
      </c>
      <c r="K131" t="str">
        <f t="shared" si="94"/>
        <v/>
      </c>
      <c r="L131" s="15" t="str">
        <f t="shared" si="95"/>
        <v>x</v>
      </c>
      <c r="M131" s="15">
        <f t="shared" si="96"/>
        <v>1</v>
      </c>
      <c r="N131" s="15">
        <f t="shared" si="102"/>
        <v>1</v>
      </c>
      <c r="O131" s="15">
        <f t="shared" si="97"/>
        <v>8</v>
      </c>
      <c r="P131" s="15" t="str">
        <f t="shared" si="98"/>
        <v/>
      </c>
      <c r="Q131" s="15">
        <f t="shared" si="103"/>
        <v>8</v>
      </c>
      <c r="R131" s="15">
        <f t="shared" si="99"/>
        <v>17</v>
      </c>
      <c r="S131" s="15">
        <f t="shared" si="100"/>
        <v>0</v>
      </c>
      <c r="T131" s="15" t="str">
        <f t="shared" si="101"/>
        <v/>
      </c>
    </row>
    <row r="132" spans="9:20" x14ac:dyDescent="0.2">
      <c r="I132" t="str">
        <f t="shared" ref="I132:I139" si="104">F26</f>
        <v>ž-C příp</v>
      </c>
      <c r="K132" t="str">
        <f t="shared" ref="K132:K139" si="105">CA26</f>
        <v>v.s.</v>
      </c>
      <c r="L132" s="15">
        <f>H26</f>
        <v>0</v>
      </c>
      <c r="M132" s="15">
        <f t="shared" si="96"/>
        <v>0</v>
      </c>
      <c r="N132" s="15">
        <f t="shared" si="102"/>
        <v>1</v>
      </c>
      <c r="O132" s="15">
        <f t="shared" si="97"/>
        <v>17</v>
      </c>
      <c r="P132" s="15" t="str">
        <f t="shared" si="98"/>
        <v>v.s.</v>
      </c>
      <c r="Q132" s="15">
        <f t="shared" si="103"/>
        <v>9</v>
      </c>
      <c r="R132" s="15">
        <f t="shared" si="99"/>
        <v>17</v>
      </c>
      <c r="S132" s="15">
        <f t="shared" si="100"/>
        <v>0</v>
      </c>
      <c r="T132" s="15" t="str">
        <f t="shared" si="101"/>
        <v/>
      </c>
    </row>
    <row r="133" spans="9:20" x14ac:dyDescent="0.2">
      <c r="I133" t="str">
        <f t="shared" si="104"/>
        <v>ž-B příp</v>
      </c>
      <c r="K133" t="str">
        <f t="shared" si="105"/>
        <v>v.s.</v>
      </c>
      <c r="L133" s="15">
        <f t="shared" ref="L133:L139" si="106">H27</f>
        <v>0</v>
      </c>
      <c r="M133" s="15">
        <f t="shared" si="96"/>
        <v>0</v>
      </c>
      <c r="N133" s="15">
        <f t="shared" si="102"/>
        <v>1</v>
      </c>
      <c r="O133" s="15">
        <f t="shared" si="97"/>
        <v>17</v>
      </c>
      <c r="P133" s="15" t="str">
        <f t="shared" si="98"/>
        <v>v.s.</v>
      </c>
      <c r="Q133" s="15">
        <f t="shared" si="103"/>
        <v>10</v>
      </c>
      <c r="R133" s="15">
        <f t="shared" si="99"/>
        <v>17</v>
      </c>
      <c r="S133" s="15">
        <f t="shared" si="100"/>
        <v>0</v>
      </c>
      <c r="T133" s="15" t="str">
        <f t="shared" si="101"/>
        <v/>
      </c>
    </row>
    <row r="134" spans="9:20" x14ac:dyDescent="0.2">
      <c r="I134" t="str">
        <f t="shared" si="104"/>
        <v>ž-A příp</v>
      </c>
      <c r="K134" t="str">
        <f t="shared" si="105"/>
        <v>v.s.</v>
      </c>
      <c r="L134" s="15">
        <f t="shared" si="106"/>
        <v>0</v>
      </c>
      <c r="M134" s="15">
        <f t="shared" si="96"/>
        <v>0</v>
      </c>
      <c r="N134" s="15">
        <f t="shared" si="102"/>
        <v>1</v>
      </c>
      <c r="O134" s="15">
        <f t="shared" si="97"/>
        <v>17</v>
      </c>
      <c r="P134" s="15" t="str">
        <f t="shared" si="98"/>
        <v>v.s.</v>
      </c>
      <c r="Q134" s="15">
        <f t="shared" si="103"/>
        <v>11</v>
      </c>
      <c r="R134" s="15">
        <f t="shared" si="99"/>
        <v>17</v>
      </c>
      <c r="S134" s="15">
        <f t="shared" si="100"/>
        <v>0</v>
      </c>
      <c r="T134" s="15" t="str">
        <f t="shared" si="101"/>
        <v/>
      </c>
    </row>
    <row r="135" spans="9:20" x14ac:dyDescent="0.2">
      <c r="I135" t="str">
        <f t="shared" si="104"/>
        <v>ž-ml.ž</v>
      </c>
      <c r="K135" t="str">
        <f t="shared" si="105"/>
        <v>v.s.</v>
      </c>
      <c r="L135" s="15">
        <f t="shared" si="106"/>
        <v>0</v>
      </c>
      <c r="M135" s="15">
        <f t="shared" si="96"/>
        <v>0</v>
      </c>
      <c r="N135" s="15">
        <f t="shared" si="102"/>
        <v>1</v>
      </c>
      <c r="O135" s="15">
        <f t="shared" si="97"/>
        <v>17</v>
      </c>
      <c r="P135" s="15" t="str">
        <f t="shared" si="98"/>
        <v>v.s.</v>
      </c>
      <c r="Q135" s="15">
        <f t="shared" si="103"/>
        <v>12</v>
      </c>
      <c r="R135" s="15">
        <f t="shared" si="99"/>
        <v>17</v>
      </c>
      <c r="S135" s="15">
        <f t="shared" si="100"/>
        <v>0</v>
      </c>
      <c r="T135" s="15" t="str">
        <f t="shared" si="101"/>
        <v/>
      </c>
    </row>
    <row r="136" spans="9:20" x14ac:dyDescent="0.2">
      <c r="I136" t="str">
        <f t="shared" si="104"/>
        <v>ž-žák</v>
      </c>
      <c r="K136" t="str">
        <f t="shared" si="105"/>
        <v>v.s.</v>
      </c>
      <c r="L136" s="15">
        <f t="shared" si="106"/>
        <v>0</v>
      </c>
      <c r="M136" s="15">
        <f t="shared" si="96"/>
        <v>0</v>
      </c>
      <c r="N136" s="15">
        <f t="shared" si="102"/>
        <v>1</v>
      </c>
      <c r="O136" s="15">
        <f t="shared" si="97"/>
        <v>17</v>
      </c>
      <c r="P136" s="15" t="str">
        <f t="shared" si="98"/>
        <v>v.s.</v>
      </c>
      <c r="Q136" s="15">
        <f t="shared" si="103"/>
        <v>13</v>
      </c>
      <c r="R136" s="15">
        <f t="shared" si="99"/>
        <v>17</v>
      </c>
      <c r="S136" s="15">
        <f t="shared" si="100"/>
        <v>0</v>
      </c>
      <c r="T136" s="15" t="str">
        <f t="shared" si="101"/>
        <v/>
      </c>
    </row>
    <row r="137" spans="9:20" x14ac:dyDescent="0.2">
      <c r="I137" t="str">
        <f t="shared" si="104"/>
        <v>ž-kad</v>
      </c>
      <c r="K137" t="str">
        <f t="shared" si="105"/>
        <v>v.s.</v>
      </c>
      <c r="L137" s="15">
        <f t="shared" si="106"/>
        <v>0</v>
      </c>
      <c r="M137" s="15">
        <f t="shared" si="96"/>
        <v>0</v>
      </c>
      <c r="N137" s="15">
        <f t="shared" si="102"/>
        <v>1</v>
      </c>
      <c r="O137" s="15">
        <f t="shared" si="97"/>
        <v>17</v>
      </c>
      <c r="P137" s="15" t="str">
        <f t="shared" si="98"/>
        <v>v.s.</v>
      </c>
      <c r="Q137" s="15">
        <f t="shared" si="103"/>
        <v>14</v>
      </c>
      <c r="R137" s="15">
        <f t="shared" si="99"/>
        <v>17</v>
      </c>
      <c r="S137" s="15">
        <f t="shared" si="100"/>
        <v>0</v>
      </c>
      <c r="T137" s="15" t="str">
        <f t="shared" si="101"/>
        <v/>
      </c>
    </row>
    <row r="138" spans="9:20" x14ac:dyDescent="0.2">
      <c r="I138" t="str">
        <f t="shared" si="104"/>
        <v>ž-jun</v>
      </c>
      <c r="K138" t="str">
        <f t="shared" si="105"/>
        <v>v.s.</v>
      </c>
      <c r="L138" s="15">
        <f t="shared" si="106"/>
        <v>0</v>
      </c>
      <c r="M138" s="15">
        <f t="shared" si="96"/>
        <v>0</v>
      </c>
      <c r="N138" s="15">
        <f t="shared" si="102"/>
        <v>1</v>
      </c>
      <c r="O138" s="15">
        <f t="shared" si="97"/>
        <v>17</v>
      </c>
      <c r="P138" s="15" t="str">
        <f t="shared" si="98"/>
        <v>v.s.</v>
      </c>
      <c r="Q138" s="15">
        <f t="shared" si="103"/>
        <v>15</v>
      </c>
      <c r="R138" s="15">
        <f t="shared" si="99"/>
        <v>17</v>
      </c>
      <c r="S138" s="15">
        <f t="shared" si="100"/>
        <v>0</v>
      </c>
      <c r="T138" s="15" t="str">
        <f t="shared" si="101"/>
        <v/>
      </c>
    </row>
    <row r="139" spans="9:20" x14ac:dyDescent="0.2">
      <c r="I139" t="str">
        <f t="shared" si="104"/>
        <v>ž-sen</v>
      </c>
      <c r="K139" t="str">
        <f t="shared" si="105"/>
        <v>v.s.</v>
      </c>
      <c r="L139" s="15" t="str">
        <f t="shared" si="106"/>
        <v>x</v>
      </c>
      <c r="M139" s="15">
        <f t="shared" si="96"/>
        <v>1</v>
      </c>
      <c r="N139" s="15">
        <f t="shared" si="102"/>
        <v>2</v>
      </c>
      <c r="O139" s="15">
        <f t="shared" si="97"/>
        <v>16</v>
      </c>
      <c r="P139" s="15" t="str">
        <f t="shared" si="98"/>
        <v>v.s.</v>
      </c>
      <c r="Q139" s="15">
        <f t="shared" si="103"/>
        <v>16</v>
      </c>
      <c r="R139" s="15">
        <f t="shared" si="99"/>
        <v>17</v>
      </c>
      <c r="S139" s="15">
        <f t="shared" si="100"/>
        <v>0</v>
      </c>
      <c r="T139" s="15" t="str">
        <f t="shared" si="101"/>
        <v/>
      </c>
    </row>
    <row r="140" spans="9:20" x14ac:dyDescent="0.2">
      <c r="Q140" s="15">
        <v>17</v>
      </c>
    </row>
  </sheetData>
  <mergeCells count="6">
    <mergeCell ref="A1:G1"/>
    <mergeCell ref="D8:E8"/>
    <mergeCell ref="D5:E5"/>
    <mergeCell ref="F5:G5"/>
    <mergeCell ref="F8:G8"/>
    <mergeCell ref="G3:H3"/>
  </mergeCells>
  <phoneticPr fontId="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90" orientation="portrait" r:id="rId1"/>
  <headerFooter alignWithMargins="0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BK59"/>
  <sheetViews>
    <sheetView topLeftCell="A4" workbookViewId="0">
      <selection activeCell="I61" sqref="I61"/>
    </sheetView>
  </sheetViews>
  <sheetFormatPr defaultRowHeight="12.75" x14ac:dyDescent="0.2"/>
  <cols>
    <col min="1" max="1" width="4.7109375" style="15" customWidth="1"/>
    <col min="2" max="2" width="6.7109375" style="15" customWidth="1"/>
    <col min="3" max="3" width="6.7109375" customWidth="1"/>
    <col min="4" max="4" width="2.7109375" customWidth="1"/>
    <col min="5" max="5" width="4.7109375" style="15" customWidth="1"/>
    <col min="6" max="7" width="6.7109375" customWidth="1"/>
    <col min="8" max="8" width="2.7109375" customWidth="1"/>
    <col min="9" max="9" width="4.7109375" style="15" customWidth="1"/>
    <col min="10" max="11" width="6.7109375" customWidth="1"/>
    <col min="12" max="12" width="2.7109375" customWidth="1"/>
    <col min="13" max="13" width="4.7109375" style="15" customWidth="1"/>
    <col min="14" max="15" width="6.7109375" customWidth="1"/>
    <col min="16" max="16" width="2.7109375" customWidth="1"/>
    <col min="17" max="17" width="4.7109375" style="15" customWidth="1"/>
    <col min="18" max="19" width="6.7109375" customWidth="1"/>
    <col min="20" max="20" width="2.7109375" customWidth="1"/>
    <col min="21" max="21" width="4.7109375" style="15" customWidth="1"/>
    <col min="22" max="23" width="6.7109375" customWidth="1"/>
    <col min="24" max="24" width="2.7109375" customWidth="1"/>
    <col min="25" max="25" width="4.7109375" style="15" customWidth="1"/>
    <col min="26" max="27" width="6.7109375" customWidth="1"/>
    <col min="28" max="28" width="2.7109375" customWidth="1"/>
    <col min="29" max="29" width="4.7109375" style="15" customWidth="1"/>
    <col min="30" max="31" width="6.7109375" customWidth="1"/>
    <col min="32" max="32" width="2.7109375" customWidth="1"/>
    <col min="33" max="33" width="4.7109375" style="15" customWidth="1"/>
    <col min="34" max="35" width="6.7109375" customWidth="1"/>
    <col min="36" max="36" width="2.7109375" customWidth="1"/>
    <col min="37" max="37" width="4.7109375" style="15" customWidth="1"/>
    <col min="38" max="39" width="6.7109375" customWidth="1"/>
    <col min="40" max="40" width="2.7109375" customWidth="1"/>
    <col min="41" max="41" width="4.7109375" style="15" customWidth="1"/>
    <col min="42" max="43" width="6.7109375" customWidth="1"/>
    <col min="44" max="44" width="2.7109375" customWidth="1"/>
    <col min="45" max="45" width="4.7109375" style="15" customWidth="1"/>
    <col min="46" max="47" width="6.7109375" customWidth="1"/>
    <col min="48" max="48" width="2.7109375" customWidth="1"/>
    <col min="49" max="49" width="4.7109375" customWidth="1"/>
    <col min="50" max="51" width="6.7109375" customWidth="1"/>
    <col min="52" max="52" width="2.7109375" customWidth="1"/>
    <col min="53" max="53" width="4.7109375" customWidth="1"/>
    <col min="54" max="55" width="6.7109375" customWidth="1"/>
    <col min="56" max="56" width="2.7109375" customWidth="1"/>
    <col min="57" max="57" width="4.7109375" customWidth="1"/>
    <col min="58" max="59" width="6.7109375" customWidth="1"/>
    <col min="60" max="60" width="2.7109375" customWidth="1"/>
    <col min="61" max="61" width="4.7109375" customWidth="1"/>
    <col min="62" max="63" width="6.7109375" customWidth="1"/>
  </cols>
  <sheetData>
    <row r="2" spans="1:63" ht="26.25" x14ac:dyDescent="0.4">
      <c r="B2" s="71" t="s">
        <v>85</v>
      </c>
      <c r="N2" s="223" t="str">
        <f>Soutěž!F13</f>
        <v>věk. kat.</v>
      </c>
      <c r="O2" s="223"/>
      <c r="P2" s="223"/>
      <c r="Q2" s="107">
        <f>B56</f>
        <v>2</v>
      </c>
      <c r="R2" s="223" t="str">
        <f>Soutěž!F15</f>
        <v>hmot.</v>
      </c>
      <c r="S2" s="223"/>
      <c r="T2" s="223"/>
      <c r="U2" s="107">
        <f>B51</f>
        <v>16</v>
      </c>
      <c r="V2" s="64"/>
      <c r="W2" s="64"/>
      <c r="X2" s="64"/>
      <c r="Y2" s="64"/>
      <c r="Z2" s="64"/>
      <c r="AA2" s="64"/>
      <c r="AB2" s="64"/>
      <c r="AC2" s="64"/>
    </row>
    <row r="3" spans="1:63" x14ac:dyDescent="0.2">
      <c r="A3" s="65"/>
      <c r="B3" s="65" t="s">
        <v>154</v>
      </c>
    </row>
    <row r="4" spans="1:63" x14ac:dyDescent="0.2">
      <c r="A4" s="141" t="str">
        <f>'Základní údaje'!L3</f>
        <v>FILA</v>
      </c>
      <c r="B4" s="67" t="str">
        <f>'Základní údaje'!M3</f>
        <v>SZČR</v>
      </c>
      <c r="C4" s="63" t="str">
        <f>'Základní údaje'!CC14</f>
        <v>počet</v>
      </c>
      <c r="E4" s="141" t="str">
        <f>A4</f>
        <v>FILA</v>
      </c>
      <c r="F4" s="67" t="str">
        <f>B4</f>
        <v>SZČR</v>
      </c>
      <c r="G4" s="63" t="str">
        <f>C4</f>
        <v>počet</v>
      </c>
      <c r="I4" s="141" t="str">
        <f>E4</f>
        <v>FILA</v>
      </c>
      <c r="J4" s="67" t="str">
        <f>F4</f>
        <v>SZČR</v>
      </c>
      <c r="K4" s="63" t="str">
        <f>G4</f>
        <v>počet</v>
      </c>
      <c r="M4" s="141" t="str">
        <f>I4</f>
        <v>FILA</v>
      </c>
      <c r="N4" s="67" t="str">
        <f>J4</f>
        <v>SZČR</v>
      </c>
      <c r="O4" s="63" t="str">
        <f>K4</f>
        <v>počet</v>
      </c>
      <c r="Q4" s="141" t="str">
        <f>M4</f>
        <v>FILA</v>
      </c>
      <c r="R4" s="67" t="str">
        <f>N4</f>
        <v>SZČR</v>
      </c>
      <c r="S4" s="63" t="str">
        <f>O4</f>
        <v>počet</v>
      </c>
      <c r="U4" s="141" t="str">
        <f>Q4</f>
        <v>FILA</v>
      </c>
      <c r="V4" s="67" t="str">
        <f>R4</f>
        <v>SZČR</v>
      </c>
      <c r="W4" s="63" t="str">
        <f>S4</f>
        <v>počet</v>
      </c>
      <c r="Y4" s="141" t="str">
        <f>U4</f>
        <v>FILA</v>
      </c>
      <c r="Z4" s="67" t="str">
        <f>V4</f>
        <v>SZČR</v>
      </c>
      <c r="AA4" s="63" t="str">
        <f>W4</f>
        <v>počet</v>
      </c>
      <c r="AC4" s="141" t="str">
        <f>Y4</f>
        <v>FILA</v>
      </c>
      <c r="AD4" s="67" t="str">
        <f>Z4</f>
        <v>SZČR</v>
      </c>
      <c r="AE4" s="63" t="str">
        <f>AA4</f>
        <v>počet</v>
      </c>
      <c r="AG4" s="141" t="str">
        <f>AC4</f>
        <v>FILA</v>
      </c>
      <c r="AH4" s="67" t="str">
        <f>AD4</f>
        <v>SZČR</v>
      </c>
      <c r="AI4" s="63" t="str">
        <f>AE4</f>
        <v>počet</v>
      </c>
      <c r="AK4" s="141" t="str">
        <f>AG4</f>
        <v>FILA</v>
      </c>
      <c r="AL4" s="67" t="str">
        <f>AH4</f>
        <v>SZČR</v>
      </c>
      <c r="AM4" s="63" t="str">
        <f>AI4</f>
        <v>počet</v>
      </c>
      <c r="AO4" s="141" t="str">
        <f>AK4</f>
        <v>FILA</v>
      </c>
      <c r="AP4" s="67" t="str">
        <f>AL4</f>
        <v>SZČR</v>
      </c>
      <c r="AQ4" s="63" t="str">
        <f>AM4</f>
        <v>počet</v>
      </c>
      <c r="AS4" s="141" t="str">
        <f>AO4</f>
        <v>FILA</v>
      </c>
      <c r="AT4" s="67" t="str">
        <f>AP4</f>
        <v>SZČR</v>
      </c>
      <c r="AU4" s="63" t="str">
        <f>AQ4</f>
        <v>počet</v>
      </c>
      <c r="AW4" s="141" t="str">
        <f>AS4</f>
        <v>FILA</v>
      </c>
      <c r="AX4" s="67" t="str">
        <f>AT4</f>
        <v>SZČR</v>
      </c>
      <c r="AY4" s="63" t="str">
        <f>AU4</f>
        <v>počet</v>
      </c>
      <c r="BA4" s="141" t="str">
        <f>AW4</f>
        <v>FILA</v>
      </c>
      <c r="BB4" s="67" t="str">
        <f>AX4</f>
        <v>SZČR</v>
      </c>
      <c r="BC4" s="63" t="str">
        <f>AY4</f>
        <v>počet</v>
      </c>
      <c r="BE4" s="141" t="str">
        <f>BA4</f>
        <v>FILA</v>
      </c>
      <c r="BF4" s="67" t="str">
        <f>BB4</f>
        <v>SZČR</v>
      </c>
      <c r="BG4" s="63" t="str">
        <f>BC4</f>
        <v>počet</v>
      </c>
      <c r="BI4" s="141" t="str">
        <f>BE4</f>
        <v>FILA</v>
      </c>
      <c r="BJ4" s="67" t="str">
        <f>BF4</f>
        <v>SZČR</v>
      </c>
      <c r="BK4" s="63" t="str">
        <f>BG4</f>
        <v>počet</v>
      </c>
    </row>
    <row r="5" spans="1:63" x14ac:dyDescent="0.2">
      <c r="A5" s="141" t="str">
        <f>IF('Základní údaje'!$CF$17=0,"","x")</f>
        <v/>
      </c>
      <c r="B5" s="67" t="str">
        <f>IF('Základní údaje'!$CD$17=0,"","x")</f>
        <v/>
      </c>
      <c r="C5" s="63" t="str">
        <f>IF((B49)=0,"",(B49))</f>
        <v/>
      </c>
      <c r="D5" s="64"/>
      <c r="E5" s="141" t="str">
        <f>IF('Základní údaje'!$CF$18=0,"","x")</f>
        <v/>
      </c>
      <c r="F5" s="67" t="str">
        <f>IF('Základní údaje'!$CD$18=0,"","x")</f>
        <v/>
      </c>
      <c r="G5" s="63" t="str">
        <f>IF((F49)=0,"",(F49))</f>
        <v/>
      </c>
      <c r="H5" s="64"/>
      <c r="I5" s="141" t="str">
        <f>IF('Základní údaje'!$CF$19=0,"","x")</f>
        <v/>
      </c>
      <c r="J5" s="67" t="str">
        <f>IF('Základní údaje'!$CD$19=0,"","x")</f>
        <v/>
      </c>
      <c r="K5" s="63" t="str">
        <f>IF((J49)=0,"",(J49))</f>
        <v/>
      </c>
      <c r="L5" s="64"/>
      <c r="M5" s="141" t="str">
        <f>IF('Základní údaje'!$CF$20=0,"","x")</f>
        <v/>
      </c>
      <c r="N5" s="67" t="str">
        <f>IF('Základní údaje'!$CD$20=0,"","x")</f>
        <v/>
      </c>
      <c r="O5" s="63" t="str">
        <f>IF((N49)=0,"",(N49))</f>
        <v/>
      </c>
      <c r="P5" s="64"/>
      <c r="Q5" s="141" t="str">
        <f>IF('Základní údaje'!$CF$21=0,"","x")</f>
        <v/>
      </c>
      <c r="R5" s="67" t="str">
        <f>IF('Základní údaje'!$CD$21=0,"","x")</f>
        <v/>
      </c>
      <c r="S5" s="63" t="str">
        <f>IF((R49)=0,"",(R49))</f>
        <v/>
      </c>
      <c r="T5" s="64"/>
      <c r="U5" s="141" t="str">
        <f>IF('Základní údaje'!$CF$22=0,"","x")</f>
        <v/>
      </c>
      <c r="V5" s="67" t="str">
        <f>IF('Základní údaje'!$CD$22=0,"","x")</f>
        <v/>
      </c>
      <c r="W5" s="63" t="str">
        <f>IF((V49)=0,"",(V49))</f>
        <v/>
      </c>
      <c r="X5" s="64"/>
      <c r="Y5" s="141" t="str">
        <f>IF('Základní údaje'!$CF$23=0,"","x")</f>
        <v/>
      </c>
      <c r="Z5" s="67" t="str">
        <f>IF('Základní údaje'!$CD$23=0,"","x")</f>
        <v/>
      </c>
      <c r="AA5" s="63" t="str">
        <f>IF((Z49)=0,"",(Z49))</f>
        <v/>
      </c>
      <c r="AB5" s="64"/>
      <c r="AC5" s="141" t="str">
        <f>IF('Základní údaje'!$CF$24=0,"","x")</f>
        <v>x</v>
      </c>
      <c r="AD5" s="67" t="str">
        <f>IF('Základní údaje'!$CD$24=0,"","x")</f>
        <v/>
      </c>
      <c r="AE5" s="63">
        <f>IF((AD49)=0,"",(AD49))</f>
        <v>7</v>
      </c>
      <c r="AF5" s="64"/>
      <c r="AG5" s="141" t="str">
        <f>IF('Základní údaje'!$CF$26=0,"","x")</f>
        <v/>
      </c>
      <c r="AH5" s="67" t="str">
        <f>IF('Základní údaje'!$CD$26=0,"","x")</f>
        <v/>
      </c>
      <c r="AI5" s="63" t="str">
        <f>IF((AH49)=0,"",(AH49))</f>
        <v/>
      </c>
      <c r="AJ5" s="64"/>
      <c r="AK5" s="141" t="str">
        <f>IF('Základní údaje'!$CF$27=0,"","x")</f>
        <v/>
      </c>
      <c r="AL5" s="67" t="str">
        <f>IF('Základní údaje'!$CD$27=0,"","x")</f>
        <v/>
      </c>
      <c r="AM5" s="63" t="str">
        <f>IF((AL49)=0,"",(AL49))</f>
        <v/>
      </c>
      <c r="AN5" s="64"/>
      <c r="AO5" s="141" t="str">
        <f>IF('Základní údaje'!$CF$28=0,"","x")</f>
        <v/>
      </c>
      <c r="AP5" s="67" t="str">
        <f>IF('Základní údaje'!$CD$28=0,"","x")</f>
        <v/>
      </c>
      <c r="AQ5" s="63" t="str">
        <f>IF((AP49)=0,"",(AP49))</f>
        <v/>
      </c>
      <c r="AR5" s="64"/>
      <c r="AS5" s="141" t="str">
        <f>IF('Základní údaje'!$CF$29=0,"","x")</f>
        <v/>
      </c>
      <c r="AT5" s="67" t="str">
        <f>IF('Základní údaje'!$CD$29=0,"","x")</f>
        <v/>
      </c>
      <c r="AU5" s="63" t="str">
        <f>IF((AT49)=0,"",(AT49))</f>
        <v/>
      </c>
      <c r="AW5" s="141" t="str">
        <f>IF('Základní údaje'!$CF$30=0,"","x")</f>
        <v/>
      </c>
      <c r="AX5" s="67" t="str">
        <f>IF('Základní údaje'!$CD$30=0,"","x")</f>
        <v/>
      </c>
      <c r="AY5" s="63" t="str">
        <f>IF((AX49)=0,"",(AX49))</f>
        <v/>
      </c>
      <c r="AZ5" s="64"/>
      <c r="BA5" s="141" t="str">
        <f>IF('Základní údaje'!$CF$31=0,"","x")</f>
        <v/>
      </c>
      <c r="BB5" s="67" t="str">
        <f>IF('Základní údaje'!$CD$31=0,"","x")</f>
        <v/>
      </c>
      <c r="BC5" s="63" t="str">
        <f>IF((BB49)=0,"",(BB49))</f>
        <v/>
      </c>
      <c r="BD5" s="64"/>
      <c r="BE5" s="141" t="str">
        <f>IF('Základní údaje'!$CF$32=0,"","x")</f>
        <v/>
      </c>
      <c r="BF5" s="67" t="str">
        <f>IF('Základní údaje'!$CD$32=0,"","x")</f>
        <v/>
      </c>
      <c r="BG5" s="63" t="str">
        <f>IF((BF49)=0,"",(BF49))</f>
        <v/>
      </c>
      <c r="BH5" s="64"/>
      <c r="BI5" s="141" t="str">
        <f>IF('Základní údaje'!$CF$33=0,"","x")</f>
        <v>x</v>
      </c>
      <c r="BJ5" s="67" t="str">
        <f>IF('Základní údaje'!$CD$33=0,"","x")</f>
        <v/>
      </c>
      <c r="BK5" s="63">
        <f>IF((BJ49)=0,"",(BJ49))</f>
        <v>9</v>
      </c>
    </row>
    <row r="6" spans="1:63" s="44" customFormat="1" ht="45" x14ac:dyDescent="0.2">
      <c r="A6" s="142" t="s">
        <v>86</v>
      </c>
      <c r="B6" s="143" t="str">
        <f>[1]List1!$C$122</f>
        <v>C přípravka žákyně</v>
      </c>
      <c r="C6" s="144" t="str">
        <f>[1]List1!$D$122</f>
        <v>C příp. žáci</v>
      </c>
      <c r="D6" s="45"/>
      <c r="E6" s="142" t="s">
        <v>86</v>
      </c>
      <c r="F6" s="143" t="str">
        <f>[1]List1!$A$122</f>
        <v>B příp</v>
      </c>
      <c r="G6" s="144" t="str">
        <f>[1]List1!$B$122</f>
        <v>B přípravka žáci</v>
      </c>
      <c r="H6" s="45"/>
      <c r="I6" s="142" t="s">
        <v>86</v>
      </c>
      <c r="J6" s="143" t="str">
        <f>[1]List1!$A$109</f>
        <v>A příp</v>
      </c>
      <c r="K6" s="144" t="str">
        <f>[1]List1!$B$109</f>
        <v xml:space="preserve">A přípravka žáci </v>
      </c>
      <c r="L6" s="45"/>
      <c r="M6" s="142" t="s">
        <v>86</v>
      </c>
      <c r="N6" s="143" t="str">
        <f>[1]List1!$A$110</f>
        <v>ml.ž</v>
      </c>
      <c r="O6" s="144" t="str">
        <f>[1]List1!$B$110</f>
        <v>mladší žáci</v>
      </c>
      <c r="P6" s="45"/>
      <c r="Q6" s="142" t="s">
        <v>86</v>
      </c>
      <c r="R6" s="143" t="str">
        <f>[1]List1!$A$111</f>
        <v>žák</v>
      </c>
      <c r="S6" s="144" t="str">
        <f>[1]List1!$B$111</f>
        <v>žáci</v>
      </c>
      <c r="T6" s="45"/>
      <c r="U6" s="142" t="s">
        <v>86</v>
      </c>
      <c r="V6" s="143" t="str">
        <f>[1]List1!$A$112</f>
        <v>kad</v>
      </c>
      <c r="W6" s="144" t="str">
        <f>[1]List1!$B$112</f>
        <v>kadeti</v>
      </c>
      <c r="X6" s="45"/>
      <c r="Y6" s="142" t="s">
        <v>86</v>
      </c>
      <c r="Z6" s="143" t="str">
        <f>[1]List1!$A$113</f>
        <v>jun</v>
      </c>
      <c r="AA6" s="144" t="str">
        <f>[1]List1!$B$113</f>
        <v>junioři</v>
      </c>
      <c r="AB6" s="45"/>
      <c r="AC6" s="142" t="s">
        <v>86</v>
      </c>
      <c r="AD6" s="143" t="str">
        <f>[1]List1!$A$114</f>
        <v>sen</v>
      </c>
      <c r="AE6" s="144" t="str">
        <f>[1]List1!$B$114</f>
        <v>senioři</v>
      </c>
      <c r="AF6" s="45"/>
      <c r="AG6" s="142" t="s">
        <v>86</v>
      </c>
      <c r="AH6" s="143" t="str">
        <f>[1]List1!$C$123</f>
        <v>ž-C příp</v>
      </c>
      <c r="AI6" s="144" t="str">
        <f>[1]List1!$D$123</f>
        <v>C příp. žákyně (6 - 7 let)</v>
      </c>
      <c r="AJ6" s="45"/>
      <c r="AK6" s="142" t="s">
        <v>86</v>
      </c>
      <c r="AL6" s="143" t="str">
        <f>[1]List1!$A$123</f>
        <v>ž-B příp</v>
      </c>
      <c r="AM6" s="144" t="str">
        <f>[1]List1!$B$123</f>
        <v>B příp. žákyně (8 - 9 let)</v>
      </c>
      <c r="AN6" s="45"/>
      <c r="AO6" s="142" t="s">
        <v>86</v>
      </c>
      <c r="AP6" s="143" t="str">
        <f>[1]List1!$A$116</f>
        <v>ž-A příp</v>
      </c>
      <c r="AQ6" s="144" t="str">
        <f>[1]List1!$B$116</f>
        <v>A přípravka žákyně</v>
      </c>
      <c r="AR6" s="45"/>
      <c r="AS6" s="142" t="s">
        <v>86</v>
      </c>
      <c r="AT6" s="143" t="str">
        <f>[1]List1!$A$117</f>
        <v>ž-ml.ž</v>
      </c>
      <c r="AU6" s="144" t="str">
        <f>[1]List1!$B$117</f>
        <v>mladší žákyně</v>
      </c>
      <c r="AV6" s="45"/>
      <c r="AW6" s="142" t="s">
        <v>86</v>
      </c>
      <c r="AX6" s="143" t="str">
        <f>[1]List1!$A$118</f>
        <v>ž-žák</v>
      </c>
      <c r="AY6" s="144" t="str">
        <f>[1]List1!$B$118</f>
        <v>žákyně</v>
      </c>
      <c r="BA6" s="142" t="s">
        <v>86</v>
      </c>
      <c r="BB6" s="143" t="str">
        <f>[1]List1!$A$119</f>
        <v>ž-kad</v>
      </c>
      <c r="BC6" s="144" t="str">
        <f>[1]List1!$B$119</f>
        <v>kadetky</v>
      </c>
      <c r="BE6" s="142" t="s">
        <v>86</v>
      </c>
      <c r="BF6" s="143" t="str">
        <f>[1]List1!$A$120</f>
        <v>ž-jun</v>
      </c>
      <c r="BG6" s="144" t="str">
        <f>[1]List1!$B$120</f>
        <v>juniorky</v>
      </c>
      <c r="BI6" s="142" t="s">
        <v>86</v>
      </c>
      <c r="BJ6" s="143" t="str">
        <f>[1]List1!$A$121</f>
        <v>ž-sen</v>
      </c>
      <c r="BK6" s="144" t="str">
        <f>[1]List1!$B$121</f>
        <v>seniorky</v>
      </c>
    </row>
    <row r="7" spans="1:63" s="44" customFormat="1" x14ac:dyDescent="0.2">
      <c r="A7" s="142">
        <v>1</v>
      </c>
      <c r="B7" s="17">
        <v>22</v>
      </c>
      <c r="C7" s="145">
        <v>20</v>
      </c>
      <c r="E7" s="142">
        <v>1</v>
      </c>
      <c r="F7" s="17">
        <v>25</v>
      </c>
      <c r="G7" s="145">
        <v>21</v>
      </c>
      <c r="I7" s="142">
        <v>1</v>
      </c>
      <c r="J7" s="17">
        <v>26</v>
      </c>
      <c r="K7" s="145">
        <v>26</v>
      </c>
      <c r="M7" s="142">
        <v>1</v>
      </c>
      <c r="N7" s="17">
        <v>35</v>
      </c>
      <c r="O7" s="145">
        <v>27</v>
      </c>
      <c r="Q7" s="142">
        <v>1</v>
      </c>
      <c r="R7" s="17">
        <v>38</v>
      </c>
      <c r="S7" s="145">
        <v>32</v>
      </c>
      <c r="U7" s="142">
        <v>1</v>
      </c>
      <c r="V7" s="17">
        <v>42</v>
      </c>
      <c r="W7" s="145">
        <v>42</v>
      </c>
      <c r="Y7" s="142">
        <v>1</v>
      </c>
      <c r="Z7" s="17">
        <v>55</v>
      </c>
      <c r="AA7" s="145">
        <v>50</v>
      </c>
      <c r="AC7" s="142">
        <v>1</v>
      </c>
      <c r="AD7" s="17">
        <v>55</v>
      </c>
      <c r="AE7" s="145">
        <v>55</v>
      </c>
      <c r="AG7" s="142">
        <v>1</v>
      </c>
      <c r="AH7" s="17">
        <v>20</v>
      </c>
      <c r="AI7" s="145">
        <v>20</v>
      </c>
      <c r="AK7" s="142">
        <v>1</v>
      </c>
      <c r="AL7" s="17">
        <v>21</v>
      </c>
      <c r="AM7" s="145">
        <v>21</v>
      </c>
      <c r="AO7" s="142">
        <v>1</v>
      </c>
      <c r="AP7" s="17">
        <v>56</v>
      </c>
      <c r="AQ7" s="145">
        <v>26</v>
      </c>
      <c r="AS7" s="142">
        <v>1</v>
      </c>
      <c r="AT7" s="17">
        <v>56</v>
      </c>
      <c r="AU7" s="145">
        <v>27</v>
      </c>
      <c r="AW7" s="142">
        <v>1</v>
      </c>
      <c r="AX7" s="17">
        <v>30</v>
      </c>
      <c r="AY7" s="145">
        <v>30</v>
      </c>
      <c r="BA7" s="142">
        <v>1</v>
      </c>
      <c r="BB7" s="17">
        <v>38</v>
      </c>
      <c r="BC7" s="145">
        <v>38</v>
      </c>
      <c r="BE7" s="142">
        <v>1</v>
      </c>
      <c r="BF7" s="17">
        <v>43</v>
      </c>
      <c r="BG7" s="145">
        <v>43</v>
      </c>
      <c r="BI7" s="142">
        <v>1</v>
      </c>
      <c r="BJ7" s="17">
        <v>44</v>
      </c>
      <c r="BK7" s="145">
        <v>44</v>
      </c>
    </row>
    <row r="8" spans="1:63" x14ac:dyDescent="0.2">
      <c r="A8" s="146">
        <v>2</v>
      </c>
      <c r="B8" s="17" t="s">
        <v>87</v>
      </c>
      <c r="C8" s="145">
        <v>22</v>
      </c>
      <c r="E8" s="146">
        <v>2</v>
      </c>
      <c r="F8" s="17">
        <v>29</v>
      </c>
      <c r="G8" s="145">
        <v>23</v>
      </c>
      <c r="I8" s="146">
        <v>2</v>
      </c>
      <c r="J8" s="17">
        <v>30</v>
      </c>
      <c r="K8" s="145">
        <v>28</v>
      </c>
      <c r="M8" s="146">
        <v>2</v>
      </c>
      <c r="N8" s="17">
        <v>40</v>
      </c>
      <c r="O8" s="145">
        <v>29</v>
      </c>
      <c r="Q8" s="146">
        <v>2</v>
      </c>
      <c r="R8" s="17">
        <v>47</v>
      </c>
      <c r="S8" s="145">
        <v>35</v>
      </c>
      <c r="U8" s="146">
        <v>2</v>
      </c>
      <c r="V8" s="17">
        <v>46</v>
      </c>
      <c r="W8" s="145">
        <v>46</v>
      </c>
      <c r="Y8" s="146">
        <v>2</v>
      </c>
      <c r="Z8" s="17">
        <v>60</v>
      </c>
      <c r="AA8" s="145">
        <v>55</v>
      </c>
      <c r="AC8" s="146">
        <v>2</v>
      </c>
      <c r="AD8" s="17">
        <v>60</v>
      </c>
      <c r="AE8" s="145">
        <v>60</v>
      </c>
      <c r="AG8" s="146">
        <v>2</v>
      </c>
      <c r="AH8" s="17">
        <v>22</v>
      </c>
      <c r="AI8" s="145">
        <v>22</v>
      </c>
      <c r="AK8" s="146">
        <v>2</v>
      </c>
      <c r="AL8" s="17">
        <v>23</v>
      </c>
      <c r="AM8" s="145">
        <v>23</v>
      </c>
      <c r="AO8" s="146">
        <v>2</v>
      </c>
      <c r="AP8" s="17" t="s">
        <v>87</v>
      </c>
      <c r="AQ8" s="145">
        <v>28</v>
      </c>
      <c r="AS8" s="146">
        <v>2</v>
      </c>
      <c r="AT8" s="17" t="s">
        <v>87</v>
      </c>
      <c r="AU8" s="145">
        <v>29</v>
      </c>
      <c r="AW8" s="146">
        <v>2</v>
      </c>
      <c r="AX8" s="17">
        <v>32</v>
      </c>
      <c r="AY8" s="145">
        <v>32</v>
      </c>
      <c r="BA8" s="146">
        <v>2</v>
      </c>
      <c r="BB8" s="17">
        <v>40</v>
      </c>
      <c r="BC8" s="145">
        <v>40</v>
      </c>
      <c r="BE8" s="146">
        <v>2</v>
      </c>
      <c r="BF8" s="17">
        <v>46</v>
      </c>
      <c r="BG8" s="145">
        <v>46</v>
      </c>
      <c r="BI8" s="146">
        <v>2</v>
      </c>
      <c r="BJ8" s="17">
        <v>48</v>
      </c>
      <c r="BK8" s="145">
        <v>48</v>
      </c>
    </row>
    <row r="9" spans="1:63" x14ac:dyDescent="0.2">
      <c r="A9" s="146">
        <v>3</v>
      </c>
      <c r="B9" s="17" t="s">
        <v>87</v>
      </c>
      <c r="C9" s="145">
        <v>24</v>
      </c>
      <c r="E9" s="146">
        <v>3</v>
      </c>
      <c r="F9" s="17">
        <v>33</v>
      </c>
      <c r="G9" s="145">
        <v>25</v>
      </c>
      <c r="I9" s="146">
        <v>3</v>
      </c>
      <c r="J9" s="17">
        <v>34</v>
      </c>
      <c r="K9" s="145">
        <v>30</v>
      </c>
      <c r="M9" s="146">
        <v>3</v>
      </c>
      <c r="N9" s="17">
        <v>44</v>
      </c>
      <c r="O9" s="145">
        <v>31</v>
      </c>
      <c r="Q9" s="146">
        <v>3</v>
      </c>
      <c r="R9" s="17">
        <v>66</v>
      </c>
      <c r="S9" s="145">
        <v>38</v>
      </c>
      <c r="U9" s="146">
        <v>3</v>
      </c>
      <c r="V9" s="17">
        <v>50</v>
      </c>
      <c r="W9" s="145">
        <v>50</v>
      </c>
      <c r="Y9" s="146">
        <v>3</v>
      </c>
      <c r="Z9" s="17">
        <v>66</v>
      </c>
      <c r="AA9" s="145">
        <v>60</v>
      </c>
      <c r="AC9" s="146">
        <v>3</v>
      </c>
      <c r="AD9" s="17">
        <v>66</v>
      </c>
      <c r="AE9" s="145">
        <v>66</v>
      </c>
      <c r="AG9" s="146">
        <v>3</v>
      </c>
      <c r="AH9" s="17">
        <v>24</v>
      </c>
      <c r="AI9" s="145">
        <v>24</v>
      </c>
      <c r="AK9" s="146">
        <v>3</v>
      </c>
      <c r="AL9" s="17">
        <v>25</v>
      </c>
      <c r="AM9" s="145">
        <v>25</v>
      </c>
      <c r="AO9" s="146">
        <v>3</v>
      </c>
      <c r="AP9" s="17" t="s">
        <v>87</v>
      </c>
      <c r="AQ9" s="145">
        <v>30</v>
      </c>
      <c r="AS9" s="146">
        <v>3</v>
      </c>
      <c r="AT9" s="17" t="s">
        <v>87</v>
      </c>
      <c r="AU9" s="145">
        <v>31</v>
      </c>
      <c r="AW9" s="146">
        <v>3</v>
      </c>
      <c r="AX9" s="17">
        <v>34</v>
      </c>
      <c r="AY9" s="145">
        <v>34</v>
      </c>
      <c r="BA9" s="146">
        <v>3</v>
      </c>
      <c r="BB9" s="17">
        <v>43</v>
      </c>
      <c r="BC9" s="145">
        <v>43</v>
      </c>
      <c r="BE9" s="146">
        <v>3</v>
      </c>
      <c r="BF9" s="17">
        <v>51</v>
      </c>
      <c r="BG9" s="145">
        <v>51</v>
      </c>
      <c r="BI9" s="146">
        <v>3</v>
      </c>
      <c r="BJ9" s="17">
        <v>51</v>
      </c>
      <c r="BK9" s="145">
        <v>51</v>
      </c>
    </row>
    <row r="10" spans="1:63" x14ac:dyDescent="0.2">
      <c r="A10" s="146">
        <v>4</v>
      </c>
      <c r="B10" s="17" t="s">
        <v>87</v>
      </c>
      <c r="C10" s="145">
        <v>26</v>
      </c>
      <c r="E10" s="146">
        <v>4</v>
      </c>
      <c r="F10" s="17">
        <v>39</v>
      </c>
      <c r="G10" s="145">
        <v>27</v>
      </c>
      <c r="I10" s="146">
        <v>4</v>
      </c>
      <c r="J10" s="17">
        <v>40</v>
      </c>
      <c r="K10" s="145">
        <v>32</v>
      </c>
      <c r="M10" s="146">
        <v>4</v>
      </c>
      <c r="N10" s="17">
        <v>48</v>
      </c>
      <c r="O10" s="145">
        <v>33</v>
      </c>
      <c r="Q10" s="146">
        <v>4</v>
      </c>
      <c r="R10" s="17">
        <v>80</v>
      </c>
      <c r="S10" s="145">
        <v>42</v>
      </c>
      <c r="U10" s="146">
        <v>4</v>
      </c>
      <c r="V10" s="17">
        <v>54</v>
      </c>
      <c r="W10" s="145">
        <v>54</v>
      </c>
      <c r="Y10" s="146">
        <v>4</v>
      </c>
      <c r="Z10" s="17">
        <v>74</v>
      </c>
      <c r="AA10" s="145">
        <v>66</v>
      </c>
      <c r="AC10" s="146">
        <v>4</v>
      </c>
      <c r="AD10" s="17">
        <v>74</v>
      </c>
      <c r="AE10" s="145">
        <v>74</v>
      </c>
      <c r="AG10" s="146">
        <v>4</v>
      </c>
      <c r="AH10" s="17">
        <v>26</v>
      </c>
      <c r="AI10" s="145">
        <v>26</v>
      </c>
      <c r="AK10" s="146">
        <v>4</v>
      </c>
      <c r="AL10" s="17">
        <v>27</v>
      </c>
      <c r="AM10" s="145">
        <v>27</v>
      </c>
      <c r="AO10" s="146">
        <v>4</v>
      </c>
      <c r="AP10" s="17" t="s">
        <v>87</v>
      </c>
      <c r="AQ10" s="145">
        <v>32</v>
      </c>
      <c r="AS10" s="146">
        <v>4</v>
      </c>
      <c r="AT10" s="17" t="s">
        <v>87</v>
      </c>
      <c r="AU10" s="145">
        <v>33</v>
      </c>
      <c r="AW10" s="146">
        <v>4</v>
      </c>
      <c r="AX10" s="17">
        <v>37</v>
      </c>
      <c r="AY10" s="145">
        <v>37</v>
      </c>
      <c r="BA10" s="146">
        <v>4</v>
      </c>
      <c r="BB10" s="17">
        <v>46</v>
      </c>
      <c r="BC10" s="145">
        <v>46</v>
      </c>
      <c r="BE10" s="146">
        <v>4</v>
      </c>
      <c r="BF10" s="17">
        <v>55</v>
      </c>
      <c r="BG10" s="145">
        <v>55</v>
      </c>
      <c r="BI10" s="146">
        <v>4</v>
      </c>
      <c r="BJ10" s="17">
        <v>55</v>
      </c>
      <c r="BK10" s="145">
        <v>55</v>
      </c>
    </row>
    <row r="11" spans="1:63" x14ac:dyDescent="0.2">
      <c r="A11" s="146">
        <v>5</v>
      </c>
      <c r="B11" s="17" t="s">
        <v>87</v>
      </c>
      <c r="C11" s="145">
        <v>28</v>
      </c>
      <c r="E11" s="146">
        <v>5</v>
      </c>
      <c r="F11" s="17">
        <v>48</v>
      </c>
      <c r="G11" s="145">
        <v>29</v>
      </c>
      <c r="I11" s="146">
        <v>5</v>
      </c>
      <c r="J11" s="17">
        <v>46</v>
      </c>
      <c r="K11" s="145">
        <v>34</v>
      </c>
      <c r="M11" s="146">
        <v>5</v>
      </c>
      <c r="N11" s="17">
        <v>52</v>
      </c>
      <c r="O11" s="145">
        <v>35</v>
      </c>
      <c r="Q11" s="146">
        <v>5</v>
      </c>
      <c r="R11" s="17" t="s">
        <v>87</v>
      </c>
      <c r="S11" s="145">
        <v>47</v>
      </c>
      <c r="U11" s="146">
        <v>5</v>
      </c>
      <c r="V11" s="17">
        <v>58</v>
      </c>
      <c r="W11" s="145">
        <v>58</v>
      </c>
      <c r="Y11" s="146">
        <v>5</v>
      </c>
      <c r="Z11" s="17">
        <v>84</v>
      </c>
      <c r="AA11" s="145">
        <v>74</v>
      </c>
      <c r="AC11" s="146">
        <v>5</v>
      </c>
      <c r="AD11" s="17">
        <v>84</v>
      </c>
      <c r="AE11" s="145">
        <v>84</v>
      </c>
      <c r="AG11" s="146">
        <v>5</v>
      </c>
      <c r="AH11" s="17">
        <v>28</v>
      </c>
      <c r="AI11" s="145">
        <v>28</v>
      </c>
      <c r="AK11" s="146">
        <v>5</v>
      </c>
      <c r="AL11" s="17">
        <v>29</v>
      </c>
      <c r="AM11" s="145">
        <v>29</v>
      </c>
      <c r="AO11" s="146">
        <v>5</v>
      </c>
      <c r="AP11" s="17" t="s">
        <v>87</v>
      </c>
      <c r="AQ11" s="145">
        <v>34</v>
      </c>
      <c r="AS11" s="146">
        <v>5</v>
      </c>
      <c r="AT11" s="17" t="s">
        <v>87</v>
      </c>
      <c r="AU11" s="145">
        <v>35</v>
      </c>
      <c r="AW11" s="146">
        <v>5</v>
      </c>
      <c r="AX11" s="17">
        <v>40</v>
      </c>
      <c r="AY11" s="145">
        <v>40</v>
      </c>
      <c r="BA11" s="146">
        <v>5</v>
      </c>
      <c r="BB11" s="17">
        <v>49</v>
      </c>
      <c r="BC11" s="145">
        <v>49</v>
      </c>
      <c r="BE11" s="146">
        <v>5</v>
      </c>
      <c r="BF11" s="17">
        <v>59</v>
      </c>
      <c r="BG11" s="145">
        <v>59</v>
      </c>
      <c r="BI11" s="146">
        <v>5</v>
      </c>
      <c r="BJ11" s="17">
        <v>59</v>
      </c>
      <c r="BK11" s="145">
        <v>59</v>
      </c>
    </row>
    <row r="12" spans="1:63" x14ac:dyDescent="0.2">
      <c r="A12" s="146">
        <v>6</v>
      </c>
      <c r="B12" s="17" t="s">
        <v>87</v>
      </c>
      <c r="C12" s="145">
        <v>30</v>
      </c>
      <c r="E12" s="146">
        <v>6</v>
      </c>
      <c r="F12" s="17" t="s">
        <v>87</v>
      </c>
      <c r="G12" s="145">
        <v>31</v>
      </c>
      <c r="I12" s="146">
        <v>6</v>
      </c>
      <c r="J12" s="17">
        <v>58</v>
      </c>
      <c r="K12" s="145">
        <v>37</v>
      </c>
      <c r="M12" s="146">
        <v>6</v>
      </c>
      <c r="N12" s="17">
        <v>56</v>
      </c>
      <c r="O12" s="145">
        <v>37</v>
      </c>
      <c r="Q12" s="146">
        <v>6</v>
      </c>
      <c r="R12" s="17" t="s">
        <v>87</v>
      </c>
      <c r="S12" s="145">
        <v>53</v>
      </c>
      <c r="U12" s="146">
        <v>6</v>
      </c>
      <c r="V12" s="17">
        <v>63</v>
      </c>
      <c r="W12" s="145">
        <v>63</v>
      </c>
      <c r="Y12" s="146">
        <v>6</v>
      </c>
      <c r="Z12" s="17">
        <v>96</v>
      </c>
      <c r="AA12" s="145">
        <v>84</v>
      </c>
      <c r="AC12" s="146">
        <v>6</v>
      </c>
      <c r="AD12" s="17">
        <v>96</v>
      </c>
      <c r="AE12" s="145">
        <v>96</v>
      </c>
      <c r="AG12" s="146">
        <v>6</v>
      </c>
      <c r="AH12" s="17">
        <v>30</v>
      </c>
      <c r="AI12" s="145">
        <v>30</v>
      </c>
      <c r="AK12" s="146">
        <v>6</v>
      </c>
      <c r="AL12" s="17">
        <v>31</v>
      </c>
      <c r="AM12" s="145">
        <v>31</v>
      </c>
      <c r="AO12" s="146">
        <v>6</v>
      </c>
      <c r="AP12" s="17" t="s">
        <v>87</v>
      </c>
      <c r="AQ12" s="145">
        <v>37</v>
      </c>
      <c r="AS12" s="146">
        <v>6</v>
      </c>
      <c r="AT12" s="17" t="s">
        <v>87</v>
      </c>
      <c r="AU12" s="145">
        <v>37</v>
      </c>
      <c r="AW12" s="146">
        <v>6</v>
      </c>
      <c r="AX12" s="17">
        <v>44</v>
      </c>
      <c r="AY12" s="145">
        <v>44</v>
      </c>
      <c r="BA12" s="146">
        <v>6</v>
      </c>
      <c r="BB12" s="17">
        <v>52</v>
      </c>
      <c r="BC12" s="145">
        <v>52</v>
      </c>
      <c r="BE12" s="146">
        <v>6</v>
      </c>
      <c r="BF12" s="17">
        <v>63</v>
      </c>
      <c r="BG12" s="145">
        <v>63</v>
      </c>
      <c r="BI12" s="146">
        <v>6</v>
      </c>
      <c r="BJ12" s="17">
        <v>63</v>
      </c>
      <c r="BK12" s="145">
        <v>63</v>
      </c>
    </row>
    <row r="13" spans="1:63" x14ac:dyDescent="0.2">
      <c r="A13" s="146">
        <v>7</v>
      </c>
      <c r="B13" s="17" t="s">
        <v>87</v>
      </c>
      <c r="C13" s="145">
        <v>32</v>
      </c>
      <c r="E13" s="146">
        <v>7</v>
      </c>
      <c r="F13" s="17" t="s">
        <v>87</v>
      </c>
      <c r="G13" s="145">
        <v>33</v>
      </c>
      <c r="I13" s="146">
        <v>7</v>
      </c>
      <c r="J13" s="17" t="s">
        <v>87</v>
      </c>
      <c r="K13" s="145">
        <v>40</v>
      </c>
      <c r="M13" s="146">
        <v>7</v>
      </c>
      <c r="N13" s="17">
        <v>65</v>
      </c>
      <c r="O13" s="145">
        <v>40</v>
      </c>
      <c r="Q13" s="146">
        <v>7</v>
      </c>
      <c r="R13" s="17" t="s">
        <v>87</v>
      </c>
      <c r="S13" s="145">
        <v>59</v>
      </c>
      <c r="U13" s="146">
        <v>7</v>
      </c>
      <c r="V13" s="17">
        <v>69</v>
      </c>
      <c r="W13" s="145">
        <v>69</v>
      </c>
      <c r="Y13" s="146">
        <v>7</v>
      </c>
      <c r="Z13" s="17" t="s">
        <v>87</v>
      </c>
      <c r="AA13" s="145">
        <v>96</v>
      </c>
      <c r="AC13" s="146">
        <v>7</v>
      </c>
      <c r="AD13" s="17">
        <v>120</v>
      </c>
      <c r="AE13" s="145">
        <v>120</v>
      </c>
      <c r="AG13" s="146">
        <v>7</v>
      </c>
      <c r="AH13" s="17">
        <v>32</v>
      </c>
      <c r="AI13" s="145">
        <v>32</v>
      </c>
      <c r="AK13" s="146">
        <v>7</v>
      </c>
      <c r="AL13" s="17">
        <v>33</v>
      </c>
      <c r="AM13" s="145">
        <v>33</v>
      </c>
      <c r="AO13" s="146">
        <v>7</v>
      </c>
      <c r="AP13" s="17" t="s">
        <v>87</v>
      </c>
      <c r="AQ13" s="145">
        <v>40</v>
      </c>
      <c r="AS13" s="146">
        <v>7</v>
      </c>
      <c r="AT13" s="17" t="s">
        <v>87</v>
      </c>
      <c r="AU13" s="145">
        <v>40</v>
      </c>
      <c r="AW13" s="146">
        <v>7</v>
      </c>
      <c r="AX13" s="17">
        <v>48</v>
      </c>
      <c r="AY13" s="145">
        <v>48</v>
      </c>
      <c r="BA13" s="146">
        <v>7</v>
      </c>
      <c r="BB13" s="17">
        <v>56</v>
      </c>
      <c r="BC13" s="145">
        <v>56</v>
      </c>
      <c r="BE13" s="146">
        <v>7</v>
      </c>
      <c r="BF13" s="17">
        <v>67</v>
      </c>
      <c r="BG13" s="145">
        <v>67</v>
      </c>
      <c r="BI13" s="146">
        <v>7</v>
      </c>
      <c r="BJ13" s="17">
        <v>67</v>
      </c>
      <c r="BK13" s="145">
        <v>67</v>
      </c>
    </row>
    <row r="14" spans="1:63" x14ac:dyDescent="0.2">
      <c r="A14" s="146">
        <v>8</v>
      </c>
      <c r="B14" s="17" t="s">
        <v>87</v>
      </c>
      <c r="C14" s="145">
        <v>34</v>
      </c>
      <c r="E14" s="146">
        <v>8</v>
      </c>
      <c r="F14" s="17" t="s">
        <v>87</v>
      </c>
      <c r="G14" s="145">
        <v>36</v>
      </c>
      <c r="I14" s="146">
        <v>8</v>
      </c>
      <c r="J14" s="17" t="s">
        <v>87</v>
      </c>
      <c r="K14" s="145">
        <v>43</v>
      </c>
      <c r="M14" s="146">
        <v>8</v>
      </c>
      <c r="N14" s="17" t="s">
        <v>87</v>
      </c>
      <c r="O14" s="145">
        <v>44</v>
      </c>
      <c r="Q14" s="146">
        <v>8</v>
      </c>
      <c r="R14" s="17" t="s">
        <v>87</v>
      </c>
      <c r="S14" s="145">
        <v>66</v>
      </c>
      <c r="U14" s="146">
        <v>8</v>
      </c>
      <c r="V14" s="17">
        <v>76</v>
      </c>
      <c r="W14" s="145">
        <v>76</v>
      </c>
      <c r="Y14" s="146">
        <v>8</v>
      </c>
      <c r="Z14" s="17" t="s">
        <v>87</v>
      </c>
      <c r="AA14" s="145">
        <v>120</v>
      </c>
      <c r="AC14" s="146">
        <v>8</v>
      </c>
      <c r="AD14" s="17" t="s">
        <v>87</v>
      </c>
      <c r="AE14" s="145"/>
      <c r="AG14" s="146">
        <v>8</v>
      </c>
      <c r="AH14" s="17">
        <v>34</v>
      </c>
      <c r="AI14" s="145">
        <v>34</v>
      </c>
      <c r="AK14" s="146">
        <v>8</v>
      </c>
      <c r="AL14" s="17">
        <v>36</v>
      </c>
      <c r="AM14" s="145">
        <v>36</v>
      </c>
      <c r="AO14" s="146">
        <v>8</v>
      </c>
      <c r="AP14" s="17" t="s">
        <v>87</v>
      </c>
      <c r="AQ14" s="145">
        <v>43</v>
      </c>
      <c r="AS14" s="146">
        <v>8</v>
      </c>
      <c r="AT14" s="17" t="s">
        <v>87</v>
      </c>
      <c r="AU14" s="145">
        <v>44</v>
      </c>
      <c r="AW14" s="146">
        <v>8</v>
      </c>
      <c r="AX14" s="17">
        <v>52</v>
      </c>
      <c r="AY14" s="145">
        <v>52</v>
      </c>
      <c r="BA14" s="146">
        <v>8</v>
      </c>
      <c r="BB14" s="17">
        <v>60</v>
      </c>
      <c r="BC14" s="145">
        <v>60</v>
      </c>
      <c r="BE14" s="146">
        <v>8</v>
      </c>
      <c r="BF14" s="17">
        <v>72</v>
      </c>
      <c r="BG14" s="145">
        <v>72</v>
      </c>
      <c r="BI14" s="146">
        <v>8</v>
      </c>
      <c r="BJ14" s="17">
        <v>72</v>
      </c>
      <c r="BK14" s="145">
        <v>72</v>
      </c>
    </row>
    <row r="15" spans="1:63" x14ac:dyDescent="0.2">
      <c r="A15" s="146">
        <v>9</v>
      </c>
      <c r="B15" s="17" t="s">
        <v>87</v>
      </c>
      <c r="C15" s="145">
        <v>36</v>
      </c>
      <c r="E15" s="146">
        <v>9</v>
      </c>
      <c r="F15" s="17" t="s">
        <v>87</v>
      </c>
      <c r="G15" s="145">
        <v>39</v>
      </c>
      <c r="I15" s="146">
        <v>9</v>
      </c>
      <c r="J15" s="17" t="s">
        <v>87</v>
      </c>
      <c r="K15" s="145">
        <v>46</v>
      </c>
      <c r="M15" s="146">
        <v>9</v>
      </c>
      <c r="N15" s="17" t="s">
        <v>87</v>
      </c>
      <c r="O15" s="145">
        <v>48</v>
      </c>
      <c r="Q15" s="146">
        <v>9</v>
      </c>
      <c r="R15" s="17" t="s">
        <v>87</v>
      </c>
      <c r="S15" s="145">
        <v>73</v>
      </c>
      <c r="U15" s="146">
        <v>9</v>
      </c>
      <c r="V15" s="17">
        <v>85</v>
      </c>
      <c r="W15" s="145">
        <v>85</v>
      </c>
      <c r="Y15" s="146">
        <v>9</v>
      </c>
      <c r="Z15" s="17" t="s">
        <v>87</v>
      </c>
      <c r="AA15" s="145"/>
      <c r="AC15" s="146">
        <v>9</v>
      </c>
      <c r="AD15" s="17" t="s">
        <v>87</v>
      </c>
      <c r="AE15" s="145"/>
      <c r="AG15" s="146">
        <v>9</v>
      </c>
      <c r="AH15" s="17">
        <v>36</v>
      </c>
      <c r="AI15" s="145">
        <v>36</v>
      </c>
      <c r="AK15" s="146">
        <v>9</v>
      </c>
      <c r="AL15" s="17">
        <v>39</v>
      </c>
      <c r="AM15" s="145">
        <v>39</v>
      </c>
      <c r="AO15" s="146">
        <v>9</v>
      </c>
      <c r="AP15" s="17" t="s">
        <v>87</v>
      </c>
      <c r="AQ15" s="145">
        <v>46</v>
      </c>
      <c r="AS15" s="146">
        <v>9</v>
      </c>
      <c r="AT15" s="17" t="s">
        <v>87</v>
      </c>
      <c r="AU15" s="145">
        <v>48</v>
      </c>
      <c r="AW15" s="146">
        <v>9</v>
      </c>
      <c r="AX15" s="17">
        <v>56</v>
      </c>
      <c r="AY15" s="145">
        <v>56</v>
      </c>
      <c r="BA15" s="146">
        <v>9</v>
      </c>
      <c r="BB15" s="17">
        <v>65</v>
      </c>
      <c r="BC15" s="145">
        <v>65</v>
      </c>
      <c r="BE15" s="146">
        <v>9</v>
      </c>
      <c r="BF15" s="17">
        <v>80</v>
      </c>
      <c r="BG15" s="145">
        <v>80</v>
      </c>
      <c r="BI15" s="146">
        <v>9</v>
      </c>
      <c r="BJ15" s="17">
        <v>80</v>
      </c>
      <c r="BK15" s="145">
        <v>80</v>
      </c>
    </row>
    <row r="16" spans="1:63" x14ac:dyDescent="0.2">
      <c r="A16" s="146">
        <v>10</v>
      </c>
      <c r="B16" s="17" t="s">
        <v>87</v>
      </c>
      <c r="C16" s="145">
        <v>38</v>
      </c>
      <c r="E16" s="146">
        <v>10</v>
      </c>
      <c r="F16" s="17" t="s">
        <v>87</v>
      </c>
      <c r="G16" s="145">
        <v>42</v>
      </c>
      <c r="I16" s="146">
        <v>10</v>
      </c>
      <c r="J16" s="17" t="s">
        <v>87</v>
      </c>
      <c r="K16" s="145">
        <v>50</v>
      </c>
      <c r="M16" s="146">
        <v>10</v>
      </c>
      <c r="N16" s="17" t="s">
        <v>87</v>
      </c>
      <c r="O16" s="145">
        <v>52</v>
      </c>
      <c r="Q16" s="146">
        <v>10</v>
      </c>
      <c r="R16" s="17" t="s">
        <v>87</v>
      </c>
      <c r="S16" s="145">
        <v>80</v>
      </c>
      <c r="U16" s="146">
        <v>10</v>
      </c>
      <c r="V16" s="17">
        <v>100</v>
      </c>
      <c r="W16" s="145">
        <v>100</v>
      </c>
      <c r="Y16" s="146">
        <v>10</v>
      </c>
      <c r="Z16" s="17" t="s">
        <v>87</v>
      </c>
      <c r="AA16" s="145"/>
      <c r="AC16" s="146">
        <v>10</v>
      </c>
      <c r="AD16" s="17" t="s">
        <v>87</v>
      </c>
      <c r="AE16" s="145"/>
      <c r="AG16" s="146">
        <v>10</v>
      </c>
      <c r="AH16" s="17">
        <v>38</v>
      </c>
      <c r="AI16" s="145">
        <v>38</v>
      </c>
      <c r="AK16" s="146">
        <v>10</v>
      </c>
      <c r="AL16" s="17">
        <v>42</v>
      </c>
      <c r="AM16" s="145">
        <v>42</v>
      </c>
      <c r="AO16" s="146">
        <v>10</v>
      </c>
      <c r="AP16" s="17" t="s">
        <v>87</v>
      </c>
      <c r="AQ16" s="145">
        <v>50</v>
      </c>
      <c r="AS16" s="146">
        <v>10</v>
      </c>
      <c r="AT16" s="17" t="s">
        <v>87</v>
      </c>
      <c r="AU16" s="145">
        <v>52</v>
      </c>
      <c r="AW16" s="146">
        <v>10</v>
      </c>
      <c r="AX16" s="17">
        <v>60</v>
      </c>
      <c r="AY16" s="145">
        <v>60</v>
      </c>
      <c r="BA16" s="146">
        <v>10</v>
      </c>
      <c r="BB16" s="17">
        <v>70</v>
      </c>
      <c r="BC16" s="145">
        <v>70</v>
      </c>
      <c r="BE16" s="146">
        <v>10</v>
      </c>
      <c r="BF16" s="17" t="s">
        <v>87</v>
      </c>
      <c r="BG16" s="145"/>
      <c r="BI16" s="146">
        <v>10</v>
      </c>
      <c r="BJ16" s="17" t="s">
        <v>87</v>
      </c>
      <c r="BK16" s="145"/>
    </row>
    <row r="17" spans="1:63" x14ac:dyDescent="0.2">
      <c r="A17" s="146">
        <v>11</v>
      </c>
      <c r="B17" s="17" t="s">
        <v>87</v>
      </c>
      <c r="C17" s="145">
        <v>40</v>
      </c>
      <c r="E17" s="146">
        <v>11</v>
      </c>
      <c r="F17" s="17" t="s">
        <v>87</v>
      </c>
      <c r="G17" s="145">
        <v>45</v>
      </c>
      <c r="I17" s="146">
        <v>11</v>
      </c>
      <c r="J17" s="17" t="s">
        <v>87</v>
      </c>
      <c r="K17" s="145">
        <v>54</v>
      </c>
      <c r="M17" s="146">
        <v>11</v>
      </c>
      <c r="N17" s="17" t="s">
        <v>87</v>
      </c>
      <c r="O17" s="145">
        <v>56</v>
      </c>
      <c r="Q17" s="146">
        <v>11</v>
      </c>
      <c r="R17" s="17" t="s">
        <v>87</v>
      </c>
      <c r="S17" s="145">
        <v>90</v>
      </c>
      <c r="U17" s="146">
        <v>11</v>
      </c>
      <c r="V17" s="17" t="s">
        <v>87</v>
      </c>
      <c r="W17" s="145"/>
      <c r="Y17" s="146">
        <v>11</v>
      </c>
      <c r="Z17" s="17" t="s">
        <v>87</v>
      </c>
      <c r="AA17" s="145"/>
      <c r="AC17" s="146">
        <v>11</v>
      </c>
      <c r="AD17" s="17" t="s">
        <v>87</v>
      </c>
      <c r="AE17" s="145"/>
      <c r="AG17" s="146">
        <v>11</v>
      </c>
      <c r="AH17" s="17">
        <v>40</v>
      </c>
      <c r="AI17" s="145">
        <v>40</v>
      </c>
      <c r="AK17" s="146">
        <v>11</v>
      </c>
      <c r="AL17" s="17">
        <v>45</v>
      </c>
      <c r="AM17" s="145">
        <v>45</v>
      </c>
      <c r="AO17" s="146">
        <v>11</v>
      </c>
      <c r="AP17" s="17" t="s">
        <v>87</v>
      </c>
      <c r="AQ17" s="145">
        <v>54</v>
      </c>
      <c r="AS17" s="146">
        <v>11</v>
      </c>
      <c r="AT17" s="17" t="s">
        <v>87</v>
      </c>
      <c r="AU17" s="145">
        <v>56</v>
      </c>
      <c r="AW17" s="146">
        <v>11</v>
      </c>
      <c r="AX17" s="17">
        <v>65</v>
      </c>
      <c r="AY17" s="145">
        <v>65</v>
      </c>
      <c r="BA17" s="146">
        <v>11</v>
      </c>
      <c r="BB17" s="17">
        <v>75</v>
      </c>
      <c r="BC17" s="145">
        <v>75</v>
      </c>
      <c r="BE17" s="146">
        <v>11</v>
      </c>
      <c r="BF17" s="17" t="s">
        <v>87</v>
      </c>
      <c r="BG17" s="145"/>
      <c r="BI17" s="146">
        <v>11</v>
      </c>
      <c r="BJ17" s="17" t="s">
        <v>87</v>
      </c>
      <c r="BK17" s="145"/>
    </row>
    <row r="18" spans="1:63" x14ac:dyDescent="0.2">
      <c r="A18" s="146">
        <v>12</v>
      </c>
      <c r="B18" s="17" t="s">
        <v>87</v>
      </c>
      <c r="C18" s="145">
        <v>43</v>
      </c>
      <c r="E18" s="146">
        <v>12</v>
      </c>
      <c r="F18" s="17" t="s">
        <v>87</v>
      </c>
      <c r="G18" s="145">
        <v>48</v>
      </c>
      <c r="I18" s="146">
        <v>12</v>
      </c>
      <c r="J18" s="17" t="s">
        <v>87</v>
      </c>
      <c r="K18" s="145">
        <v>58</v>
      </c>
      <c r="M18" s="146">
        <v>12</v>
      </c>
      <c r="N18" s="17" t="s">
        <v>87</v>
      </c>
      <c r="O18" s="145">
        <v>60</v>
      </c>
      <c r="Q18" s="146">
        <v>12</v>
      </c>
      <c r="R18" s="17" t="s">
        <v>87</v>
      </c>
      <c r="S18" s="145">
        <v>100</v>
      </c>
      <c r="U18" s="146">
        <v>12</v>
      </c>
      <c r="V18" s="17" t="s">
        <v>87</v>
      </c>
      <c r="W18" s="145"/>
      <c r="Y18" s="146">
        <v>12</v>
      </c>
      <c r="Z18" s="17" t="s">
        <v>87</v>
      </c>
      <c r="AA18" s="145"/>
      <c r="AC18" s="146">
        <v>12</v>
      </c>
      <c r="AD18" s="17" t="s">
        <v>87</v>
      </c>
      <c r="AE18" s="145"/>
      <c r="AG18" s="146">
        <v>12</v>
      </c>
      <c r="AH18" s="17">
        <v>43</v>
      </c>
      <c r="AI18" s="145">
        <v>43</v>
      </c>
      <c r="AK18" s="146">
        <v>12</v>
      </c>
      <c r="AL18" s="17">
        <v>48</v>
      </c>
      <c r="AM18" s="145">
        <v>48</v>
      </c>
      <c r="AO18" s="146">
        <v>12</v>
      </c>
      <c r="AP18" s="17" t="s">
        <v>87</v>
      </c>
      <c r="AQ18" s="145">
        <v>58</v>
      </c>
      <c r="AS18" s="146">
        <v>12</v>
      </c>
      <c r="AT18" s="17" t="s">
        <v>87</v>
      </c>
      <c r="AU18" s="145">
        <v>60</v>
      </c>
      <c r="AW18" s="146">
        <v>12</v>
      </c>
      <c r="AX18" s="17">
        <v>70</v>
      </c>
      <c r="AY18" s="145">
        <v>70</v>
      </c>
      <c r="BA18" s="146">
        <v>12</v>
      </c>
      <c r="BB18" s="17" t="s">
        <v>87</v>
      </c>
      <c r="BC18" s="145"/>
      <c r="BE18" s="146">
        <v>12</v>
      </c>
      <c r="BF18" s="17" t="s">
        <v>87</v>
      </c>
      <c r="BG18" s="145"/>
      <c r="BI18" s="146">
        <v>12</v>
      </c>
      <c r="BJ18" s="17" t="s">
        <v>87</v>
      </c>
      <c r="BK18" s="145"/>
    </row>
    <row r="19" spans="1:63" x14ac:dyDescent="0.2">
      <c r="A19" s="146">
        <v>13</v>
      </c>
      <c r="B19" s="17" t="s">
        <v>87</v>
      </c>
      <c r="C19" s="145">
        <v>46</v>
      </c>
      <c r="E19" s="146">
        <v>13</v>
      </c>
      <c r="F19" s="17" t="s">
        <v>87</v>
      </c>
      <c r="G19" s="145">
        <v>52</v>
      </c>
      <c r="I19" s="146">
        <v>13</v>
      </c>
      <c r="J19" s="17" t="s">
        <v>87</v>
      </c>
      <c r="K19" s="145">
        <v>62</v>
      </c>
      <c r="M19" s="146">
        <v>13</v>
      </c>
      <c r="N19" s="17" t="s">
        <v>87</v>
      </c>
      <c r="O19" s="145">
        <v>65</v>
      </c>
      <c r="Q19" s="146">
        <v>13</v>
      </c>
      <c r="R19" s="17" t="s">
        <v>87</v>
      </c>
      <c r="S19" s="145"/>
      <c r="U19" s="146">
        <v>13</v>
      </c>
      <c r="V19" s="17" t="s">
        <v>87</v>
      </c>
      <c r="W19" s="145"/>
      <c r="Y19" s="146">
        <v>13</v>
      </c>
      <c r="Z19" s="17" t="s">
        <v>87</v>
      </c>
      <c r="AA19" s="145"/>
      <c r="AC19" s="146">
        <v>13</v>
      </c>
      <c r="AD19" s="17" t="s">
        <v>87</v>
      </c>
      <c r="AE19" s="145"/>
      <c r="AG19" s="146">
        <v>13</v>
      </c>
      <c r="AH19" s="17">
        <v>46</v>
      </c>
      <c r="AI19" s="145">
        <v>46</v>
      </c>
      <c r="AK19" s="146">
        <v>13</v>
      </c>
      <c r="AL19" s="17">
        <v>52</v>
      </c>
      <c r="AM19" s="145">
        <v>52</v>
      </c>
      <c r="AO19" s="146">
        <v>13</v>
      </c>
      <c r="AP19" s="17" t="s">
        <v>87</v>
      </c>
      <c r="AQ19" s="145">
        <v>62</v>
      </c>
      <c r="AS19" s="146">
        <v>13</v>
      </c>
      <c r="AT19" s="17" t="s">
        <v>87</v>
      </c>
      <c r="AU19" s="145">
        <v>65</v>
      </c>
      <c r="AW19" s="146">
        <v>13</v>
      </c>
      <c r="AX19" s="17" t="s">
        <v>87</v>
      </c>
      <c r="AY19" s="145"/>
      <c r="BA19" s="146">
        <v>13</v>
      </c>
      <c r="BB19" s="17" t="s">
        <v>87</v>
      </c>
      <c r="BC19" s="145"/>
      <c r="BE19" s="146">
        <v>13</v>
      </c>
      <c r="BF19" s="17" t="s">
        <v>87</v>
      </c>
      <c r="BG19" s="145"/>
      <c r="BI19" s="146">
        <v>13</v>
      </c>
      <c r="BJ19" s="17" t="s">
        <v>87</v>
      </c>
      <c r="BK19" s="145"/>
    </row>
    <row r="20" spans="1:63" x14ac:dyDescent="0.2">
      <c r="A20" s="146">
        <v>14</v>
      </c>
      <c r="B20" s="17" t="s">
        <v>87</v>
      </c>
      <c r="C20" s="145">
        <v>49</v>
      </c>
      <c r="E20" s="146">
        <v>14</v>
      </c>
      <c r="F20" s="17" t="s">
        <v>87</v>
      </c>
      <c r="G20" s="145">
        <v>55</v>
      </c>
      <c r="I20" s="146">
        <v>14</v>
      </c>
      <c r="J20" s="17" t="s">
        <v>87</v>
      </c>
      <c r="K20" s="145">
        <v>67</v>
      </c>
      <c r="M20" s="146">
        <v>14</v>
      </c>
      <c r="N20" s="17" t="s">
        <v>87</v>
      </c>
      <c r="O20" s="145">
        <v>70</v>
      </c>
      <c r="Q20" s="146">
        <v>14</v>
      </c>
      <c r="R20" s="17" t="s">
        <v>87</v>
      </c>
      <c r="S20" s="145"/>
      <c r="U20" s="146">
        <v>14</v>
      </c>
      <c r="V20" s="17" t="s">
        <v>87</v>
      </c>
      <c r="W20" s="145"/>
      <c r="Y20" s="146">
        <v>14</v>
      </c>
      <c r="Z20" s="17" t="s">
        <v>87</v>
      </c>
      <c r="AA20" s="145"/>
      <c r="AC20" s="146">
        <v>14</v>
      </c>
      <c r="AD20" s="17" t="s">
        <v>87</v>
      </c>
      <c r="AE20" s="145"/>
      <c r="AG20" s="146">
        <v>14</v>
      </c>
      <c r="AH20" s="17">
        <v>49</v>
      </c>
      <c r="AI20" s="145">
        <v>49</v>
      </c>
      <c r="AK20" s="146">
        <v>14</v>
      </c>
      <c r="AL20" s="17">
        <v>55</v>
      </c>
      <c r="AM20" s="145">
        <v>55</v>
      </c>
      <c r="AO20" s="146">
        <v>14</v>
      </c>
      <c r="AP20" s="17" t="s">
        <v>87</v>
      </c>
      <c r="AQ20" s="145">
        <v>67</v>
      </c>
      <c r="AS20" s="146">
        <v>14</v>
      </c>
      <c r="AT20" s="17" t="s">
        <v>87</v>
      </c>
      <c r="AU20" s="145">
        <v>70</v>
      </c>
      <c r="AW20" s="146">
        <v>14</v>
      </c>
      <c r="AX20" s="17" t="s">
        <v>87</v>
      </c>
      <c r="AY20" s="145"/>
      <c r="BA20" s="146">
        <v>14</v>
      </c>
      <c r="BB20" s="17" t="s">
        <v>87</v>
      </c>
      <c r="BC20" s="145"/>
      <c r="BE20" s="146">
        <v>14</v>
      </c>
      <c r="BF20" s="17" t="s">
        <v>87</v>
      </c>
      <c r="BG20" s="145"/>
      <c r="BI20" s="146">
        <v>14</v>
      </c>
      <c r="BJ20" s="17" t="s">
        <v>87</v>
      </c>
      <c r="BK20" s="145"/>
    </row>
    <row r="21" spans="1:63" x14ac:dyDescent="0.2">
      <c r="A21" s="146">
        <v>15</v>
      </c>
      <c r="B21" s="17" t="s">
        <v>87</v>
      </c>
      <c r="C21" s="145">
        <v>52</v>
      </c>
      <c r="E21" s="146">
        <v>15</v>
      </c>
      <c r="F21" s="17" t="s">
        <v>87</v>
      </c>
      <c r="G21" s="145">
        <v>58</v>
      </c>
      <c r="I21" s="146">
        <v>15</v>
      </c>
      <c r="J21" s="17" t="s">
        <v>87</v>
      </c>
      <c r="K21" s="145">
        <v>73</v>
      </c>
      <c r="M21" s="146">
        <v>15</v>
      </c>
      <c r="N21" s="17" t="s">
        <v>87</v>
      </c>
      <c r="O21" s="145">
        <v>80</v>
      </c>
      <c r="Q21" s="146">
        <v>15</v>
      </c>
      <c r="R21" s="17" t="s">
        <v>87</v>
      </c>
      <c r="S21" s="145"/>
      <c r="U21" s="146">
        <v>15</v>
      </c>
      <c r="V21" s="17" t="s">
        <v>87</v>
      </c>
      <c r="W21" s="145"/>
      <c r="Y21" s="146">
        <v>15</v>
      </c>
      <c r="Z21" s="17" t="s">
        <v>87</v>
      </c>
      <c r="AA21" s="145"/>
      <c r="AC21" s="146">
        <v>15</v>
      </c>
      <c r="AD21" s="17" t="s">
        <v>87</v>
      </c>
      <c r="AE21" s="145"/>
      <c r="AG21" s="146">
        <v>15</v>
      </c>
      <c r="AH21" s="17">
        <v>52</v>
      </c>
      <c r="AI21" s="145">
        <v>52</v>
      </c>
      <c r="AK21" s="146">
        <v>15</v>
      </c>
      <c r="AL21" s="17">
        <v>58</v>
      </c>
      <c r="AM21" s="145">
        <v>58</v>
      </c>
      <c r="AO21" s="146">
        <v>15</v>
      </c>
      <c r="AP21" s="17" t="s">
        <v>87</v>
      </c>
      <c r="AQ21" s="145"/>
      <c r="AS21" s="146">
        <v>15</v>
      </c>
      <c r="AT21" s="17" t="s">
        <v>87</v>
      </c>
      <c r="AU21" s="145"/>
      <c r="AW21" s="146">
        <v>15</v>
      </c>
      <c r="AX21" s="17" t="s">
        <v>87</v>
      </c>
      <c r="AY21" s="145"/>
      <c r="BA21" s="146">
        <v>15</v>
      </c>
      <c r="BB21" s="17" t="s">
        <v>87</v>
      </c>
      <c r="BC21" s="145"/>
      <c r="BE21" s="146">
        <v>15</v>
      </c>
      <c r="BF21" s="17" t="s">
        <v>87</v>
      </c>
      <c r="BG21" s="145"/>
      <c r="BI21" s="146">
        <v>15</v>
      </c>
      <c r="BJ21" s="17" t="s">
        <v>87</v>
      </c>
      <c r="BK21" s="145"/>
    </row>
    <row r="22" spans="1:63" x14ac:dyDescent="0.2">
      <c r="A22" s="146">
        <v>16</v>
      </c>
      <c r="B22" s="17" t="s">
        <v>87</v>
      </c>
      <c r="C22" s="147"/>
      <c r="E22" s="146">
        <v>16</v>
      </c>
      <c r="F22" s="17" t="s">
        <v>87</v>
      </c>
      <c r="G22" s="147"/>
      <c r="I22" s="146">
        <v>16</v>
      </c>
      <c r="J22" s="17" t="s">
        <v>87</v>
      </c>
      <c r="K22" s="147"/>
      <c r="M22" s="146">
        <v>16</v>
      </c>
      <c r="N22" s="17" t="s">
        <v>87</v>
      </c>
      <c r="O22" s="147"/>
      <c r="Q22" s="146">
        <v>16</v>
      </c>
      <c r="R22" s="17" t="s">
        <v>87</v>
      </c>
      <c r="S22" s="147"/>
      <c r="U22" s="146">
        <v>16</v>
      </c>
      <c r="V22" s="17" t="s">
        <v>87</v>
      </c>
      <c r="W22" s="147"/>
      <c r="Y22" s="146">
        <v>16</v>
      </c>
      <c r="Z22" s="17" t="s">
        <v>87</v>
      </c>
      <c r="AA22" s="147"/>
      <c r="AC22" s="146">
        <v>16</v>
      </c>
      <c r="AD22" s="17" t="s">
        <v>87</v>
      </c>
      <c r="AE22" s="147"/>
      <c r="AG22" s="146">
        <v>16</v>
      </c>
      <c r="AH22" s="17" t="s">
        <v>87</v>
      </c>
      <c r="AI22" s="147"/>
      <c r="AK22" s="146">
        <v>16</v>
      </c>
      <c r="AL22" s="17" t="s">
        <v>87</v>
      </c>
      <c r="AM22" s="147"/>
      <c r="AO22" s="146">
        <v>16</v>
      </c>
      <c r="AP22" s="17" t="s">
        <v>87</v>
      </c>
      <c r="AQ22" s="147"/>
      <c r="AS22" s="146">
        <v>16</v>
      </c>
      <c r="AT22" s="17" t="s">
        <v>87</v>
      </c>
      <c r="AU22" s="147"/>
      <c r="AW22" s="146">
        <v>16</v>
      </c>
      <c r="AX22" s="17" t="s">
        <v>87</v>
      </c>
      <c r="AY22" s="147"/>
      <c r="BA22" s="146">
        <v>16</v>
      </c>
      <c r="BB22" s="17" t="s">
        <v>87</v>
      </c>
      <c r="BC22" s="147"/>
      <c r="BE22" s="146">
        <v>16</v>
      </c>
      <c r="BF22" s="17" t="s">
        <v>87</v>
      </c>
      <c r="BG22" s="147"/>
      <c r="BI22" s="146">
        <v>16</v>
      </c>
      <c r="BJ22" s="17" t="s">
        <v>87</v>
      </c>
      <c r="BK22" s="147"/>
    </row>
    <row r="23" spans="1:63" x14ac:dyDescent="0.2">
      <c r="A23" s="146">
        <v>17</v>
      </c>
      <c r="B23" s="17" t="s">
        <v>87</v>
      </c>
      <c r="C23" s="147"/>
      <c r="E23" s="146">
        <v>17</v>
      </c>
      <c r="F23" s="17" t="s">
        <v>87</v>
      </c>
      <c r="G23" s="147"/>
      <c r="I23" s="146">
        <v>17</v>
      </c>
      <c r="J23" s="17" t="s">
        <v>87</v>
      </c>
      <c r="K23" s="147"/>
      <c r="M23" s="146">
        <v>17</v>
      </c>
      <c r="N23" s="17" t="s">
        <v>87</v>
      </c>
      <c r="O23" s="147"/>
      <c r="Q23" s="146">
        <v>17</v>
      </c>
      <c r="R23" s="17" t="s">
        <v>87</v>
      </c>
      <c r="S23" s="147"/>
      <c r="U23" s="146">
        <v>17</v>
      </c>
      <c r="V23" s="17" t="s">
        <v>87</v>
      </c>
      <c r="W23" s="147"/>
      <c r="Y23" s="146">
        <v>17</v>
      </c>
      <c r="Z23" s="17" t="s">
        <v>87</v>
      </c>
      <c r="AA23" s="147"/>
      <c r="AC23" s="146">
        <v>17</v>
      </c>
      <c r="AD23" s="17" t="s">
        <v>87</v>
      </c>
      <c r="AE23" s="147"/>
      <c r="AG23" s="146">
        <v>17</v>
      </c>
      <c r="AH23" s="17" t="s">
        <v>87</v>
      </c>
      <c r="AI23" s="147"/>
      <c r="AK23" s="146">
        <v>17</v>
      </c>
      <c r="AL23" s="17" t="s">
        <v>87</v>
      </c>
      <c r="AM23" s="147"/>
      <c r="AO23" s="146">
        <v>17</v>
      </c>
      <c r="AP23" s="17" t="s">
        <v>87</v>
      </c>
      <c r="AQ23" s="147"/>
      <c r="AS23" s="146">
        <v>17</v>
      </c>
      <c r="AT23" s="17" t="s">
        <v>87</v>
      </c>
      <c r="AU23" s="147"/>
      <c r="AW23" s="146">
        <v>17</v>
      </c>
      <c r="AX23" s="17" t="s">
        <v>87</v>
      </c>
      <c r="AY23" s="147"/>
      <c r="BA23" s="146">
        <v>17</v>
      </c>
      <c r="BB23" s="17" t="s">
        <v>87</v>
      </c>
      <c r="BC23" s="147"/>
      <c r="BE23" s="146">
        <v>17</v>
      </c>
      <c r="BF23" s="17" t="s">
        <v>87</v>
      </c>
      <c r="BG23" s="147"/>
      <c r="BI23" s="146">
        <v>17</v>
      </c>
      <c r="BJ23" s="17" t="s">
        <v>87</v>
      </c>
      <c r="BK23" s="147"/>
    </row>
    <row r="24" spans="1:63" x14ac:dyDescent="0.2">
      <c r="A24" s="146">
        <v>18</v>
      </c>
      <c r="B24" s="17" t="s">
        <v>87</v>
      </c>
      <c r="C24" s="147"/>
      <c r="E24" s="146">
        <v>18</v>
      </c>
      <c r="F24" s="17" t="s">
        <v>87</v>
      </c>
      <c r="G24" s="147"/>
      <c r="I24" s="146">
        <v>18</v>
      </c>
      <c r="J24" s="17" t="s">
        <v>87</v>
      </c>
      <c r="K24" s="147"/>
      <c r="M24" s="146">
        <v>18</v>
      </c>
      <c r="N24" s="17" t="s">
        <v>87</v>
      </c>
      <c r="O24" s="147"/>
      <c r="Q24" s="146">
        <v>18</v>
      </c>
      <c r="R24" s="17" t="s">
        <v>87</v>
      </c>
      <c r="S24" s="147"/>
      <c r="U24" s="146">
        <v>18</v>
      </c>
      <c r="V24" s="17" t="s">
        <v>87</v>
      </c>
      <c r="W24" s="147"/>
      <c r="Y24" s="146">
        <v>18</v>
      </c>
      <c r="Z24" s="17" t="s">
        <v>87</v>
      </c>
      <c r="AA24" s="147"/>
      <c r="AC24" s="146">
        <v>18</v>
      </c>
      <c r="AD24" s="17" t="s">
        <v>87</v>
      </c>
      <c r="AE24" s="147"/>
      <c r="AG24" s="146">
        <v>18</v>
      </c>
      <c r="AH24" s="17" t="s">
        <v>87</v>
      </c>
      <c r="AI24" s="147"/>
      <c r="AK24" s="146">
        <v>18</v>
      </c>
      <c r="AL24" s="17" t="s">
        <v>87</v>
      </c>
      <c r="AM24" s="147"/>
      <c r="AO24" s="146">
        <v>18</v>
      </c>
      <c r="AP24" s="17" t="s">
        <v>87</v>
      </c>
      <c r="AQ24" s="147"/>
      <c r="AS24" s="146">
        <v>18</v>
      </c>
      <c r="AT24" s="17" t="s">
        <v>87</v>
      </c>
      <c r="AU24" s="147"/>
      <c r="AW24" s="146">
        <v>18</v>
      </c>
      <c r="AX24" s="17" t="s">
        <v>87</v>
      </c>
      <c r="AY24" s="147"/>
      <c r="BA24" s="146">
        <v>18</v>
      </c>
      <c r="BB24" s="17" t="s">
        <v>87</v>
      </c>
      <c r="BC24" s="147"/>
      <c r="BE24" s="146">
        <v>18</v>
      </c>
      <c r="BF24" s="17" t="s">
        <v>87</v>
      </c>
      <c r="BG24" s="147"/>
      <c r="BI24" s="146">
        <v>18</v>
      </c>
      <c r="BJ24" s="17" t="s">
        <v>87</v>
      </c>
      <c r="BK24" s="147"/>
    </row>
    <row r="25" spans="1:63" x14ac:dyDescent="0.2">
      <c r="A25" s="146">
        <v>19</v>
      </c>
      <c r="B25" s="17" t="s">
        <v>87</v>
      </c>
      <c r="C25" s="147"/>
      <c r="E25" s="146">
        <v>19</v>
      </c>
      <c r="F25" s="17" t="s">
        <v>87</v>
      </c>
      <c r="G25" s="147"/>
      <c r="I25" s="146">
        <v>19</v>
      </c>
      <c r="J25" s="17" t="s">
        <v>87</v>
      </c>
      <c r="K25" s="147"/>
      <c r="M25" s="146">
        <v>19</v>
      </c>
      <c r="N25" s="17" t="s">
        <v>87</v>
      </c>
      <c r="O25" s="147"/>
      <c r="Q25" s="146">
        <v>19</v>
      </c>
      <c r="R25" s="17" t="s">
        <v>87</v>
      </c>
      <c r="S25" s="147"/>
      <c r="U25" s="146">
        <v>19</v>
      </c>
      <c r="V25" s="17" t="s">
        <v>87</v>
      </c>
      <c r="W25" s="147"/>
      <c r="Y25" s="146">
        <v>19</v>
      </c>
      <c r="Z25" s="17" t="s">
        <v>87</v>
      </c>
      <c r="AA25" s="147"/>
      <c r="AC25" s="146">
        <v>19</v>
      </c>
      <c r="AD25" s="17" t="s">
        <v>87</v>
      </c>
      <c r="AE25" s="147"/>
      <c r="AG25" s="146">
        <v>19</v>
      </c>
      <c r="AH25" s="17" t="s">
        <v>87</v>
      </c>
      <c r="AI25" s="147"/>
      <c r="AK25" s="146">
        <v>19</v>
      </c>
      <c r="AL25" s="17" t="s">
        <v>87</v>
      </c>
      <c r="AM25" s="147"/>
      <c r="AO25" s="146">
        <v>19</v>
      </c>
      <c r="AP25" s="17" t="s">
        <v>87</v>
      </c>
      <c r="AQ25" s="147"/>
      <c r="AS25" s="146">
        <v>19</v>
      </c>
      <c r="AT25" s="17" t="s">
        <v>87</v>
      </c>
      <c r="AU25" s="147"/>
      <c r="AW25" s="146">
        <v>19</v>
      </c>
      <c r="AX25" s="17" t="s">
        <v>87</v>
      </c>
      <c r="AY25" s="147"/>
      <c r="BA25" s="146">
        <v>19</v>
      </c>
      <c r="BB25" s="17" t="s">
        <v>87</v>
      </c>
      <c r="BC25" s="147"/>
      <c r="BE25" s="146">
        <v>19</v>
      </c>
      <c r="BF25" s="17" t="s">
        <v>87</v>
      </c>
      <c r="BG25" s="147"/>
      <c r="BI25" s="146">
        <v>19</v>
      </c>
      <c r="BJ25" s="17" t="s">
        <v>87</v>
      </c>
      <c r="BK25" s="147"/>
    </row>
    <row r="26" spans="1:63" x14ac:dyDescent="0.2">
      <c r="A26" s="146">
        <v>20</v>
      </c>
      <c r="B26" s="17" t="s">
        <v>87</v>
      </c>
      <c r="C26" s="147"/>
      <c r="E26" s="146">
        <v>20</v>
      </c>
      <c r="F26" s="17" t="s">
        <v>87</v>
      </c>
      <c r="G26" s="147"/>
      <c r="I26" s="146">
        <v>20</v>
      </c>
      <c r="J26" s="17" t="s">
        <v>87</v>
      </c>
      <c r="K26" s="147"/>
      <c r="M26" s="146">
        <v>20</v>
      </c>
      <c r="N26" s="17" t="s">
        <v>87</v>
      </c>
      <c r="O26" s="147"/>
      <c r="Q26" s="146">
        <v>20</v>
      </c>
      <c r="R26" s="17" t="s">
        <v>87</v>
      </c>
      <c r="S26" s="147"/>
      <c r="U26" s="146">
        <v>20</v>
      </c>
      <c r="V26" s="17" t="s">
        <v>87</v>
      </c>
      <c r="W26" s="147"/>
      <c r="Y26" s="146">
        <v>20</v>
      </c>
      <c r="Z26" s="17" t="s">
        <v>87</v>
      </c>
      <c r="AA26" s="147"/>
      <c r="AC26" s="146">
        <v>20</v>
      </c>
      <c r="AD26" s="17" t="s">
        <v>87</v>
      </c>
      <c r="AE26" s="147"/>
      <c r="AG26" s="146">
        <v>20</v>
      </c>
      <c r="AH26" s="17" t="s">
        <v>87</v>
      </c>
      <c r="AI26" s="147"/>
      <c r="AK26" s="146">
        <v>20</v>
      </c>
      <c r="AL26" s="17" t="s">
        <v>87</v>
      </c>
      <c r="AM26" s="147"/>
      <c r="AO26" s="146">
        <v>20</v>
      </c>
      <c r="AP26" s="17" t="s">
        <v>87</v>
      </c>
      <c r="AQ26" s="147"/>
      <c r="AS26" s="146">
        <v>20</v>
      </c>
      <c r="AT26" s="17" t="s">
        <v>87</v>
      </c>
      <c r="AU26" s="147"/>
      <c r="AW26" s="146">
        <v>20</v>
      </c>
      <c r="AX26" s="17" t="s">
        <v>87</v>
      </c>
      <c r="AY26" s="147"/>
      <c r="BA26" s="146">
        <v>20</v>
      </c>
      <c r="BB26" s="17" t="s">
        <v>87</v>
      </c>
      <c r="BC26" s="147"/>
      <c r="BE26" s="146">
        <v>20</v>
      </c>
      <c r="BF26" s="17" t="s">
        <v>87</v>
      </c>
      <c r="BG26" s="147"/>
      <c r="BI26" s="146">
        <v>20</v>
      </c>
      <c r="BJ26" s="17" t="s">
        <v>87</v>
      </c>
      <c r="BK26" s="147"/>
    </row>
    <row r="29" spans="1:63" hidden="1" x14ac:dyDescent="0.2">
      <c r="A29" s="15">
        <f>A7</f>
        <v>1</v>
      </c>
      <c r="B29" s="15">
        <f>IF(B7="xxx",0,1)</f>
        <v>1</v>
      </c>
      <c r="E29" s="15">
        <f>E7</f>
        <v>1</v>
      </c>
      <c r="F29" s="15">
        <f>IF(F7="xxx",0,1)</f>
        <v>1</v>
      </c>
      <c r="I29" s="15">
        <f>I7</f>
        <v>1</v>
      </c>
      <c r="J29" s="15">
        <f>IF(J7="xxx",0,1)</f>
        <v>1</v>
      </c>
      <c r="M29" s="15">
        <f>M7</f>
        <v>1</v>
      </c>
      <c r="N29" s="15">
        <f>IF(N7="xxx",0,1)</f>
        <v>1</v>
      </c>
      <c r="Q29" s="15">
        <f>Q7</f>
        <v>1</v>
      </c>
      <c r="R29" s="15">
        <f>IF(R7="xxx",0,1)</f>
        <v>1</v>
      </c>
      <c r="U29" s="15">
        <f>U7</f>
        <v>1</v>
      </c>
      <c r="V29" s="15">
        <f>IF(V7="xxx",0,1)</f>
        <v>1</v>
      </c>
      <c r="Y29" s="15">
        <f>Y7</f>
        <v>1</v>
      </c>
      <c r="Z29" s="15">
        <f>IF(Z7="xxx",0,1)</f>
        <v>1</v>
      </c>
      <c r="AC29" s="15">
        <f>AC7</f>
        <v>1</v>
      </c>
      <c r="AD29" s="15">
        <f>IF(AD7="xxx",0,1)</f>
        <v>1</v>
      </c>
      <c r="AG29" s="15">
        <f>AG7</f>
        <v>1</v>
      </c>
      <c r="AH29" s="15">
        <f>IF(AH7="xxx",0,1)</f>
        <v>1</v>
      </c>
      <c r="AK29" s="15">
        <f>AK7</f>
        <v>1</v>
      </c>
      <c r="AL29" s="15">
        <f>IF(AL7="xxx",0,1)</f>
        <v>1</v>
      </c>
      <c r="AO29" s="15">
        <f>AO7</f>
        <v>1</v>
      </c>
      <c r="AP29" s="15">
        <f>IF(AP7="xxx",0,1)</f>
        <v>1</v>
      </c>
      <c r="AS29" s="15">
        <f>AS7</f>
        <v>1</v>
      </c>
      <c r="AT29" s="15">
        <f>IF(AT7="xxx",0,1)</f>
        <v>1</v>
      </c>
      <c r="AW29" s="15">
        <f>AW7</f>
        <v>1</v>
      </c>
      <c r="AX29" s="15">
        <f>IF(AX7="xxx",0,1)</f>
        <v>1</v>
      </c>
      <c r="BA29" s="15">
        <f>BA7</f>
        <v>1</v>
      </c>
      <c r="BB29" s="15">
        <f>IF(BB7="xxx",0,1)</f>
        <v>1</v>
      </c>
      <c r="BE29" s="15">
        <f>BE7</f>
        <v>1</v>
      </c>
      <c r="BF29" s="15">
        <f>IF(BF7="xxx",0,1)</f>
        <v>1</v>
      </c>
      <c r="BI29" s="15">
        <f>BI7</f>
        <v>1</v>
      </c>
      <c r="BJ29" s="15">
        <f>IF(BJ7="xxx",0,1)</f>
        <v>1</v>
      </c>
    </row>
    <row r="30" spans="1:63" hidden="1" x14ac:dyDescent="0.2">
      <c r="A30" s="15">
        <f t="shared" ref="A30:A48" si="0">A8</f>
        <v>2</v>
      </c>
      <c r="B30" s="15">
        <f t="shared" ref="B30:B48" si="1">IF(B8="xxx",0,1)</f>
        <v>0</v>
      </c>
      <c r="E30" s="15">
        <f t="shared" ref="E30:E48" si="2">E8</f>
        <v>2</v>
      </c>
      <c r="F30" s="15">
        <f t="shared" ref="F30:F48" si="3">IF(F8="xxx",0,1)</f>
        <v>1</v>
      </c>
      <c r="I30" s="15">
        <f t="shared" ref="I30:I48" si="4">I8</f>
        <v>2</v>
      </c>
      <c r="J30" s="15">
        <f t="shared" ref="J30:J48" si="5">IF(J8="xxx",0,1)</f>
        <v>1</v>
      </c>
      <c r="M30" s="15">
        <f t="shared" ref="M30:M48" si="6">M8</f>
        <v>2</v>
      </c>
      <c r="N30" s="15">
        <f t="shared" ref="N30:N48" si="7">IF(N8="xxx",0,1)</f>
        <v>1</v>
      </c>
      <c r="Q30" s="15">
        <f t="shared" ref="Q30:Q48" si="8">Q8</f>
        <v>2</v>
      </c>
      <c r="R30" s="15">
        <f t="shared" ref="R30:R48" si="9">IF(R8="xxx",0,1)</f>
        <v>1</v>
      </c>
      <c r="U30" s="15">
        <f t="shared" ref="U30:U48" si="10">U8</f>
        <v>2</v>
      </c>
      <c r="V30" s="15">
        <f t="shared" ref="V30:V48" si="11">IF(V8="xxx",0,1)</f>
        <v>1</v>
      </c>
      <c r="Y30" s="15">
        <f t="shared" ref="Y30:Y48" si="12">Y8</f>
        <v>2</v>
      </c>
      <c r="Z30" s="15">
        <f t="shared" ref="Z30:Z48" si="13">IF(Z8="xxx",0,1)</f>
        <v>1</v>
      </c>
      <c r="AC30" s="15">
        <f t="shared" ref="AC30:AC48" si="14">AC8</f>
        <v>2</v>
      </c>
      <c r="AD30" s="15">
        <f t="shared" ref="AD30:AD48" si="15">IF(AD8="xxx",0,1)</f>
        <v>1</v>
      </c>
      <c r="AG30" s="15">
        <f t="shared" ref="AG30:AG48" si="16">AG8</f>
        <v>2</v>
      </c>
      <c r="AH30" s="15">
        <f t="shared" ref="AH30:AH48" si="17">IF(AH8="xxx",0,1)</f>
        <v>1</v>
      </c>
      <c r="AK30" s="15">
        <f t="shared" ref="AK30:AK48" si="18">AK8</f>
        <v>2</v>
      </c>
      <c r="AL30" s="15">
        <f t="shared" ref="AL30:AL48" si="19">IF(AL8="xxx",0,1)</f>
        <v>1</v>
      </c>
      <c r="AO30" s="15">
        <f t="shared" ref="AO30:AO48" si="20">AO8</f>
        <v>2</v>
      </c>
      <c r="AP30" s="15">
        <f t="shared" ref="AP30:AP48" si="21">IF(AP8="xxx",0,1)</f>
        <v>0</v>
      </c>
      <c r="AS30" s="15">
        <f t="shared" ref="AS30:AS48" si="22">AS8</f>
        <v>2</v>
      </c>
      <c r="AT30" s="15">
        <f t="shared" ref="AT30:AT48" si="23">IF(AT8="xxx",0,1)</f>
        <v>0</v>
      </c>
      <c r="AW30" s="15">
        <f t="shared" ref="AW30:AW48" si="24">AW8</f>
        <v>2</v>
      </c>
      <c r="AX30" s="15">
        <f t="shared" ref="AX30:AX48" si="25">IF(AX8="xxx",0,1)</f>
        <v>1</v>
      </c>
      <c r="BA30" s="15">
        <f t="shared" ref="BA30:BA48" si="26">BA8</f>
        <v>2</v>
      </c>
      <c r="BB30" s="15">
        <f t="shared" ref="BB30:BB48" si="27">IF(BB8="xxx",0,1)</f>
        <v>1</v>
      </c>
      <c r="BE30" s="15">
        <f t="shared" ref="BE30:BE48" si="28">BE8</f>
        <v>2</v>
      </c>
      <c r="BF30" s="15">
        <f t="shared" ref="BF30:BF48" si="29">IF(BF8="xxx",0,1)</f>
        <v>1</v>
      </c>
      <c r="BI30" s="15">
        <f t="shared" ref="BI30:BI48" si="30">BI8</f>
        <v>2</v>
      </c>
      <c r="BJ30" s="15">
        <f t="shared" ref="BJ30:BJ48" si="31">IF(BJ8="xxx",0,1)</f>
        <v>1</v>
      </c>
    </row>
    <row r="31" spans="1:63" hidden="1" x14ac:dyDescent="0.2">
      <c r="A31" s="15">
        <f t="shared" si="0"/>
        <v>3</v>
      </c>
      <c r="B31" s="15">
        <f t="shared" si="1"/>
        <v>0</v>
      </c>
      <c r="E31" s="15">
        <f t="shared" si="2"/>
        <v>3</v>
      </c>
      <c r="F31" s="15">
        <f t="shared" si="3"/>
        <v>1</v>
      </c>
      <c r="I31" s="15">
        <f t="shared" si="4"/>
        <v>3</v>
      </c>
      <c r="J31" s="15">
        <f t="shared" si="5"/>
        <v>1</v>
      </c>
      <c r="M31" s="15">
        <f t="shared" si="6"/>
        <v>3</v>
      </c>
      <c r="N31" s="15">
        <f t="shared" si="7"/>
        <v>1</v>
      </c>
      <c r="Q31" s="15">
        <f t="shared" si="8"/>
        <v>3</v>
      </c>
      <c r="R31" s="15">
        <f t="shared" si="9"/>
        <v>1</v>
      </c>
      <c r="U31" s="15">
        <f t="shared" si="10"/>
        <v>3</v>
      </c>
      <c r="V31" s="15">
        <f t="shared" si="11"/>
        <v>1</v>
      </c>
      <c r="Y31" s="15">
        <f t="shared" si="12"/>
        <v>3</v>
      </c>
      <c r="Z31" s="15">
        <f t="shared" si="13"/>
        <v>1</v>
      </c>
      <c r="AC31" s="15">
        <f t="shared" si="14"/>
        <v>3</v>
      </c>
      <c r="AD31" s="15">
        <f t="shared" si="15"/>
        <v>1</v>
      </c>
      <c r="AG31" s="15">
        <f t="shared" si="16"/>
        <v>3</v>
      </c>
      <c r="AH31" s="15">
        <f t="shared" si="17"/>
        <v>1</v>
      </c>
      <c r="AK31" s="15">
        <f t="shared" si="18"/>
        <v>3</v>
      </c>
      <c r="AL31" s="15">
        <f t="shared" si="19"/>
        <v>1</v>
      </c>
      <c r="AO31" s="15">
        <f t="shared" si="20"/>
        <v>3</v>
      </c>
      <c r="AP31" s="15">
        <f t="shared" si="21"/>
        <v>0</v>
      </c>
      <c r="AS31" s="15">
        <f t="shared" si="22"/>
        <v>3</v>
      </c>
      <c r="AT31" s="15">
        <f t="shared" si="23"/>
        <v>0</v>
      </c>
      <c r="AW31" s="15">
        <f t="shared" si="24"/>
        <v>3</v>
      </c>
      <c r="AX31" s="15">
        <f t="shared" si="25"/>
        <v>1</v>
      </c>
      <c r="BA31" s="15">
        <f t="shared" si="26"/>
        <v>3</v>
      </c>
      <c r="BB31" s="15">
        <f t="shared" si="27"/>
        <v>1</v>
      </c>
      <c r="BE31" s="15">
        <f t="shared" si="28"/>
        <v>3</v>
      </c>
      <c r="BF31" s="15">
        <f t="shared" si="29"/>
        <v>1</v>
      </c>
      <c r="BI31" s="15">
        <f t="shared" si="30"/>
        <v>3</v>
      </c>
      <c r="BJ31" s="15">
        <f t="shared" si="31"/>
        <v>1</v>
      </c>
    </row>
    <row r="32" spans="1:63" hidden="1" x14ac:dyDescent="0.2">
      <c r="A32" s="15">
        <f t="shared" si="0"/>
        <v>4</v>
      </c>
      <c r="B32" s="15">
        <f t="shared" si="1"/>
        <v>0</v>
      </c>
      <c r="E32" s="15">
        <f t="shared" si="2"/>
        <v>4</v>
      </c>
      <c r="F32" s="15">
        <f t="shared" si="3"/>
        <v>1</v>
      </c>
      <c r="I32" s="15">
        <f t="shared" si="4"/>
        <v>4</v>
      </c>
      <c r="J32" s="15">
        <f t="shared" si="5"/>
        <v>1</v>
      </c>
      <c r="M32" s="15">
        <f t="shared" si="6"/>
        <v>4</v>
      </c>
      <c r="N32" s="15">
        <f t="shared" si="7"/>
        <v>1</v>
      </c>
      <c r="Q32" s="15">
        <f t="shared" si="8"/>
        <v>4</v>
      </c>
      <c r="R32" s="15">
        <f t="shared" si="9"/>
        <v>1</v>
      </c>
      <c r="U32" s="15">
        <f t="shared" si="10"/>
        <v>4</v>
      </c>
      <c r="V32" s="15">
        <f t="shared" si="11"/>
        <v>1</v>
      </c>
      <c r="Y32" s="15">
        <f t="shared" si="12"/>
        <v>4</v>
      </c>
      <c r="Z32" s="15">
        <f t="shared" si="13"/>
        <v>1</v>
      </c>
      <c r="AC32" s="15">
        <f t="shared" si="14"/>
        <v>4</v>
      </c>
      <c r="AD32" s="15">
        <f t="shared" si="15"/>
        <v>1</v>
      </c>
      <c r="AG32" s="15">
        <f t="shared" si="16"/>
        <v>4</v>
      </c>
      <c r="AH32" s="15">
        <f t="shared" si="17"/>
        <v>1</v>
      </c>
      <c r="AK32" s="15">
        <f t="shared" si="18"/>
        <v>4</v>
      </c>
      <c r="AL32" s="15">
        <f t="shared" si="19"/>
        <v>1</v>
      </c>
      <c r="AO32" s="15">
        <f t="shared" si="20"/>
        <v>4</v>
      </c>
      <c r="AP32" s="15">
        <f t="shared" si="21"/>
        <v>0</v>
      </c>
      <c r="AS32" s="15">
        <f t="shared" si="22"/>
        <v>4</v>
      </c>
      <c r="AT32" s="15">
        <f t="shared" si="23"/>
        <v>0</v>
      </c>
      <c r="AW32" s="15">
        <f t="shared" si="24"/>
        <v>4</v>
      </c>
      <c r="AX32" s="15">
        <f t="shared" si="25"/>
        <v>1</v>
      </c>
      <c r="BA32" s="15">
        <f t="shared" si="26"/>
        <v>4</v>
      </c>
      <c r="BB32" s="15">
        <f t="shared" si="27"/>
        <v>1</v>
      </c>
      <c r="BE32" s="15">
        <f t="shared" si="28"/>
        <v>4</v>
      </c>
      <c r="BF32" s="15">
        <f t="shared" si="29"/>
        <v>1</v>
      </c>
      <c r="BI32" s="15">
        <f t="shared" si="30"/>
        <v>4</v>
      </c>
      <c r="BJ32" s="15">
        <f t="shared" si="31"/>
        <v>1</v>
      </c>
    </row>
    <row r="33" spans="1:62" hidden="1" x14ac:dyDescent="0.2">
      <c r="A33" s="15">
        <f t="shared" si="0"/>
        <v>5</v>
      </c>
      <c r="B33" s="15">
        <f t="shared" si="1"/>
        <v>0</v>
      </c>
      <c r="E33" s="15">
        <f t="shared" si="2"/>
        <v>5</v>
      </c>
      <c r="F33" s="15">
        <f t="shared" si="3"/>
        <v>1</v>
      </c>
      <c r="I33" s="15">
        <f t="shared" si="4"/>
        <v>5</v>
      </c>
      <c r="J33" s="15">
        <f t="shared" si="5"/>
        <v>1</v>
      </c>
      <c r="M33" s="15">
        <f t="shared" si="6"/>
        <v>5</v>
      </c>
      <c r="N33" s="15">
        <f t="shared" si="7"/>
        <v>1</v>
      </c>
      <c r="Q33" s="15">
        <f t="shared" si="8"/>
        <v>5</v>
      </c>
      <c r="R33" s="15">
        <f t="shared" si="9"/>
        <v>0</v>
      </c>
      <c r="U33" s="15">
        <f t="shared" si="10"/>
        <v>5</v>
      </c>
      <c r="V33" s="15">
        <f t="shared" si="11"/>
        <v>1</v>
      </c>
      <c r="Y33" s="15">
        <f t="shared" si="12"/>
        <v>5</v>
      </c>
      <c r="Z33" s="15">
        <f t="shared" si="13"/>
        <v>1</v>
      </c>
      <c r="AC33" s="15">
        <f t="shared" si="14"/>
        <v>5</v>
      </c>
      <c r="AD33" s="15">
        <f t="shared" si="15"/>
        <v>1</v>
      </c>
      <c r="AG33" s="15">
        <f t="shared" si="16"/>
        <v>5</v>
      </c>
      <c r="AH33" s="15">
        <f t="shared" si="17"/>
        <v>1</v>
      </c>
      <c r="AK33" s="15">
        <f t="shared" si="18"/>
        <v>5</v>
      </c>
      <c r="AL33" s="15">
        <f t="shared" si="19"/>
        <v>1</v>
      </c>
      <c r="AO33" s="15">
        <f t="shared" si="20"/>
        <v>5</v>
      </c>
      <c r="AP33" s="15">
        <f t="shared" si="21"/>
        <v>0</v>
      </c>
      <c r="AS33" s="15">
        <f t="shared" si="22"/>
        <v>5</v>
      </c>
      <c r="AT33" s="15">
        <f t="shared" si="23"/>
        <v>0</v>
      </c>
      <c r="AW33" s="15">
        <f t="shared" si="24"/>
        <v>5</v>
      </c>
      <c r="AX33" s="15">
        <f t="shared" si="25"/>
        <v>1</v>
      </c>
      <c r="BA33" s="15">
        <f t="shared" si="26"/>
        <v>5</v>
      </c>
      <c r="BB33" s="15">
        <f t="shared" si="27"/>
        <v>1</v>
      </c>
      <c r="BE33" s="15">
        <f t="shared" si="28"/>
        <v>5</v>
      </c>
      <c r="BF33" s="15">
        <f t="shared" si="29"/>
        <v>1</v>
      </c>
      <c r="BI33" s="15">
        <f t="shared" si="30"/>
        <v>5</v>
      </c>
      <c r="BJ33" s="15">
        <f t="shared" si="31"/>
        <v>1</v>
      </c>
    </row>
    <row r="34" spans="1:62" hidden="1" x14ac:dyDescent="0.2">
      <c r="A34" s="15">
        <f t="shared" si="0"/>
        <v>6</v>
      </c>
      <c r="B34" s="15">
        <f t="shared" si="1"/>
        <v>0</v>
      </c>
      <c r="E34" s="15">
        <f t="shared" si="2"/>
        <v>6</v>
      </c>
      <c r="F34" s="15">
        <f t="shared" si="3"/>
        <v>0</v>
      </c>
      <c r="I34" s="15">
        <f t="shared" si="4"/>
        <v>6</v>
      </c>
      <c r="J34" s="15">
        <f t="shared" si="5"/>
        <v>1</v>
      </c>
      <c r="M34" s="15">
        <f t="shared" si="6"/>
        <v>6</v>
      </c>
      <c r="N34" s="15">
        <f t="shared" si="7"/>
        <v>1</v>
      </c>
      <c r="Q34" s="15">
        <f t="shared" si="8"/>
        <v>6</v>
      </c>
      <c r="R34" s="15">
        <f t="shared" si="9"/>
        <v>0</v>
      </c>
      <c r="U34" s="15">
        <f t="shared" si="10"/>
        <v>6</v>
      </c>
      <c r="V34" s="15">
        <f t="shared" si="11"/>
        <v>1</v>
      </c>
      <c r="Y34" s="15">
        <f t="shared" si="12"/>
        <v>6</v>
      </c>
      <c r="Z34" s="15">
        <f t="shared" si="13"/>
        <v>1</v>
      </c>
      <c r="AC34" s="15">
        <f t="shared" si="14"/>
        <v>6</v>
      </c>
      <c r="AD34" s="15">
        <f t="shared" si="15"/>
        <v>1</v>
      </c>
      <c r="AG34" s="15">
        <f t="shared" si="16"/>
        <v>6</v>
      </c>
      <c r="AH34" s="15">
        <f t="shared" si="17"/>
        <v>1</v>
      </c>
      <c r="AK34" s="15">
        <f t="shared" si="18"/>
        <v>6</v>
      </c>
      <c r="AL34" s="15">
        <f t="shared" si="19"/>
        <v>1</v>
      </c>
      <c r="AO34" s="15">
        <f t="shared" si="20"/>
        <v>6</v>
      </c>
      <c r="AP34" s="15">
        <f t="shared" si="21"/>
        <v>0</v>
      </c>
      <c r="AS34" s="15">
        <f t="shared" si="22"/>
        <v>6</v>
      </c>
      <c r="AT34" s="15">
        <f t="shared" si="23"/>
        <v>0</v>
      </c>
      <c r="AW34" s="15">
        <f t="shared" si="24"/>
        <v>6</v>
      </c>
      <c r="AX34" s="15">
        <f t="shared" si="25"/>
        <v>1</v>
      </c>
      <c r="BA34" s="15">
        <f t="shared" si="26"/>
        <v>6</v>
      </c>
      <c r="BB34" s="15">
        <f t="shared" si="27"/>
        <v>1</v>
      </c>
      <c r="BE34" s="15">
        <f t="shared" si="28"/>
        <v>6</v>
      </c>
      <c r="BF34" s="15">
        <f t="shared" si="29"/>
        <v>1</v>
      </c>
      <c r="BI34" s="15">
        <f t="shared" si="30"/>
        <v>6</v>
      </c>
      <c r="BJ34" s="15">
        <f t="shared" si="31"/>
        <v>1</v>
      </c>
    </row>
    <row r="35" spans="1:62" hidden="1" x14ac:dyDescent="0.2">
      <c r="A35" s="15">
        <f t="shared" si="0"/>
        <v>7</v>
      </c>
      <c r="B35" s="15">
        <f t="shared" si="1"/>
        <v>0</v>
      </c>
      <c r="E35" s="15">
        <f t="shared" si="2"/>
        <v>7</v>
      </c>
      <c r="F35" s="15">
        <f t="shared" si="3"/>
        <v>0</v>
      </c>
      <c r="I35" s="15">
        <f t="shared" si="4"/>
        <v>7</v>
      </c>
      <c r="J35" s="15">
        <f t="shared" si="5"/>
        <v>0</v>
      </c>
      <c r="M35" s="15">
        <f t="shared" si="6"/>
        <v>7</v>
      </c>
      <c r="N35" s="15">
        <f t="shared" si="7"/>
        <v>1</v>
      </c>
      <c r="Q35" s="15">
        <f t="shared" si="8"/>
        <v>7</v>
      </c>
      <c r="R35" s="15">
        <f t="shared" si="9"/>
        <v>0</v>
      </c>
      <c r="U35" s="15">
        <f t="shared" si="10"/>
        <v>7</v>
      </c>
      <c r="V35" s="15">
        <f t="shared" si="11"/>
        <v>1</v>
      </c>
      <c r="Y35" s="15">
        <f t="shared" si="12"/>
        <v>7</v>
      </c>
      <c r="Z35" s="15">
        <f t="shared" si="13"/>
        <v>0</v>
      </c>
      <c r="AC35" s="15">
        <f t="shared" si="14"/>
        <v>7</v>
      </c>
      <c r="AD35" s="15">
        <f t="shared" si="15"/>
        <v>1</v>
      </c>
      <c r="AG35" s="15">
        <f t="shared" si="16"/>
        <v>7</v>
      </c>
      <c r="AH35" s="15">
        <f t="shared" si="17"/>
        <v>1</v>
      </c>
      <c r="AK35" s="15">
        <f t="shared" si="18"/>
        <v>7</v>
      </c>
      <c r="AL35" s="15">
        <f t="shared" si="19"/>
        <v>1</v>
      </c>
      <c r="AO35" s="15">
        <f t="shared" si="20"/>
        <v>7</v>
      </c>
      <c r="AP35" s="15">
        <f t="shared" si="21"/>
        <v>0</v>
      </c>
      <c r="AS35" s="15">
        <f t="shared" si="22"/>
        <v>7</v>
      </c>
      <c r="AT35" s="15">
        <f t="shared" si="23"/>
        <v>0</v>
      </c>
      <c r="AW35" s="15">
        <f t="shared" si="24"/>
        <v>7</v>
      </c>
      <c r="AX35" s="15">
        <f t="shared" si="25"/>
        <v>1</v>
      </c>
      <c r="BA35" s="15">
        <f t="shared" si="26"/>
        <v>7</v>
      </c>
      <c r="BB35" s="15">
        <f t="shared" si="27"/>
        <v>1</v>
      </c>
      <c r="BE35" s="15">
        <f t="shared" si="28"/>
        <v>7</v>
      </c>
      <c r="BF35" s="15">
        <f t="shared" si="29"/>
        <v>1</v>
      </c>
      <c r="BI35" s="15">
        <f t="shared" si="30"/>
        <v>7</v>
      </c>
      <c r="BJ35" s="15">
        <f t="shared" si="31"/>
        <v>1</v>
      </c>
    </row>
    <row r="36" spans="1:62" hidden="1" x14ac:dyDescent="0.2">
      <c r="A36" s="15">
        <f t="shared" si="0"/>
        <v>8</v>
      </c>
      <c r="B36" s="15">
        <f t="shared" si="1"/>
        <v>0</v>
      </c>
      <c r="E36" s="15">
        <f t="shared" si="2"/>
        <v>8</v>
      </c>
      <c r="F36" s="15">
        <f t="shared" si="3"/>
        <v>0</v>
      </c>
      <c r="I36" s="15">
        <f t="shared" si="4"/>
        <v>8</v>
      </c>
      <c r="J36" s="15">
        <f t="shared" si="5"/>
        <v>0</v>
      </c>
      <c r="M36" s="15">
        <f t="shared" si="6"/>
        <v>8</v>
      </c>
      <c r="N36" s="15">
        <f t="shared" si="7"/>
        <v>0</v>
      </c>
      <c r="Q36" s="15">
        <f t="shared" si="8"/>
        <v>8</v>
      </c>
      <c r="R36" s="15">
        <f t="shared" si="9"/>
        <v>0</v>
      </c>
      <c r="U36" s="15">
        <f t="shared" si="10"/>
        <v>8</v>
      </c>
      <c r="V36" s="15">
        <f t="shared" si="11"/>
        <v>1</v>
      </c>
      <c r="Y36" s="15">
        <f t="shared" si="12"/>
        <v>8</v>
      </c>
      <c r="Z36" s="15">
        <f t="shared" si="13"/>
        <v>0</v>
      </c>
      <c r="AC36" s="15">
        <f t="shared" si="14"/>
        <v>8</v>
      </c>
      <c r="AD36" s="15">
        <f t="shared" si="15"/>
        <v>0</v>
      </c>
      <c r="AG36" s="15">
        <f t="shared" si="16"/>
        <v>8</v>
      </c>
      <c r="AH36" s="15">
        <f t="shared" si="17"/>
        <v>1</v>
      </c>
      <c r="AK36" s="15">
        <f t="shared" si="18"/>
        <v>8</v>
      </c>
      <c r="AL36" s="15">
        <f t="shared" si="19"/>
        <v>1</v>
      </c>
      <c r="AO36" s="15">
        <f t="shared" si="20"/>
        <v>8</v>
      </c>
      <c r="AP36" s="15">
        <f t="shared" si="21"/>
        <v>0</v>
      </c>
      <c r="AS36" s="15">
        <f t="shared" si="22"/>
        <v>8</v>
      </c>
      <c r="AT36" s="15">
        <f t="shared" si="23"/>
        <v>0</v>
      </c>
      <c r="AW36" s="15">
        <f t="shared" si="24"/>
        <v>8</v>
      </c>
      <c r="AX36" s="15">
        <f t="shared" si="25"/>
        <v>1</v>
      </c>
      <c r="BA36" s="15">
        <f t="shared" si="26"/>
        <v>8</v>
      </c>
      <c r="BB36" s="15">
        <f t="shared" si="27"/>
        <v>1</v>
      </c>
      <c r="BE36" s="15">
        <f t="shared" si="28"/>
        <v>8</v>
      </c>
      <c r="BF36" s="15">
        <f t="shared" si="29"/>
        <v>1</v>
      </c>
      <c r="BI36" s="15">
        <f t="shared" si="30"/>
        <v>8</v>
      </c>
      <c r="BJ36" s="15">
        <f t="shared" si="31"/>
        <v>1</v>
      </c>
    </row>
    <row r="37" spans="1:62" hidden="1" x14ac:dyDescent="0.2">
      <c r="A37" s="15">
        <f t="shared" si="0"/>
        <v>9</v>
      </c>
      <c r="B37" s="15">
        <f t="shared" si="1"/>
        <v>0</v>
      </c>
      <c r="E37" s="15">
        <f t="shared" si="2"/>
        <v>9</v>
      </c>
      <c r="F37" s="15">
        <f t="shared" si="3"/>
        <v>0</v>
      </c>
      <c r="I37" s="15">
        <f t="shared" si="4"/>
        <v>9</v>
      </c>
      <c r="J37" s="15">
        <f t="shared" si="5"/>
        <v>0</v>
      </c>
      <c r="M37" s="15">
        <f t="shared" si="6"/>
        <v>9</v>
      </c>
      <c r="N37" s="15">
        <f t="shared" si="7"/>
        <v>0</v>
      </c>
      <c r="Q37" s="15">
        <f t="shared" si="8"/>
        <v>9</v>
      </c>
      <c r="R37" s="15">
        <f t="shared" si="9"/>
        <v>0</v>
      </c>
      <c r="U37" s="15">
        <f t="shared" si="10"/>
        <v>9</v>
      </c>
      <c r="V37" s="15">
        <f t="shared" si="11"/>
        <v>1</v>
      </c>
      <c r="Y37" s="15">
        <f t="shared" si="12"/>
        <v>9</v>
      </c>
      <c r="Z37" s="15">
        <f t="shared" si="13"/>
        <v>0</v>
      </c>
      <c r="AC37" s="15">
        <f t="shared" si="14"/>
        <v>9</v>
      </c>
      <c r="AD37" s="15">
        <f t="shared" si="15"/>
        <v>0</v>
      </c>
      <c r="AG37" s="15">
        <f t="shared" si="16"/>
        <v>9</v>
      </c>
      <c r="AH37" s="15">
        <f t="shared" si="17"/>
        <v>1</v>
      </c>
      <c r="AK37" s="15">
        <f t="shared" si="18"/>
        <v>9</v>
      </c>
      <c r="AL37" s="15">
        <f t="shared" si="19"/>
        <v>1</v>
      </c>
      <c r="AO37" s="15">
        <f t="shared" si="20"/>
        <v>9</v>
      </c>
      <c r="AP37" s="15">
        <f t="shared" si="21"/>
        <v>0</v>
      </c>
      <c r="AS37" s="15">
        <f t="shared" si="22"/>
        <v>9</v>
      </c>
      <c r="AT37" s="15">
        <f t="shared" si="23"/>
        <v>0</v>
      </c>
      <c r="AW37" s="15">
        <f t="shared" si="24"/>
        <v>9</v>
      </c>
      <c r="AX37" s="15">
        <f t="shared" si="25"/>
        <v>1</v>
      </c>
      <c r="BA37" s="15">
        <f t="shared" si="26"/>
        <v>9</v>
      </c>
      <c r="BB37" s="15">
        <f t="shared" si="27"/>
        <v>1</v>
      </c>
      <c r="BE37" s="15">
        <f t="shared" si="28"/>
        <v>9</v>
      </c>
      <c r="BF37" s="15">
        <f t="shared" si="29"/>
        <v>1</v>
      </c>
      <c r="BI37" s="15">
        <f t="shared" si="30"/>
        <v>9</v>
      </c>
      <c r="BJ37" s="15">
        <f t="shared" si="31"/>
        <v>1</v>
      </c>
    </row>
    <row r="38" spans="1:62" hidden="1" x14ac:dyDescent="0.2">
      <c r="A38" s="15">
        <f t="shared" si="0"/>
        <v>10</v>
      </c>
      <c r="B38" s="15">
        <f t="shared" si="1"/>
        <v>0</v>
      </c>
      <c r="E38" s="15">
        <f t="shared" si="2"/>
        <v>10</v>
      </c>
      <c r="F38" s="15">
        <f t="shared" si="3"/>
        <v>0</v>
      </c>
      <c r="I38" s="15">
        <f t="shared" si="4"/>
        <v>10</v>
      </c>
      <c r="J38" s="15">
        <f t="shared" si="5"/>
        <v>0</v>
      </c>
      <c r="M38" s="15">
        <f t="shared" si="6"/>
        <v>10</v>
      </c>
      <c r="N38" s="15">
        <f t="shared" si="7"/>
        <v>0</v>
      </c>
      <c r="Q38" s="15">
        <f t="shared" si="8"/>
        <v>10</v>
      </c>
      <c r="R38" s="15">
        <f t="shared" si="9"/>
        <v>0</v>
      </c>
      <c r="U38" s="15">
        <f t="shared" si="10"/>
        <v>10</v>
      </c>
      <c r="V38" s="15">
        <f t="shared" si="11"/>
        <v>1</v>
      </c>
      <c r="Y38" s="15">
        <f t="shared" si="12"/>
        <v>10</v>
      </c>
      <c r="Z38" s="15">
        <f t="shared" si="13"/>
        <v>0</v>
      </c>
      <c r="AC38" s="15">
        <f t="shared" si="14"/>
        <v>10</v>
      </c>
      <c r="AD38" s="15">
        <f t="shared" si="15"/>
        <v>0</v>
      </c>
      <c r="AG38" s="15">
        <f t="shared" si="16"/>
        <v>10</v>
      </c>
      <c r="AH38" s="15">
        <f t="shared" si="17"/>
        <v>1</v>
      </c>
      <c r="AK38" s="15">
        <f t="shared" si="18"/>
        <v>10</v>
      </c>
      <c r="AL38" s="15">
        <f t="shared" si="19"/>
        <v>1</v>
      </c>
      <c r="AO38" s="15">
        <f t="shared" si="20"/>
        <v>10</v>
      </c>
      <c r="AP38" s="15">
        <f t="shared" si="21"/>
        <v>0</v>
      </c>
      <c r="AS38" s="15">
        <f t="shared" si="22"/>
        <v>10</v>
      </c>
      <c r="AT38" s="15">
        <f t="shared" si="23"/>
        <v>0</v>
      </c>
      <c r="AW38" s="15">
        <f t="shared" si="24"/>
        <v>10</v>
      </c>
      <c r="AX38" s="15">
        <f t="shared" si="25"/>
        <v>1</v>
      </c>
      <c r="BA38" s="15">
        <f t="shared" si="26"/>
        <v>10</v>
      </c>
      <c r="BB38" s="15">
        <f t="shared" si="27"/>
        <v>1</v>
      </c>
      <c r="BE38" s="15">
        <f t="shared" si="28"/>
        <v>10</v>
      </c>
      <c r="BF38" s="15">
        <f t="shared" si="29"/>
        <v>0</v>
      </c>
      <c r="BI38" s="15">
        <f t="shared" si="30"/>
        <v>10</v>
      </c>
      <c r="BJ38" s="15">
        <f t="shared" si="31"/>
        <v>0</v>
      </c>
    </row>
    <row r="39" spans="1:62" hidden="1" x14ac:dyDescent="0.2">
      <c r="A39" s="15">
        <f t="shared" si="0"/>
        <v>11</v>
      </c>
      <c r="B39" s="15">
        <f t="shared" si="1"/>
        <v>0</v>
      </c>
      <c r="E39" s="15">
        <f t="shared" si="2"/>
        <v>11</v>
      </c>
      <c r="F39" s="15">
        <f t="shared" si="3"/>
        <v>0</v>
      </c>
      <c r="I39" s="15">
        <f t="shared" si="4"/>
        <v>11</v>
      </c>
      <c r="J39" s="15">
        <f t="shared" si="5"/>
        <v>0</v>
      </c>
      <c r="M39" s="15">
        <f t="shared" si="6"/>
        <v>11</v>
      </c>
      <c r="N39" s="15">
        <f t="shared" si="7"/>
        <v>0</v>
      </c>
      <c r="Q39" s="15">
        <f t="shared" si="8"/>
        <v>11</v>
      </c>
      <c r="R39" s="15">
        <f t="shared" si="9"/>
        <v>0</v>
      </c>
      <c r="U39" s="15">
        <f t="shared" si="10"/>
        <v>11</v>
      </c>
      <c r="V39" s="15">
        <f t="shared" si="11"/>
        <v>0</v>
      </c>
      <c r="Y39" s="15">
        <f t="shared" si="12"/>
        <v>11</v>
      </c>
      <c r="Z39" s="15">
        <f t="shared" si="13"/>
        <v>0</v>
      </c>
      <c r="AC39" s="15">
        <f t="shared" si="14"/>
        <v>11</v>
      </c>
      <c r="AD39" s="15">
        <f t="shared" si="15"/>
        <v>0</v>
      </c>
      <c r="AG39" s="15">
        <f t="shared" si="16"/>
        <v>11</v>
      </c>
      <c r="AH39" s="15">
        <f t="shared" si="17"/>
        <v>1</v>
      </c>
      <c r="AK39" s="15">
        <f t="shared" si="18"/>
        <v>11</v>
      </c>
      <c r="AL39" s="15">
        <f t="shared" si="19"/>
        <v>1</v>
      </c>
      <c r="AO39" s="15">
        <f t="shared" si="20"/>
        <v>11</v>
      </c>
      <c r="AP39" s="15">
        <f t="shared" si="21"/>
        <v>0</v>
      </c>
      <c r="AS39" s="15">
        <f t="shared" si="22"/>
        <v>11</v>
      </c>
      <c r="AT39" s="15">
        <f t="shared" si="23"/>
        <v>0</v>
      </c>
      <c r="AW39" s="15">
        <f t="shared" si="24"/>
        <v>11</v>
      </c>
      <c r="AX39" s="15">
        <f t="shared" si="25"/>
        <v>1</v>
      </c>
      <c r="BA39" s="15">
        <f t="shared" si="26"/>
        <v>11</v>
      </c>
      <c r="BB39" s="15">
        <f t="shared" si="27"/>
        <v>1</v>
      </c>
      <c r="BE39" s="15">
        <f t="shared" si="28"/>
        <v>11</v>
      </c>
      <c r="BF39" s="15">
        <f t="shared" si="29"/>
        <v>0</v>
      </c>
      <c r="BI39" s="15">
        <f t="shared" si="30"/>
        <v>11</v>
      </c>
      <c r="BJ39" s="15">
        <f t="shared" si="31"/>
        <v>0</v>
      </c>
    </row>
    <row r="40" spans="1:62" hidden="1" x14ac:dyDescent="0.2">
      <c r="A40" s="15">
        <f t="shared" si="0"/>
        <v>12</v>
      </c>
      <c r="B40" s="15">
        <f t="shared" si="1"/>
        <v>0</v>
      </c>
      <c r="E40" s="15">
        <f t="shared" si="2"/>
        <v>12</v>
      </c>
      <c r="F40" s="15">
        <f t="shared" si="3"/>
        <v>0</v>
      </c>
      <c r="I40" s="15">
        <f t="shared" si="4"/>
        <v>12</v>
      </c>
      <c r="J40" s="15">
        <f t="shared" si="5"/>
        <v>0</v>
      </c>
      <c r="M40" s="15">
        <f t="shared" si="6"/>
        <v>12</v>
      </c>
      <c r="N40" s="15">
        <f t="shared" si="7"/>
        <v>0</v>
      </c>
      <c r="Q40" s="15">
        <f t="shared" si="8"/>
        <v>12</v>
      </c>
      <c r="R40" s="15">
        <f t="shared" si="9"/>
        <v>0</v>
      </c>
      <c r="U40" s="15">
        <f t="shared" si="10"/>
        <v>12</v>
      </c>
      <c r="V40" s="15">
        <f t="shared" si="11"/>
        <v>0</v>
      </c>
      <c r="Y40" s="15">
        <f t="shared" si="12"/>
        <v>12</v>
      </c>
      <c r="Z40" s="15">
        <f t="shared" si="13"/>
        <v>0</v>
      </c>
      <c r="AC40" s="15">
        <f t="shared" si="14"/>
        <v>12</v>
      </c>
      <c r="AD40" s="15">
        <f t="shared" si="15"/>
        <v>0</v>
      </c>
      <c r="AG40" s="15">
        <f t="shared" si="16"/>
        <v>12</v>
      </c>
      <c r="AH40" s="15">
        <f t="shared" si="17"/>
        <v>1</v>
      </c>
      <c r="AK40" s="15">
        <f t="shared" si="18"/>
        <v>12</v>
      </c>
      <c r="AL40" s="15">
        <f t="shared" si="19"/>
        <v>1</v>
      </c>
      <c r="AO40" s="15">
        <f t="shared" si="20"/>
        <v>12</v>
      </c>
      <c r="AP40" s="15">
        <f t="shared" si="21"/>
        <v>0</v>
      </c>
      <c r="AS40" s="15">
        <f t="shared" si="22"/>
        <v>12</v>
      </c>
      <c r="AT40" s="15">
        <f t="shared" si="23"/>
        <v>0</v>
      </c>
      <c r="AW40" s="15">
        <f t="shared" si="24"/>
        <v>12</v>
      </c>
      <c r="AX40" s="15">
        <f t="shared" si="25"/>
        <v>1</v>
      </c>
      <c r="BA40" s="15">
        <f t="shared" si="26"/>
        <v>12</v>
      </c>
      <c r="BB40" s="15">
        <f t="shared" si="27"/>
        <v>0</v>
      </c>
      <c r="BE40" s="15">
        <f t="shared" si="28"/>
        <v>12</v>
      </c>
      <c r="BF40" s="15">
        <f t="shared" si="29"/>
        <v>0</v>
      </c>
      <c r="BI40" s="15">
        <f t="shared" si="30"/>
        <v>12</v>
      </c>
      <c r="BJ40" s="15">
        <f t="shared" si="31"/>
        <v>0</v>
      </c>
    </row>
    <row r="41" spans="1:62" hidden="1" x14ac:dyDescent="0.2">
      <c r="A41" s="15">
        <f t="shared" si="0"/>
        <v>13</v>
      </c>
      <c r="B41" s="15">
        <f t="shared" si="1"/>
        <v>0</v>
      </c>
      <c r="E41" s="15">
        <f t="shared" si="2"/>
        <v>13</v>
      </c>
      <c r="F41" s="15">
        <f t="shared" si="3"/>
        <v>0</v>
      </c>
      <c r="I41" s="15">
        <f t="shared" si="4"/>
        <v>13</v>
      </c>
      <c r="J41" s="15">
        <f t="shared" si="5"/>
        <v>0</v>
      </c>
      <c r="M41" s="15">
        <f t="shared" si="6"/>
        <v>13</v>
      </c>
      <c r="N41" s="15">
        <f t="shared" si="7"/>
        <v>0</v>
      </c>
      <c r="Q41" s="15">
        <f t="shared" si="8"/>
        <v>13</v>
      </c>
      <c r="R41" s="15">
        <f t="shared" si="9"/>
        <v>0</v>
      </c>
      <c r="U41" s="15">
        <f t="shared" si="10"/>
        <v>13</v>
      </c>
      <c r="V41" s="15">
        <f t="shared" si="11"/>
        <v>0</v>
      </c>
      <c r="Y41" s="15">
        <f t="shared" si="12"/>
        <v>13</v>
      </c>
      <c r="Z41" s="15">
        <f t="shared" si="13"/>
        <v>0</v>
      </c>
      <c r="AC41" s="15">
        <f t="shared" si="14"/>
        <v>13</v>
      </c>
      <c r="AD41" s="15">
        <f t="shared" si="15"/>
        <v>0</v>
      </c>
      <c r="AG41" s="15">
        <f t="shared" si="16"/>
        <v>13</v>
      </c>
      <c r="AH41" s="15">
        <f t="shared" si="17"/>
        <v>1</v>
      </c>
      <c r="AK41" s="15">
        <f t="shared" si="18"/>
        <v>13</v>
      </c>
      <c r="AL41" s="15">
        <f t="shared" si="19"/>
        <v>1</v>
      </c>
      <c r="AO41" s="15">
        <f t="shared" si="20"/>
        <v>13</v>
      </c>
      <c r="AP41" s="15">
        <f t="shared" si="21"/>
        <v>0</v>
      </c>
      <c r="AS41" s="15">
        <f t="shared" si="22"/>
        <v>13</v>
      </c>
      <c r="AT41" s="15">
        <f t="shared" si="23"/>
        <v>0</v>
      </c>
      <c r="AW41" s="15">
        <f t="shared" si="24"/>
        <v>13</v>
      </c>
      <c r="AX41" s="15">
        <f t="shared" si="25"/>
        <v>0</v>
      </c>
      <c r="BA41" s="15">
        <f t="shared" si="26"/>
        <v>13</v>
      </c>
      <c r="BB41" s="15">
        <f t="shared" si="27"/>
        <v>0</v>
      </c>
      <c r="BE41" s="15">
        <f t="shared" si="28"/>
        <v>13</v>
      </c>
      <c r="BF41" s="15">
        <f t="shared" si="29"/>
        <v>0</v>
      </c>
      <c r="BI41" s="15">
        <f t="shared" si="30"/>
        <v>13</v>
      </c>
      <c r="BJ41" s="15">
        <f t="shared" si="31"/>
        <v>0</v>
      </c>
    </row>
    <row r="42" spans="1:62" hidden="1" x14ac:dyDescent="0.2">
      <c r="A42" s="15">
        <f t="shared" si="0"/>
        <v>14</v>
      </c>
      <c r="B42" s="15">
        <f t="shared" si="1"/>
        <v>0</v>
      </c>
      <c r="E42" s="15">
        <f t="shared" si="2"/>
        <v>14</v>
      </c>
      <c r="F42" s="15">
        <f t="shared" si="3"/>
        <v>0</v>
      </c>
      <c r="I42" s="15">
        <f t="shared" si="4"/>
        <v>14</v>
      </c>
      <c r="J42" s="15">
        <f t="shared" si="5"/>
        <v>0</v>
      </c>
      <c r="M42" s="15">
        <f t="shared" si="6"/>
        <v>14</v>
      </c>
      <c r="N42" s="15">
        <f t="shared" si="7"/>
        <v>0</v>
      </c>
      <c r="Q42" s="15">
        <f t="shared" si="8"/>
        <v>14</v>
      </c>
      <c r="R42" s="15">
        <f t="shared" si="9"/>
        <v>0</v>
      </c>
      <c r="U42" s="15">
        <f t="shared" si="10"/>
        <v>14</v>
      </c>
      <c r="V42" s="15">
        <f t="shared" si="11"/>
        <v>0</v>
      </c>
      <c r="Y42" s="15">
        <f t="shared" si="12"/>
        <v>14</v>
      </c>
      <c r="Z42" s="15">
        <f t="shared" si="13"/>
        <v>0</v>
      </c>
      <c r="AC42" s="15">
        <f t="shared" si="14"/>
        <v>14</v>
      </c>
      <c r="AD42" s="15">
        <f t="shared" si="15"/>
        <v>0</v>
      </c>
      <c r="AG42" s="15">
        <f t="shared" si="16"/>
        <v>14</v>
      </c>
      <c r="AH42" s="15">
        <f t="shared" si="17"/>
        <v>1</v>
      </c>
      <c r="AK42" s="15">
        <f t="shared" si="18"/>
        <v>14</v>
      </c>
      <c r="AL42" s="15">
        <f t="shared" si="19"/>
        <v>1</v>
      </c>
      <c r="AO42" s="15">
        <f t="shared" si="20"/>
        <v>14</v>
      </c>
      <c r="AP42" s="15">
        <f t="shared" si="21"/>
        <v>0</v>
      </c>
      <c r="AS42" s="15">
        <f t="shared" si="22"/>
        <v>14</v>
      </c>
      <c r="AT42" s="15">
        <f t="shared" si="23"/>
        <v>0</v>
      </c>
      <c r="AW42" s="15">
        <f t="shared" si="24"/>
        <v>14</v>
      </c>
      <c r="AX42" s="15">
        <f t="shared" si="25"/>
        <v>0</v>
      </c>
      <c r="BA42" s="15">
        <f t="shared" si="26"/>
        <v>14</v>
      </c>
      <c r="BB42" s="15">
        <f t="shared" si="27"/>
        <v>0</v>
      </c>
      <c r="BE42" s="15">
        <f t="shared" si="28"/>
        <v>14</v>
      </c>
      <c r="BF42" s="15">
        <f t="shared" si="29"/>
        <v>0</v>
      </c>
      <c r="BI42" s="15">
        <f t="shared" si="30"/>
        <v>14</v>
      </c>
      <c r="BJ42" s="15">
        <f t="shared" si="31"/>
        <v>0</v>
      </c>
    </row>
    <row r="43" spans="1:62" hidden="1" x14ac:dyDescent="0.2">
      <c r="A43" s="15">
        <f t="shared" si="0"/>
        <v>15</v>
      </c>
      <c r="B43" s="15">
        <f t="shared" si="1"/>
        <v>0</v>
      </c>
      <c r="E43" s="15">
        <f t="shared" si="2"/>
        <v>15</v>
      </c>
      <c r="F43" s="15">
        <f t="shared" si="3"/>
        <v>0</v>
      </c>
      <c r="I43" s="15">
        <f t="shared" si="4"/>
        <v>15</v>
      </c>
      <c r="J43" s="15">
        <f t="shared" si="5"/>
        <v>0</v>
      </c>
      <c r="M43" s="15">
        <f t="shared" si="6"/>
        <v>15</v>
      </c>
      <c r="N43" s="15">
        <f t="shared" si="7"/>
        <v>0</v>
      </c>
      <c r="Q43" s="15">
        <f t="shared" si="8"/>
        <v>15</v>
      </c>
      <c r="R43" s="15">
        <f t="shared" si="9"/>
        <v>0</v>
      </c>
      <c r="U43" s="15">
        <f t="shared" si="10"/>
        <v>15</v>
      </c>
      <c r="V43" s="15">
        <f t="shared" si="11"/>
        <v>0</v>
      </c>
      <c r="Y43" s="15">
        <f t="shared" si="12"/>
        <v>15</v>
      </c>
      <c r="Z43" s="15">
        <f t="shared" si="13"/>
        <v>0</v>
      </c>
      <c r="AC43" s="15">
        <f t="shared" si="14"/>
        <v>15</v>
      </c>
      <c r="AD43" s="15">
        <f t="shared" si="15"/>
        <v>0</v>
      </c>
      <c r="AG43" s="15">
        <f t="shared" si="16"/>
        <v>15</v>
      </c>
      <c r="AH43" s="15">
        <f t="shared" si="17"/>
        <v>1</v>
      </c>
      <c r="AK43" s="15">
        <f t="shared" si="18"/>
        <v>15</v>
      </c>
      <c r="AL43" s="15">
        <f t="shared" si="19"/>
        <v>1</v>
      </c>
      <c r="AO43" s="15">
        <f t="shared" si="20"/>
        <v>15</v>
      </c>
      <c r="AP43" s="15">
        <f t="shared" si="21"/>
        <v>0</v>
      </c>
      <c r="AS43" s="15">
        <f t="shared" si="22"/>
        <v>15</v>
      </c>
      <c r="AT43" s="15">
        <f t="shared" si="23"/>
        <v>0</v>
      </c>
      <c r="AW43" s="15">
        <f t="shared" si="24"/>
        <v>15</v>
      </c>
      <c r="AX43" s="15">
        <f t="shared" si="25"/>
        <v>0</v>
      </c>
      <c r="BA43" s="15">
        <f t="shared" si="26"/>
        <v>15</v>
      </c>
      <c r="BB43" s="15">
        <f t="shared" si="27"/>
        <v>0</v>
      </c>
      <c r="BE43" s="15">
        <f t="shared" si="28"/>
        <v>15</v>
      </c>
      <c r="BF43" s="15">
        <f t="shared" si="29"/>
        <v>0</v>
      </c>
      <c r="BI43" s="15">
        <f t="shared" si="30"/>
        <v>15</v>
      </c>
      <c r="BJ43" s="15">
        <f t="shared" si="31"/>
        <v>0</v>
      </c>
    </row>
    <row r="44" spans="1:62" hidden="1" x14ac:dyDescent="0.2">
      <c r="A44" s="15">
        <f t="shared" si="0"/>
        <v>16</v>
      </c>
      <c r="B44" s="15">
        <f t="shared" si="1"/>
        <v>0</v>
      </c>
      <c r="E44" s="15">
        <f t="shared" si="2"/>
        <v>16</v>
      </c>
      <c r="F44" s="15">
        <f t="shared" si="3"/>
        <v>0</v>
      </c>
      <c r="I44" s="15">
        <f t="shared" si="4"/>
        <v>16</v>
      </c>
      <c r="J44" s="15">
        <f t="shared" si="5"/>
        <v>0</v>
      </c>
      <c r="M44" s="15">
        <f t="shared" si="6"/>
        <v>16</v>
      </c>
      <c r="N44" s="15">
        <f t="shared" si="7"/>
        <v>0</v>
      </c>
      <c r="Q44" s="15">
        <f t="shared" si="8"/>
        <v>16</v>
      </c>
      <c r="R44" s="15">
        <f t="shared" si="9"/>
        <v>0</v>
      </c>
      <c r="U44" s="15">
        <f t="shared" si="10"/>
        <v>16</v>
      </c>
      <c r="V44" s="15">
        <f t="shared" si="11"/>
        <v>0</v>
      </c>
      <c r="Y44" s="15">
        <f t="shared" si="12"/>
        <v>16</v>
      </c>
      <c r="Z44" s="15">
        <f t="shared" si="13"/>
        <v>0</v>
      </c>
      <c r="AC44" s="15">
        <f t="shared" si="14"/>
        <v>16</v>
      </c>
      <c r="AD44" s="15">
        <f t="shared" si="15"/>
        <v>0</v>
      </c>
      <c r="AG44" s="15">
        <f t="shared" si="16"/>
        <v>16</v>
      </c>
      <c r="AH44" s="15">
        <f t="shared" si="17"/>
        <v>0</v>
      </c>
      <c r="AK44" s="15">
        <f t="shared" si="18"/>
        <v>16</v>
      </c>
      <c r="AL44" s="15">
        <f t="shared" si="19"/>
        <v>0</v>
      </c>
      <c r="AO44" s="15">
        <f t="shared" si="20"/>
        <v>16</v>
      </c>
      <c r="AP44" s="15">
        <f t="shared" si="21"/>
        <v>0</v>
      </c>
      <c r="AS44" s="15">
        <f t="shared" si="22"/>
        <v>16</v>
      </c>
      <c r="AT44" s="15">
        <f t="shared" si="23"/>
        <v>0</v>
      </c>
      <c r="AW44" s="15">
        <f t="shared" si="24"/>
        <v>16</v>
      </c>
      <c r="AX44" s="15">
        <f t="shared" si="25"/>
        <v>0</v>
      </c>
      <c r="BA44" s="15">
        <f t="shared" si="26"/>
        <v>16</v>
      </c>
      <c r="BB44" s="15">
        <f t="shared" si="27"/>
        <v>0</v>
      </c>
      <c r="BE44" s="15">
        <f t="shared" si="28"/>
        <v>16</v>
      </c>
      <c r="BF44" s="15">
        <f t="shared" si="29"/>
        <v>0</v>
      </c>
      <c r="BI44" s="15">
        <f t="shared" si="30"/>
        <v>16</v>
      </c>
      <c r="BJ44" s="15">
        <f t="shared" si="31"/>
        <v>0</v>
      </c>
    </row>
    <row r="45" spans="1:62" hidden="1" x14ac:dyDescent="0.2">
      <c r="A45" s="15">
        <f t="shared" si="0"/>
        <v>17</v>
      </c>
      <c r="B45" s="15">
        <f t="shared" si="1"/>
        <v>0</v>
      </c>
      <c r="E45" s="15">
        <f t="shared" si="2"/>
        <v>17</v>
      </c>
      <c r="F45" s="15">
        <f t="shared" si="3"/>
        <v>0</v>
      </c>
      <c r="I45" s="15">
        <f t="shared" si="4"/>
        <v>17</v>
      </c>
      <c r="J45" s="15">
        <f t="shared" si="5"/>
        <v>0</v>
      </c>
      <c r="M45" s="15">
        <f t="shared" si="6"/>
        <v>17</v>
      </c>
      <c r="N45" s="15">
        <f t="shared" si="7"/>
        <v>0</v>
      </c>
      <c r="Q45" s="15">
        <f t="shared" si="8"/>
        <v>17</v>
      </c>
      <c r="R45" s="15">
        <f t="shared" si="9"/>
        <v>0</v>
      </c>
      <c r="U45" s="15">
        <f t="shared" si="10"/>
        <v>17</v>
      </c>
      <c r="V45" s="15">
        <f t="shared" si="11"/>
        <v>0</v>
      </c>
      <c r="Y45" s="15">
        <f t="shared" si="12"/>
        <v>17</v>
      </c>
      <c r="Z45" s="15">
        <f t="shared" si="13"/>
        <v>0</v>
      </c>
      <c r="AC45" s="15">
        <f t="shared" si="14"/>
        <v>17</v>
      </c>
      <c r="AD45" s="15">
        <f t="shared" si="15"/>
        <v>0</v>
      </c>
      <c r="AG45" s="15">
        <f t="shared" si="16"/>
        <v>17</v>
      </c>
      <c r="AH45" s="15">
        <f t="shared" si="17"/>
        <v>0</v>
      </c>
      <c r="AK45" s="15">
        <f t="shared" si="18"/>
        <v>17</v>
      </c>
      <c r="AL45" s="15">
        <f t="shared" si="19"/>
        <v>0</v>
      </c>
      <c r="AO45" s="15">
        <f t="shared" si="20"/>
        <v>17</v>
      </c>
      <c r="AP45" s="15">
        <f t="shared" si="21"/>
        <v>0</v>
      </c>
      <c r="AS45" s="15">
        <f t="shared" si="22"/>
        <v>17</v>
      </c>
      <c r="AT45" s="15">
        <f t="shared" si="23"/>
        <v>0</v>
      </c>
      <c r="AW45" s="15">
        <f t="shared" si="24"/>
        <v>17</v>
      </c>
      <c r="AX45" s="15">
        <f t="shared" si="25"/>
        <v>0</v>
      </c>
      <c r="BA45" s="15">
        <f t="shared" si="26"/>
        <v>17</v>
      </c>
      <c r="BB45" s="15">
        <f t="shared" si="27"/>
        <v>0</v>
      </c>
      <c r="BE45" s="15">
        <f t="shared" si="28"/>
        <v>17</v>
      </c>
      <c r="BF45" s="15">
        <f t="shared" si="29"/>
        <v>0</v>
      </c>
      <c r="BI45" s="15">
        <f t="shared" si="30"/>
        <v>17</v>
      </c>
      <c r="BJ45" s="15">
        <f t="shared" si="31"/>
        <v>0</v>
      </c>
    </row>
    <row r="46" spans="1:62" hidden="1" x14ac:dyDescent="0.2">
      <c r="A46" s="15">
        <f t="shared" si="0"/>
        <v>18</v>
      </c>
      <c r="B46" s="15">
        <f t="shared" si="1"/>
        <v>0</v>
      </c>
      <c r="E46" s="15">
        <f t="shared" si="2"/>
        <v>18</v>
      </c>
      <c r="F46" s="15">
        <f t="shared" si="3"/>
        <v>0</v>
      </c>
      <c r="I46" s="15">
        <f t="shared" si="4"/>
        <v>18</v>
      </c>
      <c r="J46" s="15">
        <f t="shared" si="5"/>
        <v>0</v>
      </c>
      <c r="M46" s="15">
        <f t="shared" si="6"/>
        <v>18</v>
      </c>
      <c r="N46" s="15">
        <f t="shared" si="7"/>
        <v>0</v>
      </c>
      <c r="Q46" s="15">
        <f t="shared" si="8"/>
        <v>18</v>
      </c>
      <c r="R46" s="15">
        <f t="shared" si="9"/>
        <v>0</v>
      </c>
      <c r="U46" s="15">
        <f t="shared" si="10"/>
        <v>18</v>
      </c>
      <c r="V46" s="15">
        <f t="shared" si="11"/>
        <v>0</v>
      </c>
      <c r="Y46" s="15">
        <f t="shared" si="12"/>
        <v>18</v>
      </c>
      <c r="Z46" s="15">
        <f t="shared" si="13"/>
        <v>0</v>
      </c>
      <c r="AC46" s="15">
        <f t="shared" si="14"/>
        <v>18</v>
      </c>
      <c r="AD46" s="15">
        <f t="shared" si="15"/>
        <v>0</v>
      </c>
      <c r="AG46" s="15">
        <f t="shared" si="16"/>
        <v>18</v>
      </c>
      <c r="AH46" s="15">
        <f t="shared" si="17"/>
        <v>0</v>
      </c>
      <c r="AK46" s="15">
        <f t="shared" si="18"/>
        <v>18</v>
      </c>
      <c r="AL46" s="15">
        <f t="shared" si="19"/>
        <v>0</v>
      </c>
      <c r="AO46" s="15">
        <f t="shared" si="20"/>
        <v>18</v>
      </c>
      <c r="AP46" s="15">
        <f t="shared" si="21"/>
        <v>0</v>
      </c>
      <c r="AS46" s="15">
        <f t="shared" si="22"/>
        <v>18</v>
      </c>
      <c r="AT46" s="15">
        <f t="shared" si="23"/>
        <v>0</v>
      </c>
      <c r="AW46" s="15">
        <f t="shared" si="24"/>
        <v>18</v>
      </c>
      <c r="AX46" s="15">
        <f t="shared" si="25"/>
        <v>0</v>
      </c>
      <c r="BA46" s="15">
        <f t="shared" si="26"/>
        <v>18</v>
      </c>
      <c r="BB46" s="15">
        <f t="shared" si="27"/>
        <v>0</v>
      </c>
      <c r="BE46" s="15">
        <f t="shared" si="28"/>
        <v>18</v>
      </c>
      <c r="BF46" s="15">
        <f t="shared" si="29"/>
        <v>0</v>
      </c>
      <c r="BI46" s="15">
        <f t="shared" si="30"/>
        <v>18</v>
      </c>
      <c r="BJ46" s="15">
        <f t="shared" si="31"/>
        <v>0</v>
      </c>
    </row>
    <row r="47" spans="1:62" hidden="1" x14ac:dyDescent="0.2">
      <c r="A47" s="15">
        <f t="shared" si="0"/>
        <v>19</v>
      </c>
      <c r="B47" s="15">
        <f t="shared" si="1"/>
        <v>0</v>
      </c>
      <c r="E47" s="15">
        <f t="shared" si="2"/>
        <v>19</v>
      </c>
      <c r="F47" s="15">
        <f t="shared" si="3"/>
        <v>0</v>
      </c>
      <c r="I47" s="15">
        <f t="shared" si="4"/>
        <v>19</v>
      </c>
      <c r="J47" s="15">
        <f t="shared" si="5"/>
        <v>0</v>
      </c>
      <c r="M47" s="15">
        <f t="shared" si="6"/>
        <v>19</v>
      </c>
      <c r="N47" s="15">
        <f t="shared" si="7"/>
        <v>0</v>
      </c>
      <c r="Q47" s="15">
        <f t="shared" si="8"/>
        <v>19</v>
      </c>
      <c r="R47" s="15">
        <f t="shared" si="9"/>
        <v>0</v>
      </c>
      <c r="U47" s="15">
        <f t="shared" si="10"/>
        <v>19</v>
      </c>
      <c r="V47" s="15">
        <f t="shared" si="11"/>
        <v>0</v>
      </c>
      <c r="Y47" s="15">
        <f t="shared" si="12"/>
        <v>19</v>
      </c>
      <c r="Z47" s="15">
        <f t="shared" si="13"/>
        <v>0</v>
      </c>
      <c r="AC47" s="15">
        <f t="shared" si="14"/>
        <v>19</v>
      </c>
      <c r="AD47" s="15">
        <f t="shared" si="15"/>
        <v>0</v>
      </c>
      <c r="AG47" s="15">
        <f t="shared" si="16"/>
        <v>19</v>
      </c>
      <c r="AH47" s="15">
        <f t="shared" si="17"/>
        <v>0</v>
      </c>
      <c r="AK47" s="15">
        <f t="shared" si="18"/>
        <v>19</v>
      </c>
      <c r="AL47" s="15">
        <f t="shared" si="19"/>
        <v>0</v>
      </c>
      <c r="AO47" s="15">
        <f t="shared" si="20"/>
        <v>19</v>
      </c>
      <c r="AP47" s="15">
        <f t="shared" si="21"/>
        <v>0</v>
      </c>
      <c r="AS47" s="15">
        <f t="shared" si="22"/>
        <v>19</v>
      </c>
      <c r="AT47" s="15">
        <f t="shared" si="23"/>
        <v>0</v>
      </c>
      <c r="AW47" s="15">
        <f t="shared" si="24"/>
        <v>19</v>
      </c>
      <c r="AX47" s="15">
        <f t="shared" si="25"/>
        <v>0</v>
      </c>
      <c r="BA47" s="15">
        <f t="shared" si="26"/>
        <v>19</v>
      </c>
      <c r="BB47" s="15">
        <f t="shared" si="27"/>
        <v>0</v>
      </c>
      <c r="BE47" s="15">
        <f t="shared" si="28"/>
        <v>19</v>
      </c>
      <c r="BF47" s="15">
        <f t="shared" si="29"/>
        <v>0</v>
      </c>
      <c r="BI47" s="15">
        <f t="shared" si="30"/>
        <v>19</v>
      </c>
      <c r="BJ47" s="15">
        <f t="shared" si="31"/>
        <v>0</v>
      </c>
    </row>
    <row r="48" spans="1:62" hidden="1" x14ac:dyDescent="0.2">
      <c r="A48" s="15">
        <f t="shared" si="0"/>
        <v>20</v>
      </c>
      <c r="B48" s="15">
        <f t="shared" si="1"/>
        <v>0</v>
      </c>
      <c r="E48" s="15">
        <f t="shared" si="2"/>
        <v>20</v>
      </c>
      <c r="F48" s="15">
        <f t="shared" si="3"/>
        <v>0</v>
      </c>
      <c r="I48" s="15">
        <f t="shared" si="4"/>
        <v>20</v>
      </c>
      <c r="J48" s="15">
        <f t="shared" si="5"/>
        <v>0</v>
      </c>
      <c r="M48" s="15">
        <f t="shared" si="6"/>
        <v>20</v>
      </c>
      <c r="N48" s="15">
        <f t="shared" si="7"/>
        <v>0</v>
      </c>
      <c r="Q48" s="15">
        <f t="shared" si="8"/>
        <v>20</v>
      </c>
      <c r="R48" s="15">
        <f t="shared" si="9"/>
        <v>0</v>
      </c>
      <c r="U48" s="15">
        <f t="shared" si="10"/>
        <v>20</v>
      </c>
      <c r="V48" s="15">
        <f t="shared" si="11"/>
        <v>0</v>
      </c>
      <c r="Y48" s="15">
        <f t="shared" si="12"/>
        <v>20</v>
      </c>
      <c r="Z48" s="15">
        <f t="shared" si="13"/>
        <v>0</v>
      </c>
      <c r="AC48" s="15">
        <f t="shared" si="14"/>
        <v>20</v>
      </c>
      <c r="AD48" s="15">
        <f t="shared" si="15"/>
        <v>0</v>
      </c>
      <c r="AG48" s="15">
        <f t="shared" si="16"/>
        <v>20</v>
      </c>
      <c r="AH48" s="15">
        <f t="shared" si="17"/>
        <v>0</v>
      </c>
      <c r="AK48" s="15">
        <f t="shared" si="18"/>
        <v>20</v>
      </c>
      <c r="AL48" s="15">
        <f t="shared" si="19"/>
        <v>0</v>
      </c>
      <c r="AO48" s="15">
        <f t="shared" si="20"/>
        <v>20</v>
      </c>
      <c r="AP48" s="15">
        <f t="shared" si="21"/>
        <v>0</v>
      </c>
      <c r="AS48" s="15">
        <f t="shared" si="22"/>
        <v>20</v>
      </c>
      <c r="AT48" s="15">
        <f t="shared" si="23"/>
        <v>0</v>
      </c>
      <c r="AW48" s="15">
        <f t="shared" si="24"/>
        <v>20</v>
      </c>
      <c r="AX48" s="15">
        <f t="shared" si="25"/>
        <v>0</v>
      </c>
      <c r="BA48" s="15">
        <f t="shared" si="26"/>
        <v>20</v>
      </c>
      <c r="BB48" s="15">
        <f t="shared" si="27"/>
        <v>0</v>
      </c>
      <c r="BE48" s="15">
        <f t="shared" si="28"/>
        <v>20</v>
      </c>
      <c r="BF48" s="15">
        <f t="shared" si="29"/>
        <v>0</v>
      </c>
      <c r="BI48" s="15">
        <f t="shared" si="30"/>
        <v>20</v>
      </c>
      <c r="BJ48" s="15">
        <f t="shared" si="31"/>
        <v>0</v>
      </c>
    </row>
    <row r="49" spans="1:62" hidden="1" x14ac:dyDescent="0.2">
      <c r="A49" s="15" t="s">
        <v>181</v>
      </c>
      <c r="B49" s="15">
        <f>IF(B5="x",(SUM(B29:B48)),0)+IF(A5="x",(SUM(B29:B48)),0)</f>
        <v>0</v>
      </c>
      <c r="E49" s="15" t="s">
        <v>181</v>
      </c>
      <c r="F49" s="15">
        <f>IF(F5="x",(SUM(F29:F48)),0)+IF(E5="x",(SUM(F29:F48)),0)</f>
        <v>0</v>
      </c>
      <c r="I49" s="15" t="s">
        <v>181</v>
      </c>
      <c r="J49" s="15">
        <f>IF(J5="x",(SUM(J29:J48)),0)+IF(I5="x",(SUM(J29:J48)),0)</f>
        <v>0</v>
      </c>
      <c r="M49" s="15" t="s">
        <v>181</v>
      </c>
      <c r="N49" s="15">
        <f>IF(N5="x",(SUM(N29:N48)),0)+IF(M5="x",(SUM(N29:N48)),0)</f>
        <v>0</v>
      </c>
      <c r="Q49" s="15" t="s">
        <v>181</v>
      </c>
      <c r="R49" s="15">
        <f>IF(R5="x",(SUM(R29:R48)),0)+IF(Q5="x",(SUM(R29:R48)),0)</f>
        <v>0</v>
      </c>
      <c r="U49" s="15" t="s">
        <v>181</v>
      </c>
      <c r="V49" s="15">
        <f>IF(V5="x",(SUM(V29:V48)),0)+IF(U5="x",(SUM(V29:V48)),0)</f>
        <v>0</v>
      </c>
      <c r="Y49" s="15" t="s">
        <v>181</v>
      </c>
      <c r="Z49" s="15">
        <f>IF(Z5="x",(SUM(Z29:Z48)),0)+IF(Y5="x",(SUM(Z29:Z48)),0)</f>
        <v>0</v>
      </c>
      <c r="AC49" s="15" t="s">
        <v>181</v>
      </c>
      <c r="AD49" s="15">
        <f>IF(AD5="x",(SUM(AD29:AD48)),0)+IF(AC5="x",(SUM(AD29:AD48)),0)</f>
        <v>7</v>
      </c>
      <c r="AG49" s="15" t="s">
        <v>181</v>
      </c>
      <c r="AH49" s="15">
        <f>IF(AH5="x",(SUM(AH29:AH48)),0)+IF(AG5="x",(SUM(AH29:AH48)),0)</f>
        <v>0</v>
      </c>
      <c r="AK49" s="15" t="s">
        <v>181</v>
      </c>
      <c r="AL49" s="15">
        <f>IF(AL5="x",(SUM(AL29:AL48)),0)+IF(AK5="x",(SUM(AL29:AL48)),0)</f>
        <v>0</v>
      </c>
      <c r="AO49" s="15" t="s">
        <v>181</v>
      </c>
      <c r="AP49" s="15">
        <f>IF(AP5="x",(SUM(AP29:AP48)),0)+IF(AO5="x",(SUM(AP29:AP48)),0)</f>
        <v>0</v>
      </c>
      <c r="AS49" s="15" t="s">
        <v>181</v>
      </c>
      <c r="AT49" s="15">
        <f>IF(AT5="x",(SUM(AT29:AT48)),0)+IF(AS5="x",(SUM(AT29:AT48)),0)</f>
        <v>0</v>
      </c>
      <c r="AW49" s="15" t="s">
        <v>181</v>
      </c>
      <c r="AX49" s="15">
        <f>IF(AX5="x",(SUM(AX29:AX48)),0)+IF(AW5="x",(SUM(AX29:AX48)),0)</f>
        <v>0</v>
      </c>
      <c r="BA49" s="15" t="s">
        <v>181</v>
      </c>
      <c r="BB49" s="15">
        <f>IF(BB5="x",(SUM(BB29:BB48)),0)+IF(BA5="x",(SUM(BB29:BB48)),0)</f>
        <v>0</v>
      </c>
      <c r="BE49" s="15" t="s">
        <v>181</v>
      </c>
      <c r="BF49" s="15">
        <f>IF(BF5="x",(SUM(BF29:BF48)),0)+IF(BE5="x",(SUM(BF29:BF48)),0)</f>
        <v>0</v>
      </c>
      <c r="BI49" s="15" t="s">
        <v>181</v>
      </c>
      <c r="BJ49" s="15">
        <f>IF(BJ5="x",(SUM(BJ29:BJ48)),0)+IF(BI5="x",(SUM(BJ29:BJ48)),0)</f>
        <v>9</v>
      </c>
    </row>
    <row r="50" spans="1:62" hidden="1" x14ac:dyDescent="0.2"/>
    <row r="51" spans="1:62" hidden="1" x14ac:dyDescent="0.2">
      <c r="A51" s="15" t="s">
        <v>287</v>
      </c>
      <c r="B51" s="15">
        <f>B49+F49+J49+N49+R49+V49+Z49+AD49+AH49+AL49+AP49+AT49+AX49+BB49+BF49+BJ49</f>
        <v>16</v>
      </c>
    </row>
    <row r="52" spans="1:62" hidden="1" x14ac:dyDescent="0.2"/>
    <row r="53" spans="1:62" hidden="1" x14ac:dyDescent="0.2"/>
    <row r="54" spans="1:62" hidden="1" x14ac:dyDescent="0.2">
      <c r="A54" s="15" t="s">
        <v>288</v>
      </c>
      <c r="B54" s="15">
        <f>IF(B5="x",1,0)+IF(A5="x",1,0)</f>
        <v>0</v>
      </c>
      <c r="F54" s="15">
        <f>IF(F5="x",1,0)+IF(E5="x",1,0)</f>
        <v>0</v>
      </c>
      <c r="J54" s="15">
        <f>IF(J5="x",1,0)+IF(I5="x",1,0)</f>
        <v>0</v>
      </c>
      <c r="N54" s="15">
        <f>IF(N5="x",1,0)+IF(M5="x",1,0)</f>
        <v>0</v>
      </c>
      <c r="R54" s="15">
        <f>IF(R5="x",1,0)+IF(Q5="x",1,0)</f>
        <v>0</v>
      </c>
      <c r="V54" s="15">
        <f>IF(V5="x",1,0)+IF(U5="x",1,0)</f>
        <v>0</v>
      </c>
      <c r="Z54" s="15">
        <f>IF(Z5="x",1,0)+IF(Y5="x",1,0)</f>
        <v>0</v>
      </c>
      <c r="AD54" s="15">
        <f>IF(AD5="x",1,0)+IF(AC5="x",1,0)</f>
        <v>1</v>
      </c>
      <c r="AH54" s="15">
        <f>IF(AH5="x",1,0)+IF(AG5="x",1,0)</f>
        <v>0</v>
      </c>
      <c r="AL54" s="15">
        <f>IF(AL5="x",1,0)+IF(AK5="x",1,0)</f>
        <v>0</v>
      </c>
      <c r="AP54" s="15">
        <f>IF(AP5="x",1,0)+IF(AO5="x",1,0)</f>
        <v>0</v>
      </c>
      <c r="AT54" s="15">
        <f>IF(AT5="x",1,0)+IF(AS5="x",1,0)</f>
        <v>0</v>
      </c>
      <c r="AX54" s="15">
        <f>IF(AX5="x",1,0)+IF(AW5="x",1,0)</f>
        <v>0</v>
      </c>
      <c r="BB54" s="15">
        <f>IF(BB5="x",1,0)+IF(BA5="x",1,0)</f>
        <v>0</v>
      </c>
      <c r="BF54" s="15">
        <f>IF(BF5="x",1,0)+IF(BE5="x",1,0)</f>
        <v>0</v>
      </c>
      <c r="BJ54" s="15">
        <f>IF(BJ5="x",1,0)+IF(BI5="x",1,0)</f>
        <v>1</v>
      </c>
    </row>
    <row r="55" spans="1:62" hidden="1" x14ac:dyDescent="0.2"/>
    <row r="56" spans="1:62" hidden="1" x14ac:dyDescent="0.2">
      <c r="A56" s="15" t="s">
        <v>289</v>
      </c>
      <c r="B56" s="15">
        <f>B54+F54+J54+N54+R54+V54+Z54+AD54+AH54+AL54+AP54+AT54+AX54+BB54+BF54+BJ54</f>
        <v>2</v>
      </c>
    </row>
    <row r="57" spans="1:62" hidden="1" x14ac:dyDescent="0.2"/>
    <row r="58" spans="1:62" hidden="1" x14ac:dyDescent="0.2"/>
    <row r="59" spans="1:62" hidden="1" x14ac:dyDescent="0.2"/>
  </sheetData>
  <mergeCells count="2">
    <mergeCell ref="N2:P2"/>
    <mergeCell ref="R2:T2"/>
  </mergeCells>
  <phoneticPr fontId="1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128"/>
  <sheetViews>
    <sheetView workbookViewId="0">
      <selection activeCell="AE128" sqref="AE128"/>
    </sheetView>
  </sheetViews>
  <sheetFormatPr defaultRowHeight="12.75" x14ac:dyDescent="0.2"/>
  <cols>
    <col min="1" max="1" width="4.7109375" style="15" customWidth="1"/>
    <col min="2" max="2" width="6.7109375" style="15" customWidth="1"/>
    <col min="3" max="3" width="6.7109375" customWidth="1"/>
    <col min="4" max="4" width="2.7109375" customWidth="1"/>
    <col min="5" max="5" width="4.7109375" style="15" customWidth="1"/>
    <col min="6" max="7" width="6.7109375" customWidth="1"/>
    <col min="8" max="8" width="2.7109375" customWidth="1"/>
    <col min="9" max="9" width="4.7109375" style="15" customWidth="1"/>
    <col min="10" max="11" width="6.7109375" customWidth="1"/>
    <col min="12" max="12" width="2.7109375" customWidth="1"/>
    <col min="13" max="13" width="4.7109375" style="15" customWidth="1"/>
    <col min="14" max="15" width="6.7109375" customWidth="1"/>
    <col min="16" max="16" width="2.7109375" customWidth="1"/>
    <col min="17" max="17" width="4.7109375" style="15" customWidth="1"/>
    <col min="18" max="19" width="6.7109375" customWidth="1"/>
    <col min="20" max="20" width="2.7109375" customWidth="1"/>
    <col min="21" max="21" width="4.7109375" style="15" customWidth="1"/>
    <col min="22" max="23" width="6.7109375" customWidth="1"/>
    <col min="24" max="24" width="2.7109375" customWidth="1"/>
    <col min="25" max="25" width="4.7109375" style="15" customWidth="1"/>
    <col min="26" max="27" width="6.7109375" customWidth="1"/>
    <col min="28" max="28" width="2.7109375" customWidth="1"/>
    <col min="29" max="29" width="4.7109375" style="15" customWidth="1"/>
    <col min="30" max="31" width="6.7109375" customWidth="1"/>
    <col min="32" max="32" width="2.7109375" customWidth="1"/>
    <col min="33" max="33" width="4.7109375" style="15" customWidth="1"/>
    <col min="34" max="35" width="6.7109375" customWidth="1"/>
    <col min="36" max="36" width="2.7109375" customWidth="1"/>
    <col min="37" max="37" width="4.7109375" style="15" customWidth="1"/>
    <col min="38" max="39" width="6.7109375" customWidth="1"/>
    <col min="40" max="40" width="2.7109375" customWidth="1"/>
    <col min="41" max="41" width="4.7109375" style="15" customWidth="1"/>
    <col min="42" max="43" width="6.7109375" customWidth="1"/>
    <col min="44" max="44" width="2.7109375" customWidth="1"/>
    <col min="45" max="45" width="4.7109375" style="15" customWidth="1"/>
    <col min="46" max="47" width="6.7109375" customWidth="1"/>
    <col min="48" max="48" width="2.7109375" customWidth="1"/>
    <col min="49" max="49" width="4.7109375" customWidth="1"/>
    <col min="50" max="51" width="6.7109375" customWidth="1"/>
    <col min="52" max="52" width="2.7109375" customWidth="1"/>
    <col min="53" max="53" width="4.7109375" customWidth="1"/>
    <col min="54" max="55" width="6.7109375" customWidth="1"/>
    <col min="56" max="56" width="2.7109375" customWidth="1"/>
    <col min="57" max="57" width="4.7109375" customWidth="1"/>
    <col min="58" max="59" width="6.7109375" customWidth="1"/>
    <col min="60" max="60" width="2.7109375" customWidth="1"/>
    <col min="61" max="61" width="4.7109375" customWidth="1"/>
    <col min="62" max="63" width="6.7109375" customWidth="1"/>
    <col min="64" max="64" width="2.7109375" customWidth="1"/>
    <col min="65" max="65" width="4.7109375" customWidth="1"/>
    <col min="66" max="67" width="6.7109375" customWidth="1"/>
    <col min="68" max="68" width="2.7109375" customWidth="1"/>
    <col min="69" max="69" width="4.7109375" customWidth="1"/>
    <col min="70" max="71" width="6.7109375" customWidth="1"/>
    <col min="72" max="72" width="2.7109375" customWidth="1"/>
    <col min="73" max="73" width="4.7109375" customWidth="1"/>
    <col min="74" max="75" width="6.7109375" customWidth="1"/>
    <col min="76" max="76" width="2.7109375" customWidth="1"/>
    <col min="77" max="77" width="4.7109375" customWidth="1"/>
    <col min="78" max="79" width="6.7109375" customWidth="1"/>
    <col min="80" max="80" width="2.7109375" customWidth="1"/>
    <col min="81" max="81" width="4.7109375" customWidth="1"/>
    <col min="82" max="83" width="6.7109375" customWidth="1"/>
    <col min="84" max="84" width="2.7109375" customWidth="1"/>
    <col min="85" max="85" width="4.7109375" customWidth="1"/>
    <col min="86" max="87" width="6.7109375" customWidth="1"/>
    <col min="88" max="88" width="2.7109375" customWidth="1"/>
    <col min="89" max="89" width="4.7109375" customWidth="1"/>
    <col min="90" max="91" width="6.7109375" customWidth="1"/>
    <col min="92" max="92" width="2.7109375" customWidth="1"/>
    <col min="93" max="93" width="4.7109375" customWidth="1"/>
    <col min="94" max="95" width="6.7109375" customWidth="1"/>
    <col min="96" max="96" width="2.7109375" customWidth="1"/>
    <col min="97" max="97" width="4.7109375" customWidth="1"/>
    <col min="98" max="99" width="6.7109375" customWidth="1"/>
    <col min="100" max="100" width="2.7109375" customWidth="1"/>
    <col min="101" max="101" width="4.7109375" customWidth="1"/>
    <col min="102" max="103" width="6.7109375" customWidth="1"/>
    <col min="104" max="104" width="2.7109375" customWidth="1"/>
    <col min="105" max="105" width="4.7109375" customWidth="1"/>
    <col min="106" max="107" width="6.7109375" customWidth="1"/>
    <col min="108" max="108" width="2.7109375" customWidth="1"/>
    <col min="109" max="109" width="4.7109375" customWidth="1"/>
    <col min="110" max="111" width="6.7109375" customWidth="1"/>
    <col min="112" max="112" width="2.7109375" customWidth="1"/>
    <col min="113" max="113" width="4.7109375" customWidth="1"/>
    <col min="114" max="115" width="6.7109375" customWidth="1"/>
    <col min="116" max="116" width="2.7109375" customWidth="1"/>
    <col min="117" max="117" width="4.7109375" customWidth="1"/>
    <col min="118" max="119" width="6.7109375" customWidth="1"/>
    <col min="120" max="120" width="5.7109375" customWidth="1"/>
    <col min="121" max="144" width="5.7109375" style="64" customWidth="1"/>
    <col min="145" max="161" width="5.7109375" customWidth="1"/>
  </cols>
  <sheetData>
    <row r="1" spans="1:63" x14ac:dyDescent="0.2">
      <c r="AG1" s="68"/>
      <c r="AH1" s="3"/>
      <c r="AI1" s="3"/>
      <c r="AJ1" s="3"/>
      <c r="AK1" s="68"/>
      <c r="AL1" s="3"/>
      <c r="AM1" s="3"/>
      <c r="AN1" s="3"/>
      <c r="AO1" s="68"/>
      <c r="AP1" s="3"/>
      <c r="AQ1" s="3"/>
      <c r="AR1" s="3"/>
      <c r="AS1" s="68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</row>
    <row r="2" spans="1:63" ht="26.25" x14ac:dyDescent="0.4">
      <c r="B2" s="71" t="s">
        <v>294</v>
      </c>
      <c r="N2" s="223" t="str">
        <f>Soutěž!F13</f>
        <v>věk. kat.</v>
      </c>
      <c r="O2" s="223"/>
      <c r="P2" s="223"/>
      <c r="Q2" s="107">
        <f>B57</f>
        <v>2</v>
      </c>
      <c r="R2" s="223" t="str">
        <f>Soutěž!F15</f>
        <v>hmot.</v>
      </c>
      <c r="S2" s="223"/>
      <c r="T2" s="223"/>
      <c r="U2" s="107">
        <f>B52</f>
        <v>16</v>
      </c>
      <c r="V2" s="64"/>
      <c r="W2" s="64"/>
      <c r="X2" s="64"/>
      <c r="Y2" s="64"/>
      <c r="Z2" s="64"/>
      <c r="AA2" s="64"/>
      <c r="AB2" s="64"/>
      <c r="AC2" s="64"/>
      <c r="AG2" s="68"/>
      <c r="AH2" s="3"/>
      <c r="AI2" s="3"/>
      <c r="AJ2" s="3"/>
      <c r="AK2" s="68"/>
      <c r="AL2" s="3"/>
      <c r="AM2" s="3"/>
      <c r="AN2" s="3"/>
      <c r="AO2" s="68"/>
      <c r="AP2" s="3"/>
      <c r="AQ2" s="3"/>
      <c r="AR2" s="3"/>
      <c r="AS2" s="68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x14ac:dyDescent="0.2">
      <c r="A3" s="65"/>
      <c r="B3" s="65" t="s">
        <v>154</v>
      </c>
      <c r="AG3" s="68"/>
      <c r="AH3" s="3"/>
      <c r="AI3" s="3"/>
      <c r="AJ3" s="3"/>
      <c r="AK3" s="68"/>
      <c r="AL3" s="3"/>
      <c r="AM3" s="3"/>
      <c r="AN3" s="3"/>
      <c r="AO3" s="68"/>
      <c r="AP3" s="3"/>
      <c r="AQ3" s="3"/>
      <c r="AR3" s="3"/>
      <c r="AS3" s="68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pans="1:63" x14ac:dyDescent="0.2">
      <c r="A4" s="141" t="str">
        <f>'Základní údaje'!L3</f>
        <v>FILA</v>
      </c>
      <c r="B4" s="67" t="str">
        <f>'Základní údaje'!M3</f>
        <v>SZČR</v>
      </c>
      <c r="C4" s="63" t="str">
        <f>'Základní údaje'!CC14</f>
        <v>počet</v>
      </c>
      <c r="E4" s="141" t="str">
        <f>A4</f>
        <v>FILA</v>
      </c>
      <c r="F4" s="67" t="str">
        <f>B4</f>
        <v>SZČR</v>
      </c>
      <c r="G4" s="63" t="str">
        <f>C4</f>
        <v>počet</v>
      </c>
      <c r="I4" s="141" t="str">
        <f>E4</f>
        <v>FILA</v>
      </c>
      <c r="J4" s="67" t="str">
        <f>F4</f>
        <v>SZČR</v>
      </c>
      <c r="K4" s="63" t="str">
        <f>G4</f>
        <v>počet</v>
      </c>
      <c r="M4" s="141" t="str">
        <f>I4</f>
        <v>FILA</v>
      </c>
      <c r="N4" s="67" t="str">
        <f>J4</f>
        <v>SZČR</v>
      </c>
      <c r="O4" s="63" t="str">
        <f>K4</f>
        <v>počet</v>
      </c>
      <c r="Q4" s="141" t="str">
        <f>M4</f>
        <v>FILA</v>
      </c>
      <c r="R4" s="67" t="str">
        <f>N4</f>
        <v>SZČR</v>
      </c>
      <c r="S4" s="63" t="str">
        <f>O4</f>
        <v>počet</v>
      </c>
      <c r="U4" s="141" t="str">
        <f>Q4</f>
        <v>FILA</v>
      </c>
      <c r="V4" s="67" t="str">
        <f>R4</f>
        <v>SZČR</v>
      </c>
      <c r="W4" s="63" t="str">
        <f>S4</f>
        <v>počet</v>
      </c>
      <c r="Y4" s="141" t="str">
        <f>U4</f>
        <v>FILA</v>
      </c>
      <c r="Z4" s="67" t="str">
        <f>V4</f>
        <v>SZČR</v>
      </c>
      <c r="AA4" s="63" t="str">
        <f>W4</f>
        <v>počet</v>
      </c>
      <c r="AC4" s="141" t="str">
        <f>Y4</f>
        <v>FILA</v>
      </c>
      <c r="AD4" s="67" t="str">
        <f>Z4</f>
        <v>SZČR</v>
      </c>
      <c r="AE4" s="63" t="str">
        <f>AA4</f>
        <v>počet</v>
      </c>
      <c r="AG4" s="67"/>
      <c r="AH4" s="67"/>
      <c r="AI4" s="67"/>
      <c r="AJ4" s="3"/>
      <c r="AK4" s="67"/>
      <c r="AL4" s="67"/>
      <c r="AM4" s="67"/>
      <c r="AN4" s="3"/>
      <c r="AO4" s="67"/>
      <c r="AP4" s="67"/>
      <c r="AQ4" s="67"/>
      <c r="AR4" s="3"/>
      <c r="AS4" s="67"/>
      <c r="AT4" s="67"/>
      <c r="AU4" s="67"/>
      <c r="AV4" s="3"/>
      <c r="AW4" s="67"/>
      <c r="AX4" s="67"/>
      <c r="AY4" s="67"/>
      <c r="AZ4" s="3"/>
      <c r="BA4" s="67"/>
      <c r="BB4" s="67"/>
      <c r="BC4" s="67"/>
      <c r="BD4" s="3"/>
      <c r="BE4" s="67"/>
      <c r="BF4" s="67"/>
      <c r="BG4" s="67"/>
      <c r="BH4" s="3"/>
      <c r="BI4" s="67"/>
      <c r="BJ4" s="67"/>
      <c r="BK4" s="67"/>
    </row>
    <row r="5" spans="1:63" x14ac:dyDescent="0.2">
      <c r="A5" s="141" t="str">
        <f>IF($S82=99,"",(INDEX($Q$82:$Q$105,$S82)))</f>
        <v>x</v>
      </c>
      <c r="B5" s="67" t="str">
        <f>IF($S82=99,"",(INDEX($R$82:$R$105,$S82)))</f>
        <v/>
      </c>
      <c r="C5" s="63">
        <f>IF((B50)=0,"",(B50))</f>
        <v>7</v>
      </c>
      <c r="D5" s="64"/>
      <c r="E5" s="141" t="str">
        <f>IF($S83=99,"",(INDEX($Q$82:$Q$105,$S83)))</f>
        <v>x</v>
      </c>
      <c r="F5" s="67" t="str">
        <f>IF($S83=99,"",(INDEX($R$82:$R$105,$S83)))</f>
        <v/>
      </c>
      <c r="G5" s="63">
        <f>IF((F50)=0,"",(F50))</f>
        <v>9</v>
      </c>
      <c r="H5" s="64"/>
      <c r="I5" s="141" t="str">
        <f>IF($S84=99,"",(INDEX($Q$82:$Q$105,$S84)))</f>
        <v/>
      </c>
      <c r="J5" s="67" t="str">
        <f>IF($S84=99,"",(INDEX($R$82:$R$105,$S84)))</f>
        <v/>
      </c>
      <c r="K5" s="63" t="str">
        <f>IF((J50)=0,"",(J50))</f>
        <v/>
      </c>
      <c r="L5" s="64"/>
      <c r="M5" s="141" t="str">
        <f>IF($S85=99,"",(INDEX($Q$82:$Q$105,$S85)))</f>
        <v/>
      </c>
      <c r="N5" s="67" t="str">
        <f>IF($S85=99,"",(INDEX($R$82:$R$105,$S85)))</f>
        <v/>
      </c>
      <c r="O5" s="63" t="str">
        <f>IF((N50)=0,"",(N50))</f>
        <v/>
      </c>
      <c r="P5" s="64"/>
      <c r="Q5" s="141" t="str">
        <f>IF($S86=99,"",(INDEX($Q$82:$Q$105,$S86)))</f>
        <v/>
      </c>
      <c r="R5" s="67" t="str">
        <f>IF($S86=99,"",(INDEX($R$82:$R$105,$S86)))</f>
        <v/>
      </c>
      <c r="S5" s="63" t="str">
        <f>IF((R50)=0,"",(R50))</f>
        <v/>
      </c>
      <c r="T5" s="64"/>
      <c r="U5" s="141" t="str">
        <f>IF($S87=99,"",(INDEX($Q$82:$Q$105,$S87)))</f>
        <v/>
      </c>
      <c r="V5" s="67" t="str">
        <f>IF($S87=99,"",(INDEX($R$82:$R$105,$S87)))</f>
        <v/>
      </c>
      <c r="W5" s="63" t="str">
        <f>IF((V50)=0,"",(V50))</f>
        <v/>
      </c>
      <c r="X5" s="64"/>
      <c r="Y5" s="141" t="str">
        <f>IF($S88=99,"",(INDEX($Q$82:$Q$105,$S88)))</f>
        <v/>
      </c>
      <c r="Z5" s="67" t="str">
        <f>IF($S88=99,"",(INDEX($R$82:$R$105,$S88)))</f>
        <v/>
      </c>
      <c r="AA5" s="63" t="str">
        <f>IF((Z50)=0,"",(Z50))</f>
        <v/>
      </c>
      <c r="AB5" s="64"/>
      <c r="AC5" s="141" t="str">
        <f>IF($S89=99,"",(INDEX($Q$82:$Q$105,$S89)))</f>
        <v/>
      </c>
      <c r="AD5" s="67" t="str">
        <f>IF($S89=99,"",(INDEX($R$82:$R$105,$S89)))</f>
        <v/>
      </c>
      <c r="AE5" s="63" t="str">
        <f>IF((AD50)=0,"",(AD50))</f>
        <v/>
      </c>
      <c r="AF5" s="64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3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</row>
    <row r="6" spans="1:63" x14ac:dyDescent="0.2">
      <c r="A6" s="141"/>
      <c r="B6" s="245" t="str">
        <f>V82</f>
        <v>sen, ř.ř.</v>
      </c>
      <c r="C6" s="246"/>
      <c r="D6" s="64"/>
      <c r="E6" s="141"/>
      <c r="F6" s="245" t="str">
        <f>V83</f>
        <v>ž-sen, v.s.</v>
      </c>
      <c r="G6" s="246"/>
      <c r="H6" s="64"/>
      <c r="I6" s="141"/>
      <c r="J6" s="245" t="str">
        <f>V84</f>
        <v/>
      </c>
      <c r="K6" s="246"/>
      <c r="L6" s="64"/>
      <c r="M6" s="141"/>
      <c r="N6" s="245" t="str">
        <f>V85</f>
        <v/>
      </c>
      <c r="O6" s="246"/>
      <c r="P6" s="64"/>
      <c r="Q6" s="141"/>
      <c r="R6" s="245" t="str">
        <f>V86</f>
        <v/>
      </c>
      <c r="S6" s="246"/>
      <c r="T6" s="64"/>
      <c r="U6" s="141"/>
      <c r="V6" s="245" t="str">
        <f>V87</f>
        <v/>
      </c>
      <c r="W6" s="246"/>
      <c r="X6" s="64"/>
      <c r="Y6" s="141"/>
      <c r="Z6" s="245" t="str">
        <f>V88</f>
        <v/>
      </c>
      <c r="AA6" s="246"/>
      <c r="AB6" s="64"/>
      <c r="AC6" s="141"/>
      <c r="AD6" s="245" t="str">
        <f>V89</f>
        <v/>
      </c>
      <c r="AE6" s="246"/>
      <c r="AF6" s="64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3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</row>
    <row r="7" spans="1:63" s="44" customFormat="1" ht="22.5" x14ac:dyDescent="0.2">
      <c r="A7" s="142" t="s">
        <v>86</v>
      </c>
      <c r="B7" s="143" t="str">
        <f>IF($S82=99,"",(INDEX($B$82:$B$105,$S82)))</f>
        <v>sen</v>
      </c>
      <c r="C7" s="144" t="str">
        <f>IF($S82=99,"",(INDEX($G$82:$G$105,$S82)))</f>
        <v>senioři</v>
      </c>
      <c r="D7" s="45"/>
      <c r="E7" s="142" t="s">
        <v>86</v>
      </c>
      <c r="F7" s="143" t="str">
        <f>IF($S83=99,"",(INDEX($B$82:$B$105,$S83)))</f>
        <v>ž-sen</v>
      </c>
      <c r="G7" s="144" t="str">
        <f>IF($S83=99,"",(INDEX($G$82:$G$105,$S83)))</f>
        <v>seniorky</v>
      </c>
      <c r="H7" s="45"/>
      <c r="I7" s="142" t="s">
        <v>86</v>
      </c>
      <c r="J7" s="143" t="str">
        <f>IF($S84=99,"",(INDEX($B$82:$B$105,$S84)))</f>
        <v/>
      </c>
      <c r="K7" s="144" t="str">
        <f>IF($S84=99,"",(INDEX($G$82:$G$105,$S84)))</f>
        <v/>
      </c>
      <c r="L7" s="45"/>
      <c r="M7" s="142" t="s">
        <v>86</v>
      </c>
      <c r="N7" s="143" t="str">
        <f>IF($S85=99,"",(INDEX($B$82:$B$105,$S85)))</f>
        <v/>
      </c>
      <c r="O7" s="144" t="str">
        <f>IF($S85=99,"",(INDEX($G$82:$G$105,$S85)))</f>
        <v/>
      </c>
      <c r="P7" s="45"/>
      <c r="Q7" s="142" t="s">
        <v>86</v>
      </c>
      <c r="R7" s="143" t="str">
        <f>IF($S86=99,"",(INDEX($B$82:$B$105,$S86)))</f>
        <v/>
      </c>
      <c r="S7" s="144" t="str">
        <f>IF($S86=99,"",(INDEX($G$82:$G$105,$S86)))</f>
        <v/>
      </c>
      <c r="T7" s="45"/>
      <c r="U7" s="142" t="s">
        <v>86</v>
      </c>
      <c r="V7" s="143" t="str">
        <f>IF($S87=99,"",(INDEX($B$82:$B$105,$S87)))</f>
        <v/>
      </c>
      <c r="W7" s="144" t="str">
        <f>IF($S87=99,"",(INDEX($G$82:$G$105,$S87)))</f>
        <v/>
      </c>
      <c r="X7" s="45"/>
      <c r="Y7" s="142" t="s">
        <v>86</v>
      </c>
      <c r="Z7" s="143" t="str">
        <f>IF($S88=99,"",(INDEX($B$82:$B$105,$S88)))</f>
        <v/>
      </c>
      <c r="AA7" s="144" t="str">
        <f>IF($S88=99,"",(INDEX($G$82:$G$105,$S88)))</f>
        <v/>
      </c>
      <c r="AB7" s="45"/>
      <c r="AC7" s="142" t="s">
        <v>86</v>
      </c>
      <c r="AD7" s="143" t="str">
        <f>IF($S89=99,"",(INDEX($B$82:$B$105,$S89)))</f>
        <v/>
      </c>
      <c r="AE7" s="144" t="str">
        <f>IF($S89=99,"",(INDEX($G$82:$G$105,$S89)))</f>
        <v/>
      </c>
      <c r="AF7" s="45"/>
      <c r="AG7" s="17"/>
      <c r="AH7" s="143"/>
      <c r="AI7" s="143"/>
      <c r="AJ7" s="143"/>
      <c r="AK7" s="17"/>
      <c r="AL7" s="143"/>
      <c r="AM7" s="143"/>
      <c r="AN7" s="143"/>
      <c r="AO7" s="17"/>
      <c r="AP7" s="143"/>
      <c r="AQ7" s="143"/>
      <c r="AR7" s="143"/>
      <c r="AS7" s="17"/>
      <c r="AT7" s="143"/>
      <c r="AU7" s="143"/>
      <c r="AV7" s="143"/>
      <c r="AW7" s="17"/>
      <c r="AX7" s="143"/>
      <c r="AY7" s="143"/>
      <c r="AZ7" s="17"/>
      <c r="BA7" s="17"/>
      <c r="BB7" s="143"/>
      <c r="BC7" s="143"/>
      <c r="BD7" s="17"/>
      <c r="BE7" s="17"/>
      <c r="BF7" s="143"/>
      <c r="BG7" s="143"/>
      <c r="BH7" s="17"/>
      <c r="BI7" s="17"/>
      <c r="BJ7" s="143"/>
      <c r="BK7" s="143"/>
    </row>
    <row r="8" spans="1:63" s="44" customFormat="1" x14ac:dyDescent="0.2">
      <c r="A8" s="142">
        <v>1</v>
      </c>
      <c r="B8" s="159">
        <f t="shared" ref="B8:C27" si="0">IF($S$82=99,"",(INDEX($DQ$82:$EN$101,$A82,$S$82)))</f>
        <v>55</v>
      </c>
      <c r="C8" s="159">
        <f t="shared" si="0"/>
        <v>55</v>
      </c>
      <c r="E8" s="142">
        <v>1</v>
      </c>
      <c r="F8" s="159">
        <v>44</v>
      </c>
      <c r="G8" s="159">
        <f>IF($S$83=99,"",(INDEX($DQ$82:$EN$101,$A82,$S$83)))</f>
        <v>44</v>
      </c>
      <c r="I8" s="142">
        <v>1</v>
      </c>
      <c r="J8" s="159" t="s">
        <v>87</v>
      </c>
      <c r="K8" s="159" t="str">
        <f>IF($S$84=99,"",(INDEX($DQ$82:$EN$101,$A82,$S$84)))</f>
        <v/>
      </c>
      <c r="M8" s="142">
        <v>1</v>
      </c>
      <c r="N8" s="159" t="s">
        <v>87</v>
      </c>
      <c r="O8" s="159" t="str">
        <f>IF($S$85=99,"",(INDEX($DQ$82:$EN$101,$A82,$S$85)))</f>
        <v/>
      </c>
      <c r="Q8" s="142">
        <v>1</v>
      </c>
      <c r="R8" s="159" t="s">
        <v>87</v>
      </c>
      <c r="S8" s="159" t="str">
        <f>IF($S$86=99,"",(INDEX($DQ$82:$EN$101,$A82,$S$86)))</f>
        <v/>
      </c>
      <c r="U8" s="142">
        <v>1</v>
      </c>
      <c r="V8" s="159" t="s">
        <v>87</v>
      </c>
      <c r="W8" s="159" t="str">
        <f>IF($S$87=99,"",(INDEX($DQ$82:$EN$101,$A82,$S$87)))</f>
        <v/>
      </c>
      <c r="Y8" s="142">
        <v>1</v>
      </c>
      <c r="Z8" s="159" t="s">
        <v>87</v>
      </c>
      <c r="AA8" s="159" t="str">
        <f>IF($S$88=99,"",(INDEX($DQ$82:$EN$101,$A82,$S$88)))</f>
        <v/>
      </c>
      <c r="AC8" s="142">
        <v>1</v>
      </c>
      <c r="AD8" s="159" t="s">
        <v>87</v>
      </c>
      <c r="AE8" s="159" t="str">
        <f>IF($S$89=99,"",(INDEX($DQ$82:$EN$101,$A82,$S$89)))</f>
        <v/>
      </c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</row>
    <row r="9" spans="1:63" x14ac:dyDescent="0.2">
      <c r="A9" s="146">
        <v>2</v>
      </c>
      <c r="B9" s="159">
        <f t="shared" si="0"/>
        <v>60</v>
      </c>
      <c r="C9" s="159">
        <f t="shared" si="0"/>
        <v>60</v>
      </c>
      <c r="E9" s="146">
        <v>2</v>
      </c>
      <c r="F9" s="159">
        <v>48</v>
      </c>
      <c r="G9" s="159">
        <f t="shared" ref="G9:G27" si="1">IF($S$83=99,"",(INDEX($DQ$82:$EN$101,$A83,$S$83)))</f>
        <v>48</v>
      </c>
      <c r="I9" s="146">
        <v>2</v>
      </c>
      <c r="J9" s="159" t="s">
        <v>87</v>
      </c>
      <c r="K9" s="159" t="str">
        <f t="shared" ref="K9:K27" si="2">IF($S$84=99,"",(INDEX($DQ$82:$EN$101,$A83,$S$84)))</f>
        <v/>
      </c>
      <c r="M9" s="146">
        <v>2</v>
      </c>
      <c r="N9" s="159" t="s">
        <v>87</v>
      </c>
      <c r="O9" s="159" t="str">
        <f t="shared" ref="O9:O27" si="3">IF($S$85=99,"",(INDEX($DQ$82:$EN$101,$A83,$S$85)))</f>
        <v/>
      </c>
      <c r="Q9" s="146">
        <v>2</v>
      </c>
      <c r="R9" s="159" t="s">
        <v>87</v>
      </c>
      <c r="S9" s="159" t="str">
        <f t="shared" ref="S9:S27" si="4">IF($S$86=99,"",(INDEX($DQ$82:$EN$101,$A83,$S$86)))</f>
        <v/>
      </c>
      <c r="U9" s="146">
        <v>2</v>
      </c>
      <c r="V9" s="159" t="s">
        <v>87</v>
      </c>
      <c r="W9" s="159" t="str">
        <f t="shared" ref="W9:W27" si="5">IF($S$87=99,"",(INDEX($DQ$82:$EN$101,$A83,$S$87)))</f>
        <v/>
      </c>
      <c r="Y9" s="146">
        <v>2</v>
      </c>
      <c r="Z9" s="159" t="s">
        <v>87</v>
      </c>
      <c r="AA9" s="159" t="str">
        <f t="shared" ref="AA9:AA27" si="6">IF($S$88=99,"",(INDEX($DQ$82:$EN$101,$A83,$S$88)))</f>
        <v/>
      </c>
      <c r="AC9" s="146">
        <v>2</v>
      </c>
      <c r="AD9" s="159" t="s">
        <v>87</v>
      </c>
      <c r="AE9" s="159" t="str">
        <f t="shared" ref="AE9:AE27" si="7">IF($S$89=99,"",(INDEX($DQ$82:$EN$101,$A83,$S$89)))</f>
        <v/>
      </c>
      <c r="AG9" s="68"/>
      <c r="AH9" s="17"/>
      <c r="AI9" s="17"/>
      <c r="AJ9" s="3"/>
      <c r="AK9" s="68"/>
      <c r="AL9" s="17"/>
      <c r="AM9" s="17"/>
      <c r="AN9" s="3"/>
      <c r="AO9" s="68"/>
      <c r="AP9" s="17"/>
      <c r="AQ9" s="17"/>
      <c r="AR9" s="3"/>
      <c r="AS9" s="68"/>
      <c r="AT9" s="17"/>
      <c r="AU9" s="17"/>
      <c r="AV9" s="3"/>
      <c r="AW9" s="68"/>
      <c r="AX9" s="17"/>
      <c r="AY9" s="17"/>
      <c r="AZ9" s="3"/>
      <c r="BA9" s="68"/>
      <c r="BB9" s="17"/>
      <c r="BC9" s="17"/>
      <c r="BD9" s="3"/>
      <c r="BE9" s="68"/>
      <c r="BF9" s="17"/>
      <c r="BG9" s="17"/>
      <c r="BH9" s="3"/>
      <c r="BI9" s="68"/>
      <c r="BJ9" s="17"/>
      <c r="BK9" s="17"/>
    </row>
    <row r="10" spans="1:63" x14ac:dyDescent="0.2">
      <c r="A10" s="146">
        <v>3</v>
      </c>
      <c r="B10" s="159">
        <f t="shared" si="0"/>
        <v>66</v>
      </c>
      <c r="C10" s="159">
        <f t="shared" si="0"/>
        <v>66</v>
      </c>
      <c r="E10" s="146">
        <v>3</v>
      </c>
      <c r="F10" s="159">
        <v>51</v>
      </c>
      <c r="G10" s="159">
        <f t="shared" si="1"/>
        <v>51</v>
      </c>
      <c r="I10" s="146">
        <v>3</v>
      </c>
      <c r="J10" s="159" t="s">
        <v>87</v>
      </c>
      <c r="K10" s="159" t="str">
        <f t="shared" si="2"/>
        <v/>
      </c>
      <c r="M10" s="146">
        <v>3</v>
      </c>
      <c r="N10" s="159" t="s">
        <v>87</v>
      </c>
      <c r="O10" s="159" t="str">
        <f t="shared" si="3"/>
        <v/>
      </c>
      <c r="Q10" s="146">
        <v>3</v>
      </c>
      <c r="R10" s="159" t="s">
        <v>87</v>
      </c>
      <c r="S10" s="159" t="str">
        <f t="shared" si="4"/>
        <v/>
      </c>
      <c r="U10" s="146">
        <v>3</v>
      </c>
      <c r="V10" s="159" t="s">
        <v>87</v>
      </c>
      <c r="W10" s="159" t="str">
        <f t="shared" si="5"/>
        <v/>
      </c>
      <c r="Y10" s="146">
        <v>3</v>
      </c>
      <c r="Z10" s="159" t="s">
        <v>87</v>
      </c>
      <c r="AA10" s="159" t="str">
        <f t="shared" si="6"/>
        <v/>
      </c>
      <c r="AC10" s="146">
        <v>3</v>
      </c>
      <c r="AD10" s="159" t="s">
        <v>87</v>
      </c>
      <c r="AE10" s="159" t="str">
        <f t="shared" si="7"/>
        <v/>
      </c>
      <c r="AG10" s="68"/>
      <c r="AH10" s="17"/>
      <c r="AI10" s="17"/>
      <c r="AJ10" s="3"/>
      <c r="AK10" s="160"/>
      <c r="AL10" s="17"/>
      <c r="AM10" s="17"/>
      <c r="AN10" s="3"/>
      <c r="AO10" s="68"/>
      <c r="AP10" s="17"/>
      <c r="AQ10" s="17"/>
      <c r="AR10" s="3"/>
      <c r="AS10" s="68"/>
      <c r="AT10" s="17"/>
      <c r="AU10" s="17"/>
      <c r="AV10" s="3"/>
      <c r="AW10" s="68"/>
      <c r="AX10" s="17"/>
      <c r="AY10" s="17"/>
      <c r="AZ10" s="3"/>
      <c r="BA10" s="68"/>
      <c r="BB10" s="17"/>
      <c r="BC10" s="17"/>
      <c r="BD10" s="3"/>
      <c r="BE10" s="68"/>
      <c r="BF10" s="17"/>
      <c r="BG10" s="17"/>
      <c r="BH10" s="3"/>
      <c r="BI10" s="68"/>
      <c r="BJ10" s="17"/>
      <c r="BK10" s="17"/>
    </row>
    <row r="11" spans="1:63" x14ac:dyDescent="0.2">
      <c r="A11" s="146">
        <v>4</v>
      </c>
      <c r="B11" s="159">
        <f t="shared" si="0"/>
        <v>74</v>
      </c>
      <c r="C11" s="159">
        <f t="shared" si="0"/>
        <v>74</v>
      </c>
      <c r="E11" s="146">
        <v>4</v>
      </c>
      <c r="F11" s="159">
        <v>55</v>
      </c>
      <c r="G11" s="159">
        <f t="shared" si="1"/>
        <v>55</v>
      </c>
      <c r="I11" s="146">
        <v>4</v>
      </c>
      <c r="J11" s="159" t="s">
        <v>87</v>
      </c>
      <c r="K11" s="159" t="str">
        <f t="shared" si="2"/>
        <v/>
      </c>
      <c r="M11" s="146">
        <v>4</v>
      </c>
      <c r="N11" s="159" t="s">
        <v>87</v>
      </c>
      <c r="O11" s="159" t="str">
        <f t="shared" si="3"/>
        <v/>
      </c>
      <c r="Q11" s="146">
        <v>4</v>
      </c>
      <c r="R11" s="159" t="s">
        <v>87</v>
      </c>
      <c r="S11" s="159" t="str">
        <f t="shared" si="4"/>
        <v/>
      </c>
      <c r="U11" s="146">
        <v>4</v>
      </c>
      <c r="V11" s="159" t="s">
        <v>87</v>
      </c>
      <c r="W11" s="159" t="str">
        <f t="shared" si="5"/>
        <v/>
      </c>
      <c r="Y11" s="146">
        <v>4</v>
      </c>
      <c r="Z11" s="159" t="s">
        <v>87</v>
      </c>
      <c r="AA11" s="159" t="str">
        <f t="shared" si="6"/>
        <v/>
      </c>
      <c r="AC11" s="146">
        <v>4</v>
      </c>
      <c r="AD11" s="159" t="s">
        <v>87</v>
      </c>
      <c r="AE11" s="159" t="str">
        <f t="shared" si="7"/>
        <v/>
      </c>
      <c r="AG11" s="68"/>
      <c r="AH11" s="17"/>
      <c r="AI11" s="17"/>
      <c r="AJ11" s="3"/>
      <c r="AK11" s="68"/>
      <c r="AL11" s="17"/>
      <c r="AM11" s="17"/>
      <c r="AN11" s="3"/>
      <c r="AO11" s="68"/>
      <c r="AP11" s="17"/>
      <c r="AQ11" s="17"/>
      <c r="AR11" s="3"/>
      <c r="AS11" s="68"/>
      <c r="AT11" s="17"/>
      <c r="AU11" s="17"/>
      <c r="AV11" s="3"/>
      <c r="AW11" s="68"/>
      <c r="AX11" s="17"/>
      <c r="AY11" s="17"/>
      <c r="AZ11" s="3"/>
      <c r="BA11" s="68"/>
      <c r="BB11" s="17"/>
      <c r="BC11" s="17"/>
      <c r="BD11" s="3"/>
      <c r="BE11" s="68"/>
      <c r="BF11" s="17"/>
      <c r="BG11" s="17"/>
      <c r="BH11" s="3"/>
      <c r="BI11" s="68"/>
      <c r="BJ11" s="17"/>
      <c r="BK11" s="17"/>
    </row>
    <row r="12" spans="1:63" x14ac:dyDescent="0.2">
      <c r="A12" s="146">
        <v>5</v>
      </c>
      <c r="B12" s="159">
        <f t="shared" si="0"/>
        <v>84</v>
      </c>
      <c r="C12" s="159">
        <f t="shared" si="0"/>
        <v>84</v>
      </c>
      <c r="E12" s="146">
        <v>5</v>
      </c>
      <c r="F12" s="159">
        <v>59</v>
      </c>
      <c r="G12" s="159">
        <f t="shared" si="1"/>
        <v>59</v>
      </c>
      <c r="I12" s="146">
        <v>5</v>
      </c>
      <c r="J12" s="159" t="s">
        <v>87</v>
      </c>
      <c r="K12" s="159" t="str">
        <f t="shared" si="2"/>
        <v/>
      </c>
      <c r="M12" s="146">
        <v>5</v>
      </c>
      <c r="N12" s="159" t="s">
        <v>87</v>
      </c>
      <c r="O12" s="159" t="str">
        <f t="shared" si="3"/>
        <v/>
      </c>
      <c r="Q12" s="146">
        <v>5</v>
      </c>
      <c r="R12" s="159" t="s">
        <v>87</v>
      </c>
      <c r="S12" s="159" t="str">
        <f t="shared" si="4"/>
        <v/>
      </c>
      <c r="U12" s="146">
        <v>5</v>
      </c>
      <c r="V12" s="159" t="s">
        <v>87</v>
      </c>
      <c r="W12" s="159" t="str">
        <f t="shared" si="5"/>
        <v/>
      </c>
      <c r="Y12" s="146">
        <v>5</v>
      </c>
      <c r="Z12" s="159" t="s">
        <v>87</v>
      </c>
      <c r="AA12" s="159" t="str">
        <f t="shared" si="6"/>
        <v/>
      </c>
      <c r="AC12" s="146">
        <v>5</v>
      </c>
      <c r="AD12" s="159" t="s">
        <v>87</v>
      </c>
      <c r="AE12" s="159" t="str">
        <f t="shared" si="7"/>
        <v/>
      </c>
      <c r="AG12" s="68"/>
      <c r="AH12" s="17"/>
      <c r="AI12" s="17"/>
      <c r="AJ12" s="3"/>
      <c r="AK12" s="68"/>
      <c r="AL12" s="17"/>
      <c r="AM12" s="17"/>
      <c r="AN12" s="3"/>
      <c r="AO12" s="68"/>
      <c r="AP12" s="17"/>
      <c r="AQ12" s="17"/>
      <c r="AR12" s="3"/>
      <c r="AS12" s="68"/>
      <c r="AT12" s="17"/>
      <c r="AU12" s="17"/>
      <c r="AV12" s="3"/>
      <c r="AW12" s="68"/>
      <c r="AX12" s="17"/>
      <c r="AY12" s="17"/>
      <c r="AZ12" s="3"/>
      <c r="BA12" s="68"/>
      <c r="BB12" s="17"/>
      <c r="BC12" s="17"/>
      <c r="BD12" s="3"/>
      <c r="BE12" s="68"/>
      <c r="BF12" s="17"/>
      <c r="BG12" s="17"/>
      <c r="BH12" s="3"/>
      <c r="BI12" s="68"/>
      <c r="BJ12" s="17"/>
      <c r="BK12" s="17"/>
    </row>
    <row r="13" spans="1:63" x14ac:dyDescent="0.2">
      <c r="A13" s="146">
        <v>6</v>
      </c>
      <c r="B13" s="159">
        <f t="shared" si="0"/>
        <v>96</v>
      </c>
      <c r="C13" s="159">
        <f t="shared" si="0"/>
        <v>96</v>
      </c>
      <c r="E13" s="146">
        <v>6</v>
      </c>
      <c r="F13" s="159">
        <v>63</v>
      </c>
      <c r="G13" s="159">
        <f t="shared" si="1"/>
        <v>63</v>
      </c>
      <c r="I13" s="146">
        <v>6</v>
      </c>
      <c r="J13" s="159" t="s">
        <v>87</v>
      </c>
      <c r="K13" s="159" t="str">
        <f t="shared" si="2"/>
        <v/>
      </c>
      <c r="M13" s="146">
        <v>6</v>
      </c>
      <c r="N13" s="159" t="s">
        <v>87</v>
      </c>
      <c r="O13" s="159" t="str">
        <f t="shared" si="3"/>
        <v/>
      </c>
      <c r="Q13" s="146">
        <v>6</v>
      </c>
      <c r="R13" s="159" t="s">
        <v>87</v>
      </c>
      <c r="S13" s="159" t="str">
        <f t="shared" si="4"/>
        <v/>
      </c>
      <c r="U13" s="146">
        <v>6</v>
      </c>
      <c r="V13" s="159" t="s">
        <v>87</v>
      </c>
      <c r="W13" s="159" t="str">
        <f t="shared" si="5"/>
        <v/>
      </c>
      <c r="Y13" s="146">
        <v>6</v>
      </c>
      <c r="Z13" s="159" t="s">
        <v>87</v>
      </c>
      <c r="AA13" s="159" t="str">
        <f t="shared" si="6"/>
        <v/>
      </c>
      <c r="AC13" s="146">
        <v>6</v>
      </c>
      <c r="AD13" s="159" t="s">
        <v>87</v>
      </c>
      <c r="AE13" s="159" t="str">
        <f t="shared" si="7"/>
        <v/>
      </c>
      <c r="AG13" s="68"/>
      <c r="AH13" s="17"/>
      <c r="AI13" s="17"/>
      <c r="AJ13" s="3"/>
      <c r="AK13" s="68"/>
      <c r="AL13" s="17"/>
      <c r="AM13" s="17"/>
      <c r="AN13" s="3"/>
      <c r="AO13" s="68"/>
      <c r="AP13" s="17"/>
      <c r="AQ13" s="17"/>
      <c r="AR13" s="3"/>
      <c r="AS13" s="68"/>
      <c r="AT13" s="17"/>
      <c r="AU13" s="17"/>
      <c r="AV13" s="3"/>
      <c r="AW13" s="68"/>
      <c r="AX13" s="17"/>
      <c r="AY13" s="17"/>
      <c r="AZ13" s="3"/>
      <c r="BA13" s="68"/>
      <c r="BB13" s="17"/>
      <c r="BC13" s="17"/>
      <c r="BD13" s="3"/>
      <c r="BE13" s="68"/>
      <c r="BF13" s="17"/>
      <c r="BG13" s="17"/>
      <c r="BH13" s="3"/>
      <c r="BI13" s="68"/>
      <c r="BJ13" s="17"/>
      <c r="BK13" s="17"/>
    </row>
    <row r="14" spans="1:63" x14ac:dyDescent="0.2">
      <c r="A14" s="146">
        <v>7</v>
      </c>
      <c r="B14" s="159">
        <f t="shared" si="0"/>
        <v>120</v>
      </c>
      <c r="C14" s="159">
        <f t="shared" si="0"/>
        <v>120</v>
      </c>
      <c r="E14" s="146">
        <v>7</v>
      </c>
      <c r="F14" s="159">
        <v>67</v>
      </c>
      <c r="G14" s="159">
        <f t="shared" si="1"/>
        <v>67</v>
      </c>
      <c r="I14" s="146">
        <v>7</v>
      </c>
      <c r="J14" s="159" t="s">
        <v>87</v>
      </c>
      <c r="K14" s="159" t="str">
        <f t="shared" si="2"/>
        <v/>
      </c>
      <c r="M14" s="146">
        <v>7</v>
      </c>
      <c r="N14" s="159" t="s">
        <v>87</v>
      </c>
      <c r="O14" s="159" t="str">
        <f t="shared" si="3"/>
        <v/>
      </c>
      <c r="Q14" s="146">
        <v>7</v>
      </c>
      <c r="R14" s="159" t="s">
        <v>87</v>
      </c>
      <c r="S14" s="159" t="str">
        <f t="shared" si="4"/>
        <v/>
      </c>
      <c r="U14" s="146">
        <v>7</v>
      </c>
      <c r="V14" s="159" t="s">
        <v>87</v>
      </c>
      <c r="W14" s="159" t="str">
        <f t="shared" si="5"/>
        <v/>
      </c>
      <c r="Y14" s="146">
        <v>7</v>
      </c>
      <c r="Z14" s="159" t="s">
        <v>87</v>
      </c>
      <c r="AA14" s="159" t="str">
        <f t="shared" si="6"/>
        <v/>
      </c>
      <c r="AC14" s="146">
        <v>7</v>
      </c>
      <c r="AD14" s="159" t="s">
        <v>87</v>
      </c>
      <c r="AE14" s="159" t="str">
        <f t="shared" si="7"/>
        <v/>
      </c>
      <c r="AG14" s="68"/>
      <c r="AH14" s="17"/>
      <c r="AI14" s="17"/>
      <c r="AJ14" s="3"/>
      <c r="AK14" s="68"/>
      <c r="AL14" s="17"/>
      <c r="AM14" s="17"/>
      <c r="AN14" s="3"/>
      <c r="AO14" s="68"/>
      <c r="AP14" s="17"/>
      <c r="AQ14" s="17"/>
      <c r="AR14" s="3"/>
      <c r="AS14" s="68"/>
      <c r="AT14" s="17"/>
      <c r="AU14" s="17"/>
      <c r="AV14" s="3"/>
      <c r="AW14" s="68"/>
      <c r="AX14" s="17"/>
      <c r="AY14" s="17"/>
      <c r="AZ14" s="3"/>
      <c r="BA14" s="68"/>
      <c r="BB14" s="17"/>
      <c r="BC14" s="17"/>
      <c r="BD14" s="3"/>
      <c r="BE14" s="68"/>
      <c r="BF14" s="17"/>
      <c r="BG14" s="17"/>
      <c r="BH14" s="3"/>
      <c r="BI14" s="68"/>
      <c r="BJ14" s="17"/>
      <c r="BK14" s="17"/>
    </row>
    <row r="15" spans="1:63" x14ac:dyDescent="0.2">
      <c r="A15" s="146">
        <v>8</v>
      </c>
      <c r="B15" s="159" t="s">
        <v>87</v>
      </c>
      <c r="C15" s="159" t="str">
        <f t="shared" si="0"/>
        <v/>
      </c>
      <c r="E15" s="146">
        <v>8</v>
      </c>
      <c r="F15" s="159">
        <v>72</v>
      </c>
      <c r="G15" s="159">
        <f t="shared" si="1"/>
        <v>72</v>
      </c>
      <c r="I15" s="146">
        <v>8</v>
      </c>
      <c r="J15" s="159" t="s">
        <v>87</v>
      </c>
      <c r="K15" s="159" t="str">
        <f t="shared" si="2"/>
        <v/>
      </c>
      <c r="M15" s="146">
        <v>8</v>
      </c>
      <c r="N15" s="159" t="s">
        <v>87</v>
      </c>
      <c r="O15" s="159" t="str">
        <f t="shared" si="3"/>
        <v/>
      </c>
      <c r="Q15" s="146">
        <v>8</v>
      </c>
      <c r="R15" s="159" t="s">
        <v>87</v>
      </c>
      <c r="S15" s="159" t="str">
        <f t="shared" si="4"/>
        <v/>
      </c>
      <c r="U15" s="146">
        <v>8</v>
      </c>
      <c r="V15" s="159" t="s">
        <v>87</v>
      </c>
      <c r="W15" s="159" t="str">
        <f t="shared" si="5"/>
        <v/>
      </c>
      <c r="Y15" s="146">
        <v>8</v>
      </c>
      <c r="Z15" s="159" t="s">
        <v>87</v>
      </c>
      <c r="AA15" s="159" t="str">
        <f t="shared" si="6"/>
        <v/>
      </c>
      <c r="AC15" s="146">
        <v>8</v>
      </c>
      <c r="AD15" s="159" t="s">
        <v>87</v>
      </c>
      <c r="AE15" s="159" t="str">
        <f t="shared" si="7"/>
        <v/>
      </c>
      <c r="AG15" s="68"/>
      <c r="AH15" s="17"/>
      <c r="AI15" s="17"/>
      <c r="AJ15" s="3"/>
      <c r="AK15" s="68"/>
      <c r="AL15" s="17"/>
      <c r="AM15" s="17"/>
      <c r="AN15" s="3"/>
      <c r="AO15" s="68"/>
      <c r="AP15" s="17"/>
      <c r="AQ15" s="17"/>
      <c r="AR15" s="3"/>
      <c r="AS15" s="68"/>
      <c r="AT15" s="17"/>
      <c r="AU15" s="17"/>
      <c r="AV15" s="3"/>
      <c r="AW15" s="68"/>
      <c r="AX15" s="17"/>
      <c r="AY15" s="17"/>
      <c r="AZ15" s="3"/>
      <c r="BA15" s="68"/>
      <c r="BB15" s="17"/>
      <c r="BC15" s="17"/>
      <c r="BD15" s="3"/>
      <c r="BE15" s="68"/>
      <c r="BF15" s="17"/>
      <c r="BG15" s="17"/>
      <c r="BH15" s="3"/>
      <c r="BI15" s="68"/>
      <c r="BJ15" s="17"/>
      <c r="BK15" s="17"/>
    </row>
    <row r="16" spans="1:63" x14ac:dyDescent="0.2">
      <c r="A16" s="146">
        <v>9</v>
      </c>
      <c r="B16" s="159" t="s">
        <v>87</v>
      </c>
      <c r="C16" s="159" t="str">
        <f t="shared" si="0"/>
        <v/>
      </c>
      <c r="E16" s="146">
        <v>9</v>
      </c>
      <c r="F16" s="159">
        <v>80</v>
      </c>
      <c r="G16" s="159">
        <f t="shared" si="1"/>
        <v>80</v>
      </c>
      <c r="I16" s="146">
        <v>9</v>
      </c>
      <c r="J16" s="159" t="s">
        <v>87</v>
      </c>
      <c r="K16" s="159" t="str">
        <f t="shared" si="2"/>
        <v/>
      </c>
      <c r="M16" s="146">
        <v>9</v>
      </c>
      <c r="N16" s="159" t="s">
        <v>87</v>
      </c>
      <c r="O16" s="159" t="str">
        <f t="shared" si="3"/>
        <v/>
      </c>
      <c r="Q16" s="146">
        <v>9</v>
      </c>
      <c r="R16" s="159" t="s">
        <v>87</v>
      </c>
      <c r="S16" s="159" t="str">
        <f t="shared" si="4"/>
        <v/>
      </c>
      <c r="U16" s="146">
        <v>9</v>
      </c>
      <c r="V16" s="159" t="s">
        <v>87</v>
      </c>
      <c r="W16" s="159" t="str">
        <f t="shared" si="5"/>
        <v/>
      </c>
      <c r="Y16" s="146">
        <v>9</v>
      </c>
      <c r="Z16" s="159" t="s">
        <v>87</v>
      </c>
      <c r="AA16" s="159" t="str">
        <f t="shared" si="6"/>
        <v/>
      </c>
      <c r="AC16" s="146">
        <v>9</v>
      </c>
      <c r="AD16" s="159" t="s">
        <v>87</v>
      </c>
      <c r="AE16" s="159" t="str">
        <f t="shared" si="7"/>
        <v/>
      </c>
      <c r="AG16" s="68"/>
      <c r="AH16" s="17"/>
      <c r="AI16" s="17"/>
      <c r="AJ16" s="3"/>
      <c r="AK16" s="68"/>
      <c r="AL16" s="17"/>
      <c r="AM16" s="17"/>
      <c r="AN16" s="3"/>
      <c r="AO16" s="68"/>
      <c r="AP16" s="17"/>
      <c r="AQ16" s="17"/>
      <c r="AR16" s="3"/>
      <c r="AS16" s="68"/>
      <c r="AT16" s="17"/>
      <c r="AU16" s="17"/>
      <c r="AV16" s="3"/>
      <c r="AW16" s="68"/>
      <c r="AX16" s="17"/>
      <c r="AY16" s="17"/>
      <c r="AZ16" s="3"/>
      <c r="BA16" s="68"/>
      <c r="BB16" s="17"/>
      <c r="BC16" s="17"/>
      <c r="BD16" s="3"/>
      <c r="BE16" s="68"/>
      <c r="BF16" s="17"/>
      <c r="BG16" s="17"/>
      <c r="BH16" s="3"/>
      <c r="BI16" s="68"/>
      <c r="BJ16" s="17"/>
      <c r="BK16" s="17"/>
    </row>
    <row r="17" spans="1:144" x14ac:dyDescent="0.2">
      <c r="A17" s="146">
        <v>10</v>
      </c>
      <c r="B17" s="159" t="s">
        <v>87</v>
      </c>
      <c r="C17" s="159" t="str">
        <f t="shared" si="0"/>
        <v/>
      </c>
      <c r="E17" s="146">
        <v>10</v>
      </c>
      <c r="F17" s="159" t="s">
        <v>87</v>
      </c>
      <c r="G17" s="159" t="str">
        <f t="shared" si="1"/>
        <v/>
      </c>
      <c r="I17" s="146">
        <v>10</v>
      </c>
      <c r="J17" s="159" t="s">
        <v>87</v>
      </c>
      <c r="K17" s="159" t="str">
        <f t="shared" si="2"/>
        <v/>
      </c>
      <c r="M17" s="146">
        <v>10</v>
      </c>
      <c r="N17" s="159" t="s">
        <v>87</v>
      </c>
      <c r="O17" s="159" t="str">
        <f t="shared" si="3"/>
        <v/>
      </c>
      <c r="Q17" s="146">
        <v>10</v>
      </c>
      <c r="R17" s="159" t="s">
        <v>87</v>
      </c>
      <c r="S17" s="159" t="str">
        <f t="shared" si="4"/>
        <v/>
      </c>
      <c r="U17" s="146">
        <v>10</v>
      </c>
      <c r="V17" s="159" t="s">
        <v>87</v>
      </c>
      <c r="W17" s="159" t="str">
        <f t="shared" si="5"/>
        <v/>
      </c>
      <c r="Y17" s="146">
        <v>10</v>
      </c>
      <c r="Z17" s="159" t="s">
        <v>87</v>
      </c>
      <c r="AA17" s="159" t="str">
        <f t="shared" si="6"/>
        <v/>
      </c>
      <c r="AC17" s="146">
        <v>10</v>
      </c>
      <c r="AD17" s="159" t="s">
        <v>87</v>
      </c>
      <c r="AE17" s="159" t="str">
        <f t="shared" si="7"/>
        <v/>
      </c>
      <c r="AG17" s="68"/>
      <c r="AH17" s="17"/>
      <c r="AI17" s="17"/>
      <c r="AJ17" s="3"/>
      <c r="AK17" s="68"/>
      <c r="AL17" s="17"/>
      <c r="AM17" s="17"/>
      <c r="AN17" s="3"/>
      <c r="AO17" s="68"/>
      <c r="AP17" s="17"/>
      <c r="AQ17" s="17"/>
      <c r="AR17" s="3"/>
      <c r="AS17" s="68"/>
      <c r="AT17" s="17"/>
      <c r="AU17" s="17"/>
      <c r="AV17" s="3"/>
      <c r="AW17" s="68"/>
      <c r="AX17" s="17"/>
      <c r="AY17" s="17"/>
      <c r="AZ17" s="3"/>
      <c r="BA17" s="68"/>
      <c r="BB17" s="17"/>
      <c r="BC17" s="17"/>
      <c r="BD17" s="3"/>
      <c r="BE17" s="68"/>
      <c r="BF17" s="17"/>
      <c r="BG17" s="17"/>
      <c r="BH17" s="3"/>
      <c r="BI17" s="68"/>
      <c r="BJ17" s="17"/>
      <c r="BK17" s="17"/>
    </row>
    <row r="18" spans="1:144" x14ac:dyDescent="0.2">
      <c r="A18" s="146">
        <v>11</v>
      </c>
      <c r="B18" s="159" t="s">
        <v>87</v>
      </c>
      <c r="C18" s="159" t="str">
        <f t="shared" si="0"/>
        <v/>
      </c>
      <c r="E18" s="146">
        <v>11</v>
      </c>
      <c r="F18" s="159" t="s">
        <v>87</v>
      </c>
      <c r="G18" s="159" t="str">
        <f t="shared" si="1"/>
        <v/>
      </c>
      <c r="I18" s="146">
        <v>11</v>
      </c>
      <c r="J18" s="159" t="s">
        <v>87</v>
      </c>
      <c r="K18" s="159" t="str">
        <f t="shared" si="2"/>
        <v/>
      </c>
      <c r="M18" s="146">
        <v>11</v>
      </c>
      <c r="N18" s="159" t="s">
        <v>87</v>
      </c>
      <c r="O18" s="159" t="str">
        <f t="shared" si="3"/>
        <v/>
      </c>
      <c r="Q18" s="146">
        <v>11</v>
      </c>
      <c r="R18" s="159" t="s">
        <v>87</v>
      </c>
      <c r="S18" s="159" t="str">
        <f t="shared" si="4"/>
        <v/>
      </c>
      <c r="U18" s="146">
        <v>11</v>
      </c>
      <c r="V18" s="159" t="s">
        <v>87</v>
      </c>
      <c r="W18" s="159" t="str">
        <f t="shared" si="5"/>
        <v/>
      </c>
      <c r="Y18" s="146">
        <v>11</v>
      </c>
      <c r="Z18" s="159" t="s">
        <v>87</v>
      </c>
      <c r="AA18" s="159" t="str">
        <f t="shared" si="6"/>
        <v/>
      </c>
      <c r="AC18" s="146">
        <v>11</v>
      </c>
      <c r="AD18" s="159" t="s">
        <v>87</v>
      </c>
      <c r="AE18" s="159" t="str">
        <f t="shared" si="7"/>
        <v/>
      </c>
      <c r="AG18" s="68"/>
      <c r="AH18" s="17"/>
      <c r="AI18" s="17"/>
      <c r="AJ18" s="3"/>
      <c r="AK18" s="68"/>
      <c r="AL18" s="17"/>
      <c r="AM18" s="17"/>
      <c r="AN18" s="3"/>
      <c r="AO18" s="68"/>
      <c r="AP18" s="17"/>
      <c r="AQ18" s="17"/>
      <c r="AR18" s="3"/>
      <c r="AS18" s="68"/>
      <c r="AT18" s="17"/>
      <c r="AU18" s="17"/>
      <c r="AV18" s="3"/>
      <c r="AW18" s="68"/>
      <c r="AX18" s="17"/>
      <c r="AY18" s="17"/>
      <c r="AZ18" s="3"/>
      <c r="BA18" s="68"/>
      <c r="BB18" s="17"/>
      <c r="BC18" s="17"/>
      <c r="BD18" s="3"/>
      <c r="BE18" s="68"/>
      <c r="BF18" s="17"/>
      <c r="BG18" s="17"/>
      <c r="BH18" s="3"/>
      <c r="BI18" s="68"/>
      <c r="BJ18" s="17"/>
      <c r="BK18" s="17"/>
    </row>
    <row r="19" spans="1:144" x14ac:dyDescent="0.2">
      <c r="A19" s="146">
        <v>12</v>
      </c>
      <c r="B19" s="159" t="s">
        <v>87</v>
      </c>
      <c r="C19" s="159" t="str">
        <f t="shared" si="0"/>
        <v/>
      </c>
      <c r="E19" s="146">
        <v>12</v>
      </c>
      <c r="F19" s="159" t="s">
        <v>87</v>
      </c>
      <c r="G19" s="159" t="str">
        <f t="shared" si="1"/>
        <v/>
      </c>
      <c r="I19" s="146">
        <v>12</v>
      </c>
      <c r="J19" s="159" t="s">
        <v>87</v>
      </c>
      <c r="K19" s="159" t="str">
        <f t="shared" si="2"/>
        <v/>
      </c>
      <c r="M19" s="146">
        <v>12</v>
      </c>
      <c r="N19" s="159" t="s">
        <v>87</v>
      </c>
      <c r="O19" s="159" t="str">
        <f t="shared" si="3"/>
        <v/>
      </c>
      <c r="Q19" s="146">
        <v>12</v>
      </c>
      <c r="R19" s="159" t="s">
        <v>87</v>
      </c>
      <c r="S19" s="159" t="str">
        <f t="shared" si="4"/>
        <v/>
      </c>
      <c r="U19" s="146">
        <v>12</v>
      </c>
      <c r="V19" s="159" t="s">
        <v>87</v>
      </c>
      <c r="W19" s="159" t="str">
        <f t="shared" si="5"/>
        <v/>
      </c>
      <c r="Y19" s="146">
        <v>12</v>
      </c>
      <c r="Z19" s="159" t="s">
        <v>87</v>
      </c>
      <c r="AA19" s="159" t="str">
        <f t="shared" si="6"/>
        <v/>
      </c>
      <c r="AC19" s="146">
        <v>12</v>
      </c>
      <c r="AD19" s="159" t="s">
        <v>87</v>
      </c>
      <c r="AE19" s="159" t="str">
        <f t="shared" si="7"/>
        <v/>
      </c>
      <c r="AG19" s="68"/>
      <c r="AH19" s="17"/>
      <c r="AI19" s="17"/>
      <c r="AJ19" s="3"/>
      <c r="AK19" s="68"/>
      <c r="AL19" s="17"/>
      <c r="AM19" s="17"/>
      <c r="AN19" s="3"/>
      <c r="AO19" s="68"/>
      <c r="AP19" s="17"/>
      <c r="AQ19" s="17"/>
      <c r="AR19" s="3"/>
      <c r="AS19" s="68"/>
      <c r="AT19" s="17"/>
      <c r="AU19" s="17"/>
      <c r="AV19" s="3"/>
      <c r="AW19" s="68"/>
      <c r="AX19" s="17"/>
      <c r="AY19" s="17"/>
      <c r="AZ19" s="3"/>
      <c r="BA19" s="68"/>
      <c r="BB19" s="17"/>
      <c r="BC19" s="17"/>
      <c r="BD19" s="3"/>
      <c r="BE19" s="68"/>
      <c r="BF19" s="17"/>
      <c r="BG19" s="17"/>
      <c r="BH19" s="3"/>
      <c r="BI19" s="68"/>
      <c r="BJ19" s="17"/>
      <c r="BK19" s="17"/>
    </row>
    <row r="20" spans="1:144" x14ac:dyDescent="0.2">
      <c r="A20" s="146">
        <v>13</v>
      </c>
      <c r="B20" s="159" t="s">
        <v>87</v>
      </c>
      <c r="C20" s="159" t="str">
        <f t="shared" si="0"/>
        <v/>
      </c>
      <c r="E20" s="146">
        <v>13</v>
      </c>
      <c r="F20" s="159" t="s">
        <v>87</v>
      </c>
      <c r="G20" s="159" t="str">
        <f t="shared" si="1"/>
        <v/>
      </c>
      <c r="I20" s="146">
        <v>13</v>
      </c>
      <c r="J20" s="159" t="s">
        <v>87</v>
      </c>
      <c r="K20" s="159" t="str">
        <f t="shared" si="2"/>
        <v/>
      </c>
      <c r="M20" s="146">
        <v>13</v>
      </c>
      <c r="N20" s="159" t="s">
        <v>87</v>
      </c>
      <c r="O20" s="159" t="str">
        <f t="shared" si="3"/>
        <v/>
      </c>
      <c r="Q20" s="146">
        <v>13</v>
      </c>
      <c r="R20" s="159" t="s">
        <v>87</v>
      </c>
      <c r="S20" s="159" t="str">
        <f t="shared" si="4"/>
        <v/>
      </c>
      <c r="U20" s="146">
        <v>13</v>
      </c>
      <c r="V20" s="159" t="s">
        <v>87</v>
      </c>
      <c r="W20" s="159" t="str">
        <f t="shared" si="5"/>
        <v/>
      </c>
      <c r="Y20" s="146">
        <v>13</v>
      </c>
      <c r="Z20" s="159" t="s">
        <v>87</v>
      </c>
      <c r="AA20" s="159" t="str">
        <f t="shared" si="6"/>
        <v/>
      </c>
      <c r="AC20" s="146">
        <v>13</v>
      </c>
      <c r="AD20" s="159" t="s">
        <v>87</v>
      </c>
      <c r="AE20" s="159" t="str">
        <f t="shared" si="7"/>
        <v/>
      </c>
      <c r="AG20" s="68"/>
      <c r="AH20" s="17"/>
      <c r="AI20" s="17"/>
      <c r="AJ20" s="3"/>
      <c r="AK20" s="68"/>
      <c r="AL20" s="17"/>
      <c r="AM20" s="17"/>
      <c r="AN20" s="3"/>
      <c r="AO20" s="68"/>
      <c r="AP20" s="17"/>
      <c r="AQ20" s="17"/>
      <c r="AR20" s="3"/>
      <c r="AS20" s="68"/>
      <c r="AT20" s="17"/>
      <c r="AU20" s="17"/>
      <c r="AV20" s="3"/>
      <c r="AW20" s="68"/>
      <c r="AX20" s="17"/>
      <c r="AY20" s="17"/>
      <c r="AZ20" s="3"/>
      <c r="BA20" s="68"/>
      <c r="BB20" s="17"/>
      <c r="BC20" s="17"/>
      <c r="BD20" s="3"/>
      <c r="BE20" s="68"/>
      <c r="BF20" s="17"/>
      <c r="BG20" s="17"/>
      <c r="BH20" s="3"/>
      <c r="BI20" s="68"/>
      <c r="BJ20" s="17"/>
      <c r="BK20" s="17"/>
    </row>
    <row r="21" spans="1:144" x14ac:dyDescent="0.2">
      <c r="A21" s="146">
        <v>14</v>
      </c>
      <c r="B21" s="159" t="s">
        <v>87</v>
      </c>
      <c r="C21" s="159" t="str">
        <f t="shared" si="0"/>
        <v/>
      </c>
      <c r="E21" s="146">
        <v>14</v>
      </c>
      <c r="F21" s="159" t="s">
        <v>87</v>
      </c>
      <c r="G21" s="159" t="str">
        <f t="shared" si="1"/>
        <v/>
      </c>
      <c r="I21" s="146">
        <v>14</v>
      </c>
      <c r="J21" s="159" t="s">
        <v>87</v>
      </c>
      <c r="K21" s="159" t="str">
        <f t="shared" si="2"/>
        <v/>
      </c>
      <c r="M21" s="146">
        <v>14</v>
      </c>
      <c r="N21" s="159" t="s">
        <v>87</v>
      </c>
      <c r="O21" s="159" t="str">
        <f t="shared" si="3"/>
        <v/>
      </c>
      <c r="Q21" s="146">
        <v>14</v>
      </c>
      <c r="R21" s="159" t="s">
        <v>87</v>
      </c>
      <c r="S21" s="159" t="str">
        <f t="shared" si="4"/>
        <v/>
      </c>
      <c r="U21" s="146">
        <v>14</v>
      </c>
      <c r="V21" s="159" t="s">
        <v>87</v>
      </c>
      <c r="W21" s="159" t="str">
        <f t="shared" si="5"/>
        <v/>
      </c>
      <c r="Y21" s="146">
        <v>14</v>
      </c>
      <c r="Z21" s="159" t="s">
        <v>87</v>
      </c>
      <c r="AA21" s="159" t="str">
        <f t="shared" si="6"/>
        <v/>
      </c>
      <c r="AC21" s="146">
        <v>14</v>
      </c>
      <c r="AD21" s="159" t="s">
        <v>87</v>
      </c>
      <c r="AE21" s="159" t="str">
        <f t="shared" si="7"/>
        <v/>
      </c>
      <c r="AG21" s="68"/>
      <c r="AH21" s="17"/>
      <c r="AI21" s="17"/>
      <c r="AJ21" s="3"/>
      <c r="AK21" s="68"/>
      <c r="AL21" s="17"/>
      <c r="AM21" s="17"/>
      <c r="AN21" s="3"/>
      <c r="AO21" s="68"/>
      <c r="AP21" s="17"/>
      <c r="AQ21" s="17"/>
      <c r="AR21" s="3"/>
      <c r="AS21" s="68"/>
      <c r="AT21" s="17"/>
      <c r="AU21" s="17"/>
      <c r="AV21" s="3"/>
      <c r="AW21" s="68"/>
      <c r="AX21" s="17"/>
      <c r="AY21" s="17"/>
      <c r="AZ21" s="3"/>
      <c r="BA21" s="68"/>
      <c r="BB21" s="17"/>
      <c r="BC21" s="17"/>
      <c r="BD21" s="3"/>
      <c r="BE21" s="68"/>
      <c r="BF21" s="17"/>
      <c r="BG21" s="17"/>
      <c r="BH21" s="3"/>
      <c r="BI21" s="68"/>
      <c r="BJ21" s="17"/>
      <c r="BK21" s="17"/>
    </row>
    <row r="22" spans="1:144" x14ac:dyDescent="0.2">
      <c r="A22" s="146">
        <v>15</v>
      </c>
      <c r="B22" s="159" t="s">
        <v>87</v>
      </c>
      <c r="C22" s="159" t="str">
        <f t="shared" si="0"/>
        <v/>
      </c>
      <c r="E22" s="146">
        <v>15</v>
      </c>
      <c r="F22" s="159" t="s">
        <v>87</v>
      </c>
      <c r="G22" s="159" t="str">
        <f t="shared" si="1"/>
        <v/>
      </c>
      <c r="I22" s="146">
        <v>15</v>
      </c>
      <c r="J22" s="159" t="s">
        <v>87</v>
      </c>
      <c r="K22" s="159" t="str">
        <f t="shared" si="2"/>
        <v/>
      </c>
      <c r="M22" s="146">
        <v>15</v>
      </c>
      <c r="N22" s="159" t="s">
        <v>87</v>
      </c>
      <c r="O22" s="159" t="str">
        <f t="shared" si="3"/>
        <v/>
      </c>
      <c r="Q22" s="146">
        <v>15</v>
      </c>
      <c r="R22" s="159" t="s">
        <v>87</v>
      </c>
      <c r="S22" s="159" t="str">
        <f t="shared" si="4"/>
        <v/>
      </c>
      <c r="U22" s="146">
        <v>15</v>
      </c>
      <c r="V22" s="159" t="s">
        <v>87</v>
      </c>
      <c r="W22" s="159" t="str">
        <f t="shared" si="5"/>
        <v/>
      </c>
      <c r="Y22" s="146">
        <v>15</v>
      </c>
      <c r="Z22" s="159" t="s">
        <v>87</v>
      </c>
      <c r="AA22" s="159" t="str">
        <f t="shared" si="6"/>
        <v/>
      </c>
      <c r="AC22" s="146">
        <v>15</v>
      </c>
      <c r="AD22" s="159" t="s">
        <v>87</v>
      </c>
      <c r="AE22" s="159" t="str">
        <f t="shared" si="7"/>
        <v/>
      </c>
      <c r="AG22" s="68"/>
      <c r="AH22" s="17"/>
      <c r="AI22" s="17"/>
      <c r="AJ22" s="3"/>
      <c r="AK22" s="68"/>
      <c r="AL22" s="17"/>
      <c r="AM22" s="17"/>
      <c r="AN22" s="3"/>
      <c r="AO22" s="68"/>
      <c r="AP22" s="17"/>
      <c r="AQ22" s="17"/>
      <c r="AR22" s="3"/>
      <c r="AS22" s="68"/>
      <c r="AT22" s="17"/>
      <c r="AU22" s="17"/>
      <c r="AV22" s="3"/>
      <c r="AW22" s="68"/>
      <c r="AX22" s="17"/>
      <c r="AY22" s="17"/>
      <c r="AZ22" s="3"/>
      <c r="BA22" s="68"/>
      <c r="BB22" s="17"/>
      <c r="BC22" s="17"/>
      <c r="BD22" s="3"/>
      <c r="BE22" s="68"/>
      <c r="BF22" s="17"/>
      <c r="BG22" s="17"/>
      <c r="BH22" s="3"/>
      <c r="BI22" s="68"/>
      <c r="BJ22" s="17"/>
      <c r="BK22" s="17"/>
    </row>
    <row r="23" spans="1:144" x14ac:dyDescent="0.2">
      <c r="A23" s="146">
        <v>16</v>
      </c>
      <c r="B23" s="159" t="s">
        <v>87</v>
      </c>
      <c r="C23" s="159" t="str">
        <f t="shared" si="0"/>
        <v/>
      </c>
      <c r="E23" s="146">
        <v>16</v>
      </c>
      <c r="F23" s="159" t="s">
        <v>87</v>
      </c>
      <c r="G23" s="159" t="str">
        <f t="shared" si="1"/>
        <v/>
      </c>
      <c r="I23" s="146">
        <v>16</v>
      </c>
      <c r="J23" s="159" t="s">
        <v>87</v>
      </c>
      <c r="K23" s="159" t="str">
        <f t="shared" si="2"/>
        <v/>
      </c>
      <c r="M23" s="146">
        <v>16</v>
      </c>
      <c r="N23" s="159" t="s">
        <v>87</v>
      </c>
      <c r="O23" s="159" t="str">
        <f t="shared" si="3"/>
        <v/>
      </c>
      <c r="Q23" s="146">
        <v>16</v>
      </c>
      <c r="R23" s="159" t="s">
        <v>87</v>
      </c>
      <c r="S23" s="159" t="str">
        <f t="shared" si="4"/>
        <v/>
      </c>
      <c r="U23" s="146">
        <v>16</v>
      </c>
      <c r="V23" s="159" t="s">
        <v>87</v>
      </c>
      <c r="W23" s="159" t="str">
        <f t="shared" si="5"/>
        <v/>
      </c>
      <c r="Y23" s="146">
        <v>16</v>
      </c>
      <c r="Z23" s="159" t="s">
        <v>87</v>
      </c>
      <c r="AA23" s="159" t="str">
        <f t="shared" si="6"/>
        <v/>
      </c>
      <c r="AC23" s="146">
        <v>16</v>
      </c>
      <c r="AD23" s="159" t="s">
        <v>87</v>
      </c>
      <c r="AE23" s="159" t="str">
        <f t="shared" si="7"/>
        <v/>
      </c>
      <c r="AG23" s="68"/>
      <c r="AH23" s="17"/>
      <c r="AI23" s="3"/>
      <c r="AJ23" s="3"/>
      <c r="AK23" s="68"/>
      <c r="AL23" s="17"/>
      <c r="AM23" s="3"/>
      <c r="AN23" s="3"/>
      <c r="AO23" s="68"/>
      <c r="AP23" s="17"/>
      <c r="AQ23" s="3"/>
      <c r="AR23" s="3"/>
      <c r="AS23" s="68"/>
      <c r="AT23" s="17"/>
      <c r="AU23" s="3"/>
      <c r="AV23" s="3"/>
      <c r="AW23" s="68"/>
      <c r="AX23" s="17"/>
      <c r="AY23" s="3"/>
      <c r="AZ23" s="3"/>
      <c r="BA23" s="68"/>
      <c r="BB23" s="17"/>
      <c r="BC23" s="3"/>
      <c r="BD23" s="3"/>
      <c r="BE23" s="68"/>
      <c r="BF23" s="17"/>
      <c r="BG23" s="3"/>
      <c r="BH23" s="3"/>
      <c r="BI23" s="68"/>
      <c r="BJ23" s="17"/>
      <c r="BK23" s="3"/>
    </row>
    <row r="24" spans="1:144" x14ac:dyDescent="0.2">
      <c r="A24" s="146">
        <v>17</v>
      </c>
      <c r="B24" s="159" t="s">
        <v>87</v>
      </c>
      <c r="C24" s="159" t="str">
        <f t="shared" si="0"/>
        <v/>
      </c>
      <c r="E24" s="146">
        <v>17</v>
      </c>
      <c r="F24" s="159" t="s">
        <v>87</v>
      </c>
      <c r="G24" s="159" t="str">
        <f t="shared" si="1"/>
        <v/>
      </c>
      <c r="I24" s="146">
        <v>17</v>
      </c>
      <c r="J24" s="159" t="s">
        <v>87</v>
      </c>
      <c r="K24" s="159" t="str">
        <f t="shared" si="2"/>
        <v/>
      </c>
      <c r="M24" s="146">
        <v>17</v>
      </c>
      <c r="N24" s="159" t="s">
        <v>87</v>
      </c>
      <c r="O24" s="159" t="str">
        <f t="shared" si="3"/>
        <v/>
      </c>
      <c r="Q24" s="146">
        <v>17</v>
      </c>
      <c r="R24" s="159" t="s">
        <v>87</v>
      </c>
      <c r="S24" s="159" t="str">
        <f t="shared" si="4"/>
        <v/>
      </c>
      <c r="U24" s="146">
        <v>17</v>
      </c>
      <c r="V24" s="159" t="s">
        <v>87</v>
      </c>
      <c r="W24" s="159" t="str">
        <f t="shared" si="5"/>
        <v/>
      </c>
      <c r="Y24" s="146">
        <v>17</v>
      </c>
      <c r="Z24" s="159" t="s">
        <v>87</v>
      </c>
      <c r="AA24" s="159" t="str">
        <f t="shared" si="6"/>
        <v/>
      </c>
      <c r="AC24" s="146">
        <v>17</v>
      </c>
      <c r="AD24" s="159" t="s">
        <v>87</v>
      </c>
      <c r="AE24" s="159" t="str">
        <f t="shared" si="7"/>
        <v/>
      </c>
      <c r="AG24" s="68"/>
      <c r="AH24" s="17"/>
      <c r="AI24" s="3"/>
      <c r="AJ24" s="3"/>
      <c r="AK24" s="68"/>
      <c r="AL24" s="17"/>
      <c r="AM24" s="3"/>
      <c r="AN24" s="3"/>
      <c r="AO24" s="68"/>
      <c r="AP24" s="17"/>
      <c r="AQ24" s="3"/>
      <c r="AR24" s="3"/>
      <c r="AS24" s="68"/>
      <c r="AT24" s="17"/>
      <c r="AU24" s="3"/>
      <c r="AV24" s="3"/>
      <c r="AW24" s="68"/>
      <c r="AX24" s="17"/>
      <c r="AY24" s="3"/>
      <c r="AZ24" s="3"/>
      <c r="BA24" s="68"/>
      <c r="BB24" s="17"/>
      <c r="BC24" s="3"/>
      <c r="BD24" s="3"/>
      <c r="BE24" s="68"/>
      <c r="BF24" s="17"/>
      <c r="BG24" s="3"/>
      <c r="BH24" s="3"/>
      <c r="BI24" s="68"/>
      <c r="BJ24" s="17"/>
      <c r="BK24" s="3"/>
    </row>
    <row r="25" spans="1:144" x14ac:dyDescent="0.2">
      <c r="A25" s="146">
        <v>18</v>
      </c>
      <c r="B25" s="159" t="s">
        <v>87</v>
      </c>
      <c r="C25" s="159" t="str">
        <f t="shared" si="0"/>
        <v/>
      </c>
      <c r="E25" s="146">
        <v>18</v>
      </c>
      <c r="F25" s="159" t="s">
        <v>87</v>
      </c>
      <c r="G25" s="159" t="str">
        <f t="shared" si="1"/>
        <v/>
      </c>
      <c r="I25" s="146">
        <v>18</v>
      </c>
      <c r="J25" s="159" t="s">
        <v>87</v>
      </c>
      <c r="K25" s="159" t="str">
        <f t="shared" si="2"/>
        <v/>
      </c>
      <c r="M25" s="146">
        <v>18</v>
      </c>
      <c r="N25" s="159" t="s">
        <v>87</v>
      </c>
      <c r="O25" s="159" t="str">
        <f t="shared" si="3"/>
        <v/>
      </c>
      <c r="Q25" s="146">
        <v>18</v>
      </c>
      <c r="R25" s="159" t="s">
        <v>87</v>
      </c>
      <c r="S25" s="159" t="str">
        <f t="shared" si="4"/>
        <v/>
      </c>
      <c r="U25" s="146">
        <v>18</v>
      </c>
      <c r="V25" s="159" t="s">
        <v>87</v>
      </c>
      <c r="W25" s="159" t="str">
        <f t="shared" si="5"/>
        <v/>
      </c>
      <c r="Y25" s="146">
        <v>18</v>
      </c>
      <c r="Z25" s="159" t="s">
        <v>87</v>
      </c>
      <c r="AA25" s="159" t="str">
        <f t="shared" si="6"/>
        <v/>
      </c>
      <c r="AC25" s="146">
        <v>18</v>
      </c>
      <c r="AD25" s="159" t="s">
        <v>87</v>
      </c>
      <c r="AE25" s="159" t="str">
        <f t="shared" si="7"/>
        <v/>
      </c>
      <c r="AG25" s="68"/>
      <c r="AH25" s="17"/>
      <c r="AI25" s="3"/>
      <c r="AJ25" s="3"/>
      <c r="AK25" s="68"/>
      <c r="AL25" s="17"/>
      <c r="AM25" s="3"/>
      <c r="AN25" s="3"/>
      <c r="AO25" s="68"/>
      <c r="AP25" s="17"/>
      <c r="AQ25" s="3"/>
      <c r="AR25" s="3"/>
      <c r="AS25" s="68"/>
      <c r="AT25" s="17"/>
      <c r="AU25" s="3"/>
      <c r="AV25" s="3"/>
      <c r="AW25" s="68"/>
      <c r="AX25" s="17"/>
      <c r="AY25" s="3"/>
      <c r="AZ25" s="3"/>
      <c r="BA25" s="68"/>
      <c r="BB25" s="17"/>
      <c r="BC25" s="3"/>
      <c r="BD25" s="3"/>
      <c r="BE25" s="68"/>
      <c r="BF25" s="17"/>
      <c r="BG25" s="3"/>
      <c r="BH25" s="3"/>
      <c r="BI25" s="68"/>
      <c r="BJ25" s="17"/>
      <c r="BK25" s="3"/>
    </row>
    <row r="26" spans="1:144" x14ac:dyDescent="0.2">
      <c r="A26" s="146">
        <v>19</v>
      </c>
      <c r="B26" s="159" t="s">
        <v>87</v>
      </c>
      <c r="C26" s="159" t="str">
        <f t="shared" si="0"/>
        <v/>
      </c>
      <c r="E26" s="146">
        <v>19</v>
      </c>
      <c r="F26" s="159" t="s">
        <v>87</v>
      </c>
      <c r="G26" s="159" t="str">
        <f t="shared" si="1"/>
        <v/>
      </c>
      <c r="I26" s="146">
        <v>19</v>
      </c>
      <c r="J26" s="159" t="s">
        <v>87</v>
      </c>
      <c r="K26" s="159" t="str">
        <f t="shared" si="2"/>
        <v/>
      </c>
      <c r="M26" s="146">
        <v>19</v>
      </c>
      <c r="N26" s="159" t="s">
        <v>87</v>
      </c>
      <c r="O26" s="159" t="str">
        <f t="shared" si="3"/>
        <v/>
      </c>
      <c r="Q26" s="146">
        <v>19</v>
      </c>
      <c r="R26" s="159" t="s">
        <v>87</v>
      </c>
      <c r="S26" s="159" t="str">
        <f t="shared" si="4"/>
        <v/>
      </c>
      <c r="U26" s="146">
        <v>19</v>
      </c>
      <c r="V26" s="159" t="s">
        <v>87</v>
      </c>
      <c r="W26" s="159" t="str">
        <f t="shared" si="5"/>
        <v/>
      </c>
      <c r="Y26" s="146">
        <v>19</v>
      </c>
      <c r="Z26" s="159" t="s">
        <v>87</v>
      </c>
      <c r="AA26" s="159" t="str">
        <f t="shared" si="6"/>
        <v/>
      </c>
      <c r="AC26" s="146">
        <v>19</v>
      </c>
      <c r="AD26" s="159" t="s">
        <v>87</v>
      </c>
      <c r="AE26" s="159" t="str">
        <f t="shared" si="7"/>
        <v/>
      </c>
      <c r="AG26" s="68"/>
      <c r="AH26" s="17"/>
      <c r="AI26" s="3"/>
      <c r="AJ26" s="3"/>
      <c r="AK26" s="68"/>
      <c r="AL26" s="17"/>
      <c r="AM26" s="3"/>
      <c r="AN26" s="3"/>
      <c r="AO26" s="68"/>
      <c r="AP26" s="17"/>
      <c r="AQ26" s="3"/>
      <c r="AR26" s="3"/>
      <c r="AS26" s="68"/>
      <c r="AT26" s="17"/>
      <c r="AU26" s="3"/>
      <c r="AV26" s="3"/>
      <c r="AW26" s="68"/>
      <c r="AX26" s="17"/>
      <c r="AY26" s="3"/>
      <c r="AZ26" s="3"/>
      <c r="BA26" s="68"/>
      <c r="BB26" s="17"/>
      <c r="BC26" s="3"/>
      <c r="BD26" s="3"/>
      <c r="BE26" s="68"/>
      <c r="BF26" s="17"/>
      <c r="BG26" s="3"/>
      <c r="BH26" s="3"/>
      <c r="BI26" s="68"/>
      <c r="BJ26" s="17"/>
      <c r="BK26" s="3"/>
    </row>
    <row r="27" spans="1:144" x14ac:dyDescent="0.2">
      <c r="A27" s="146">
        <v>20</v>
      </c>
      <c r="B27" s="159" t="s">
        <v>87</v>
      </c>
      <c r="C27" s="159" t="str">
        <f t="shared" si="0"/>
        <v/>
      </c>
      <c r="E27" s="146">
        <v>20</v>
      </c>
      <c r="F27" s="159" t="s">
        <v>87</v>
      </c>
      <c r="G27" s="159" t="str">
        <f t="shared" si="1"/>
        <v/>
      </c>
      <c r="I27" s="146">
        <v>20</v>
      </c>
      <c r="J27" s="159" t="s">
        <v>87</v>
      </c>
      <c r="K27" s="159" t="str">
        <f t="shared" si="2"/>
        <v/>
      </c>
      <c r="M27" s="146">
        <v>20</v>
      </c>
      <c r="N27" s="159" t="s">
        <v>87</v>
      </c>
      <c r="O27" s="159" t="str">
        <f t="shared" si="3"/>
        <v/>
      </c>
      <c r="Q27" s="146">
        <v>20</v>
      </c>
      <c r="R27" s="159" t="s">
        <v>87</v>
      </c>
      <c r="S27" s="159" t="str">
        <f t="shared" si="4"/>
        <v/>
      </c>
      <c r="U27" s="146">
        <v>20</v>
      </c>
      <c r="V27" s="159" t="s">
        <v>87</v>
      </c>
      <c r="W27" s="159" t="str">
        <f t="shared" si="5"/>
        <v/>
      </c>
      <c r="Y27" s="146">
        <v>20</v>
      </c>
      <c r="Z27" s="159" t="s">
        <v>87</v>
      </c>
      <c r="AA27" s="159" t="str">
        <f t="shared" si="6"/>
        <v/>
      </c>
      <c r="AC27" s="146">
        <v>20</v>
      </c>
      <c r="AD27" s="159" t="s">
        <v>87</v>
      </c>
      <c r="AE27" s="159" t="str">
        <f t="shared" si="7"/>
        <v/>
      </c>
      <c r="AG27" s="68"/>
      <c r="AH27" s="17"/>
      <c r="AI27" s="3"/>
      <c r="AJ27" s="3"/>
      <c r="AK27" s="68"/>
      <c r="AL27" s="17"/>
      <c r="AM27" s="3"/>
      <c r="AN27" s="3"/>
      <c r="AO27" s="68"/>
      <c r="AP27" s="17"/>
      <c r="AQ27" s="3"/>
      <c r="AR27" s="3"/>
      <c r="AS27" s="68"/>
      <c r="AT27" s="17"/>
      <c r="AU27" s="3"/>
      <c r="AV27" s="3"/>
      <c r="AW27" s="68"/>
      <c r="AX27" s="17"/>
      <c r="AY27" s="3"/>
      <c r="AZ27" s="3"/>
      <c r="BA27" s="68"/>
      <c r="BB27" s="17"/>
      <c r="BC27" s="3"/>
      <c r="BD27" s="3"/>
      <c r="BE27" s="68"/>
      <c r="BF27" s="17"/>
      <c r="BG27" s="3"/>
      <c r="BH27" s="3"/>
      <c r="BI27" s="68"/>
      <c r="BJ27" s="17"/>
      <c r="BK27" s="3"/>
    </row>
    <row r="28" spans="1:144" s="1" customFormat="1" ht="30" customHeight="1" x14ac:dyDescent="0.2">
      <c r="A28" s="247" t="str">
        <f>Soutěž!D20</f>
        <v>váhová tolerance</v>
      </c>
      <c r="B28" s="247"/>
      <c r="C28" s="145">
        <f>IF($S$82=99,0,(INDEX($X$82:$X$105,$S$82)))</f>
        <v>0</v>
      </c>
      <c r="E28" s="64"/>
      <c r="G28" s="145">
        <f>IF($S$83=99,0,(INDEX($X$82:$X$105,$S$83)))</f>
        <v>0</v>
      </c>
      <c r="I28" s="64"/>
      <c r="K28" s="145">
        <f>IF($S$84=99,0,(INDEX($X$82:$X$105,$S$84)))</f>
        <v>0</v>
      </c>
      <c r="M28" s="64"/>
      <c r="O28" s="145">
        <f>IF($S$85=99,0,(INDEX($X$82:$X$105,$S$85)))</f>
        <v>0</v>
      </c>
      <c r="Q28" s="64"/>
      <c r="S28" s="145">
        <f>IF($S$86=99,0,(INDEX($X$82:$X$105,$S$86)))</f>
        <v>0</v>
      </c>
      <c r="U28" s="64"/>
      <c r="W28" s="145">
        <f>IF($S$87=99,0,(INDEX($X$82:$X$105,$S$87)))</f>
        <v>0</v>
      </c>
      <c r="Y28" s="64"/>
      <c r="AA28" s="145">
        <f>IF($S$88=99,0,(INDEX($X$82:$X$105,$S$88)))</f>
        <v>0</v>
      </c>
      <c r="AC28" s="64"/>
      <c r="AE28" s="145">
        <f>IF($S$89=99,0,(INDEX($X$82:$X$105,$S$89)))</f>
        <v>0</v>
      </c>
      <c r="AG28" s="64"/>
      <c r="AK28" s="64"/>
      <c r="AO28" s="64"/>
      <c r="AS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</row>
    <row r="29" spans="1:144" hidden="1" x14ac:dyDescent="0.2">
      <c r="C29" s="157" t="str">
        <f>IF(C5="",0,"x")</f>
        <v>x</v>
      </c>
      <c r="G29" s="157" t="str">
        <f>IF(G5="",0,"x")</f>
        <v>x</v>
      </c>
      <c r="K29" s="157">
        <f>IF(K5="",0,"x")</f>
        <v>0</v>
      </c>
      <c r="O29" s="157">
        <f>IF(O5="",0,"x")</f>
        <v>0</v>
      </c>
      <c r="S29" s="157">
        <f>IF(S5="",0,"x")</f>
        <v>0</v>
      </c>
      <c r="W29" s="157">
        <f>IF(W5="",0,"x")</f>
        <v>0</v>
      </c>
      <c r="AA29" s="157">
        <f>IF(AA5="",0,"x")</f>
        <v>0</v>
      </c>
      <c r="AE29" s="157">
        <f>IF(AE5="",0,"x")</f>
        <v>0</v>
      </c>
    </row>
    <row r="30" spans="1:144" hidden="1" x14ac:dyDescent="0.2">
      <c r="A30" s="15">
        <f>A8</f>
        <v>1</v>
      </c>
      <c r="B30" s="15">
        <f>IF(B8="xxx",0,1)</f>
        <v>1</v>
      </c>
      <c r="E30" s="15">
        <f>E8</f>
        <v>1</v>
      </c>
      <c r="F30" s="15">
        <f>IF(F8="xxx",0,1)</f>
        <v>1</v>
      </c>
      <c r="I30" s="15">
        <f>I8</f>
        <v>1</v>
      </c>
      <c r="J30" s="15">
        <f t="shared" ref="J30:J43" si="8">IF(J8="xxx",0,1)</f>
        <v>0</v>
      </c>
      <c r="M30" s="15">
        <f t="shared" ref="M30:M43" si="9">M8</f>
        <v>1</v>
      </c>
      <c r="N30" s="15">
        <f t="shared" ref="N30:N43" si="10">IF(N8="xxx",0,1)</f>
        <v>0</v>
      </c>
      <c r="Q30" s="15">
        <f t="shared" ref="Q30:Q43" si="11">Q8</f>
        <v>1</v>
      </c>
      <c r="R30" s="15">
        <f t="shared" ref="R30:R43" si="12">IF(R8="xxx",0,1)</f>
        <v>0</v>
      </c>
      <c r="U30" s="15">
        <f t="shared" ref="U30:U43" si="13">U8</f>
        <v>1</v>
      </c>
      <c r="V30" s="15">
        <f t="shared" ref="V30:V43" si="14">IF(V8="xxx",0,1)</f>
        <v>0</v>
      </c>
      <c r="Y30" s="15">
        <f t="shared" ref="Y30:Y43" si="15">Y8</f>
        <v>1</v>
      </c>
      <c r="Z30" s="15">
        <f t="shared" ref="Z30:Z43" si="16">IF(Z8="xxx",0,1)</f>
        <v>0</v>
      </c>
      <c r="AC30" s="15">
        <f t="shared" ref="AC30:AC43" si="17">AC8</f>
        <v>1</v>
      </c>
      <c r="AD30" s="15">
        <f t="shared" ref="AD30:AD43" si="18">IF(AD8="xxx",0,1)</f>
        <v>0</v>
      </c>
      <c r="AG30" s="15">
        <f t="shared" ref="AG30:AG43" si="19">AG8</f>
        <v>0</v>
      </c>
      <c r="AH30" s="15">
        <f t="shared" ref="AH30:AH43" si="20">IF(AH8="xxx",0,1)</f>
        <v>1</v>
      </c>
      <c r="AK30" s="15">
        <f t="shared" ref="AK30:AK43" si="21">AK8</f>
        <v>0</v>
      </c>
      <c r="AL30" s="15">
        <f t="shared" ref="AL30:AL43" si="22">IF(AL8="xxx",0,1)</f>
        <v>1</v>
      </c>
      <c r="AO30" s="15">
        <f t="shared" ref="AO30:AO43" si="23">AO8</f>
        <v>0</v>
      </c>
      <c r="AP30" s="15">
        <f t="shared" ref="AP30:AP43" si="24">IF(AP8="xxx",0,1)</f>
        <v>1</v>
      </c>
      <c r="AS30" s="15">
        <f t="shared" ref="AS30:AS43" si="25">AS8</f>
        <v>0</v>
      </c>
      <c r="AT30" s="15">
        <f t="shared" ref="AT30:AT43" si="26">IF(AT8="xxx",0,1)</f>
        <v>1</v>
      </c>
      <c r="AW30" s="15">
        <f t="shared" ref="AW30:AW43" si="27">AW8</f>
        <v>0</v>
      </c>
      <c r="AX30" s="15">
        <f t="shared" ref="AX30:AX43" si="28">IF(AX8="xxx",0,1)</f>
        <v>1</v>
      </c>
      <c r="BA30" s="15">
        <f t="shared" ref="BA30:BA43" si="29">BA8</f>
        <v>0</v>
      </c>
      <c r="BB30" s="15">
        <f t="shared" ref="BB30:BB43" si="30">IF(BB8="xxx",0,1)</f>
        <v>1</v>
      </c>
      <c r="BE30" s="15">
        <f t="shared" ref="BE30:BE43" si="31">BE8</f>
        <v>0</v>
      </c>
      <c r="BF30" s="15">
        <f t="shared" ref="BF30:BF43" si="32">IF(BF8="xxx",0,1)</f>
        <v>1</v>
      </c>
      <c r="BI30" s="15">
        <f t="shared" ref="BI30:BI43" si="33">BI8</f>
        <v>0</v>
      </c>
      <c r="BJ30" s="15">
        <f t="shared" ref="BJ30:BJ43" si="34">IF(BJ8="xxx",0,1)</f>
        <v>1</v>
      </c>
    </row>
    <row r="31" spans="1:144" hidden="1" x14ac:dyDescent="0.2">
      <c r="A31" s="15">
        <f t="shared" ref="A31:A49" si="35">A9</f>
        <v>2</v>
      </c>
      <c r="B31" s="15">
        <f t="shared" ref="B31:B49" si="36">IF(B9="xxx",0,1)</f>
        <v>1</v>
      </c>
      <c r="E31" s="15">
        <f t="shared" ref="E31:E49" si="37">E9</f>
        <v>2</v>
      </c>
      <c r="F31" s="15">
        <f t="shared" ref="F31:F49" si="38">IF(F9="xxx",0,1)</f>
        <v>1</v>
      </c>
      <c r="I31" s="15">
        <f t="shared" ref="I31:I49" si="39">I9</f>
        <v>2</v>
      </c>
      <c r="J31" s="15">
        <f t="shared" si="8"/>
        <v>0</v>
      </c>
      <c r="M31" s="15">
        <f t="shared" si="9"/>
        <v>2</v>
      </c>
      <c r="N31" s="15">
        <f t="shared" si="10"/>
        <v>0</v>
      </c>
      <c r="Q31" s="15">
        <f t="shared" si="11"/>
        <v>2</v>
      </c>
      <c r="R31" s="15">
        <f t="shared" si="12"/>
        <v>0</v>
      </c>
      <c r="U31" s="15">
        <f t="shared" si="13"/>
        <v>2</v>
      </c>
      <c r="V31" s="15">
        <f t="shared" si="14"/>
        <v>0</v>
      </c>
      <c r="Y31" s="15">
        <f t="shared" si="15"/>
        <v>2</v>
      </c>
      <c r="Z31" s="15">
        <f t="shared" si="16"/>
        <v>0</v>
      </c>
      <c r="AC31" s="15">
        <f t="shared" si="17"/>
        <v>2</v>
      </c>
      <c r="AD31" s="15">
        <f t="shared" si="18"/>
        <v>0</v>
      </c>
      <c r="AG31" s="15">
        <f t="shared" si="19"/>
        <v>0</v>
      </c>
      <c r="AH31" s="15">
        <f t="shared" si="20"/>
        <v>1</v>
      </c>
      <c r="AK31" s="15">
        <f t="shared" si="21"/>
        <v>0</v>
      </c>
      <c r="AL31" s="15">
        <f t="shared" si="22"/>
        <v>1</v>
      </c>
      <c r="AO31" s="15">
        <f t="shared" si="23"/>
        <v>0</v>
      </c>
      <c r="AP31" s="15">
        <f t="shared" si="24"/>
        <v>1</v>
      </c>
      <c r="AS31" s="15">
        <f t="shared" si="25"/>
        <v>0</v>
      </c>
      <c r="AT31" s="15">
        <f t="shared" si="26"/>
        <v>1</v>
      </c>
      <c r="AW31" s="15">
        <f t="shared" si="27"/>
        <v>0</v>
      </c>
      <c r="AX31" s="15">
        <f t="shared" si="28"/>
        <v>1</v>
      </c>
      <c r="BA31" s="15">
        <f t="shared" si="29"/>
        <v>0</v>
      </c>
      <c r="BB31" s="15">
        <f t="shared" si="30"/>
        <v>1</v>
      </c>
      <c r="BE31" s="15">
        <f t="shared" si="31"/>
        <v>0</v>
      </c>
      <c r="BF31" s="15">
        <f t="shared" si="32"/>
        <v>1</v>
      </c>
      <c r="BI31" s="15">
        <f t="shared" si="33"/>
        <v>0</v>
      </c>
      <c r="BJ31" s="15">
        <f t="shared" si="34"/>
        <v>1</v>
      </c>
    </row>
    <row r="32" spans="1:144" hidden="1" x14ac:dyDescent="0.2">
      <c r="A32" s="15">
        <f t="shared" si="35"/>
        <v>3</v>
      </c>
      <c r="B32" s="15">
        <f t="shared" si="36"/>
        <v>1</v>
      </c>
      <c r="E32" s="15">
        <f t="shared" si="37"/>
        <v>3</v>
      </c>
      <c r="F32" s="15">
        <f t="shared" si="38"/>
        <v>1</v>
      </c>
      <c r="I32" s="15">
        <f t="shared" si="39"/>
        <v>3</v>
      </c>
      <c r="J32" s="15">
        <f t="shared" si="8"/>
        <v>0</v>
      </c>
      <c r="M32" s="15">
        <f t="shared" si="9"/>
        <v>3</v>
      </c>
      <c r="N32" s="15">
        <f t="shared" si="10"/>
        <v>0</v>
      </c>
      <c r="Q32" s="15">
        <f t="shared" si="11"/>
        <v>3</v>
      </c>
      <c r="R32" s="15">
        <f t="shared" si="12"/>
        <v>0</v>
      </c>
      <c r="U32" s="15">
        <f t="shared" si="13"/>
        <v>3</v>
      </c>
      <c r="V32" s="15">
        <f t="shared" si="14"/>
        <v>0</v>
      </c>
      <c r="Y32" s="15">
        <f t="shared" si="15"/>
        <v>3</v>
      </c>
      <c r="Z32" s="15">
        <f t="shared" si="16"/>
        <v>0</v>
      </c>
      <c r="AC32" s="15">
        <f t="shared" si="17"/>
        <v>3</v>
      </c>
      <c r="AD32" s="15">
        <f t="shared" si="18"/>
        <v>0</v>
      </c>
      <c r="AG32" s="15">
        <f t="shared" si="19"/>
        <v>0</v>
      </c>
      <c r="AH32" s="15">
        <f t="shared" si="20"/>
        <v>1</v>
      </c>
      <c r="AK32" s="15">
        <f t="shared" si="21"/>
        <v>0</v>
      </c>
      <c r="AL32" s="15">
        <f t="shared" si="22"/>
        <v>1</v>
      </c>
      <c r="AO32" s="15">
        <f t="shared" si="23"/>
        <v>0</v>
      </c>
      <c r="AP32" s="15">
        <f t="shared" si="24"/>
        <v>1</v>
      </c>
      <c r="AS32" s="15">
        <f t="shared" si="25"/>
        <v>0</v>
      </c>
      <c r="AT32" s="15">
        <f t="shared" si="26"/>
        <v>1</v>
      </c>
      <c r="AW32" s="15">
        <f t="shared" si="27"/>
        <v>0</v>
      </c>
      <c r="AX32" s="15">
        <f t="shared" si="28"/>
        <v>1</v>
      </c>
      <c r="BA32" s="15">
        <f t="shared" si="29"/>
        <v>0</v>
      </c>
      <c r="BB32" s="15">
        <f t="shared" si="30"/>
        <v>1</v>
      </c>
      <c r="BE32" s="15">
        <f t="shared" si="31"/>
        <v>0</v>
      </c>
      <c r="BF32" s="15">
        <f t="shared" si="32"/>
        <v>1</v>
      </c>
      <c r="BI32" s="15">
        <f t="shared" si="33"/>
        <v>0</v>
      </c>
      <c r="BJ32" s="15">
        <f t="shared" si="34"/>
        <v>1</v>
      </c>
    </row>
    <row r="33" spans="1:62" hidden="1" x14ac:dyDescent="0.2">
      <c r="A33" s="15">
        <f t="shared" si="35"/>
        <v>4</v>
      </c>
      <c r="B33" s="15">
        <f t="shared" si="36"/>
        <v>1</v>
      </c>
      <c r="E33" s="15">
        <f t="shared" si="37"/>
        <v>4</v>
      </c>
      <c r="F33" s="15">
        <f t="shared" si="38"/>
        <v>1</v>
      </c>
      <c r="I33" s="15">
        <f t="shared" si="39"/>
        <v>4</v>
      </c>
      <c r="J33" s="15">
        <f t="shared" si="8"/>
        <v>0</v>
      </c>
      <c r="M33" s="15">
        <f t="shared" si="9"/>
        <v>4</v>
      </c>
      <c r="N33" s="15">
        <f t="shared" si="10"/>
        <v>0</v>
      </c>
      <c r="Q33" s="15">
        <f t="shared" si="11"/>
        <v>4</v>
      </c>
      <c r="R33" s="15">
        <f t="shared" si="12"/>
        <v>0</v>
      </c>
      <c r="U33" s="15">
        <f t="shared" si="13"/>
        <v>4</v>
      </c>
      <c r="V33" s="15">
        <f t="shared" si="14"/>
        <v>0</v>
      </c>
      <c r="Y33" s="15">
        <f t="shared" si="15"/>
        <v>4</v>
      </c>
      <c r="Z33" s="15">
        <f t="shared" si="16"/>
        <v>0</v>
      </c>
      <c r="AC33" s="15">
        <f t="shared" si="17"/>
        <v>4</v>
      </c>
      <c r="AD33" s="15">
        <f t="shared" si="18"/>
        <v>0</v>
      </c>
      <c r="AG33" s="15">
        <f t="shared" si="19"/>
        <v>0</v>
      </c>
      <c r="AH33" s="15">
        <f t="shared" si="20"/>
        <v>1</v>
      </c>
      <c r="AK33" s="15">
        <f t="shared" si="21"/>
        <v>0</v>
      </c>
      <c r="AL33" s="15">
        <f t="shared" si="22"/>
        <v>1</v>
      </c>
      <c r="AO33" s="15">
        <f t="shared" si="23"/>
        <v>0</v>
      </c>
      <c r="AP33" s="15">
        <f t="shared" si="24"/>
        <v>1</v>
      </c>
      <c r="AS33" s="15">
        <f t="shared" si="25"/>
        <v>0</v>
      </c>
      <c r="AT33" s="15">
        <f t="shared" si="26"/>
        <v>1</v>
      </c>
      <c r="AW33" s="15">
        <f t="shared" si="27"/>
        <v>0</v>
      </c>
      <c r="AX33" s="15">
        <f t="shared" si="28"/>
        <v>1</v>
      </c>
      <c r="BA33" s="15">
        <f t="shared" si="29"/>
        <v>0</v>
      </c>
      <c r="BB33" s="15">
        <f t="shared" si="30"/>
        <v>1</v>
      </c>
      <c r="BE33" s="15">
        <f t="shared" si="31"/>
        <v>0</v>
      </c>
      <c r="BF33" s="15">
        <f t="shared" si="32"/>
        <v>1</v>
      </c>
      <c r="BI33" s="15">
        <f t="shared" si="33"/>
        <v>0</v>
      </c>
      <c r="BJ33" s="15">
        <f t="shared" si="34"/>
        <v>1</v>
      </c>
    </row>
    <row r="34" spans="1:62" hidden="1" x14ac:dyDescent="0.2">
      <c r="A34" s="15">
        <f t="shared" si="35"/>
        <v>5</v>
      </c>
      <c r="B34" s="15">
        <f t="shared" si="36"/>
        <v>1</v>
      </c>
      <c r="E34" s="15">
        <f t="shared" si="37"/>
        <v>5</v>
      </c>
      <c r="F34" s="15">
        <f t="shared" si="38"/>
        <v>1</v>
      </c>
      <c r="I34" s="15">
        <f t="shared" si="39"/>
        <v>5</v>
      </c>
      <c r="J34" s="15">
        <f t="shared" si="8"/>
        <v>0</v>
      </c>
      <c r="M34" s="15">
        <f t="shared" si="9"/>
        <v>5</v>
      </c>
      <c r="N34" s="15">
        <f t="shared" si="10"/>
        <v>0</v>
      </c>
      <c r="Q34" s="15">
        <f t="shared" si="11"/>
        <v>5</v>
      </c>
      <c r="R34" s="15">
        <f t="shared" si="12"/>
        <v>0</v>
      </c>
      <c r="U34" s="15">
        <f t="shared" si="13"/>
        <v>5</v>
      </c>
      <c r="V34" s="15">
        <f t="shared" si="14"/>
        <v>0</v>
      </c>
      <c r="Y34" s="15">
        <f t="shared" si="15"/>
        <v>5</v>
      </c>
      <c r="Z34" s="15">
        <f t="shared" si="16"/>
        <v>0</v>
      </c>
      <c r="AC34" s="15">
        <f t="shared" si="17"/>
        <v>5</v>
      </c>
      <c r="AD34" s="15">
        <f t="shared" si="18"/>
        <v>0</v>
      </c>
      <c r="AG34" s="15">
        <f t="shared" si="19"/>
        <v>0</v>
      </c>
      <c r="AH34" s="15">
        <f t="shared" si="20"/>
        <v>1</v>
      </c>
      <c r="AK34" s="15">
        <f t="shared" si="21"/>
        <v>0</v>
      </c>
      <c r="AL34" s="15">
        <f t="shared" si="22"/>
        <v>1</v>
      </c>
      <c r="AO34" s="15">
        <f t="shared" si="23"/>
        <v>0</v>
      </c>
      <c r="AP34" s="15">
        <f t="shared" si="24"/>
        <v>1</v>
      </c>
      <c r="AS34" s="15">
        <f t="shared" si="25"/>
        <v>0</v>
      </c>
      <c r="AT34" s="15">
        <f t="shared" si="26"/>
        <v>1</v>
      </c>
      <c r="AW34" s="15">
        <f t="shared" si="27"/>
        <v>0</v>
      </c>
      <c r="AX34" s="15">
        <f t="shared" si="28"/>
        <v>1</v>
      </c>
      <c r="BA34" s="15">
        <f t="shared" si="29"/>
        <v>0</v>
      </c>
      <c r="BB34" s="15">
        <f t="shared" si="30"/>
        <v>1</v>
      </c>
      <c r="BE34" s="15">
        <f t="shared" si="31"/>
        <v>0</v>
      </c>
      <c r="BF34" s="15">
        <f t="shared" si="32"/>
        <v>1</v>
      </c>
      <c r="BI34" s="15">
        <f t="shared" si="33"/>
        <v>0</v>
      </c>
      <c r="BJ34" s="15">
        <f t="shared" si="34"/>
        <v>1</v>
      </c>
    </row>
    <row r="35" spans="1:62" hidden="1" x14ac:dyDescent="0.2">
      <c r="A35" s="15">
        <f t="shared" si="35"/>
        <v>6</v>
      </c>
      <c r="B35" s="15">
        <f t="shared" si="36"/>
        <v>1</v>
      </c>
      <c r="E35" s="15">
        <f t="shared" si="37"/>
        <v>6</v>
      </c>
      <c r="F35" s="15">
        <f t="shared" si="38"/>
        <v>1</v>
      </c>
      <c r="I35" s="15">
        <f t="shared" si="39"/>
        <v>6</v>
      </c>
      <c r="J35" s="15">
        <f t="shared" si="8"/>
        <v>0</v>
      </c>
      <c r="M35" s="15">
        <f t="shared" si="9"/>
        <v>6</v>
      </c>
      <c r="N35" s="15">
        <f t="shared" si="10"/>
        <v>0</v>
      </c>
      <c r="Q35" s="15">
        <f t="shared" si="11"/>
        <v>6</v>
      </c>
      <c r="R35" s="15">
        <f t="shared" si="12"/>
        <v>0</v>
      </c>
      <c r="U35" s="15">
        <f t="shared" si="13"/>
        <v>6</v>
      </c>
      <c r="V35" s="15">
        <f t="shared" si="14"/>
        <v>0</v>
      </c>
      <c r="Y35" s="15">
        <f t="shared" si="15"/>
        <v>6</v>
      </c>
      <c r="Z35" s="15">
        <f t="shared" si="16"/>
        <v>0</v>
      </c>
      <c r="AC35" s="15">
        <f t="shared" si="17"/>
        <v>6</v>
      </c>
      <c r="AD35" s="15">
        <f t="shared" si="18"/>
        <v>0</v>
      </c>
      <c r="AG35" s="15">
        <f t="shared" si="19"/>
        <v>0</v>
      </c>
      <c r="AH35" s="15">
        <f t="shared" si="20"/>
        <v>1</v>
      </c>
      <c r="AK35" s="15">
        <f t="shared" si="21"/>
        <v>0</v>
      </c>
      <c r="AL35" s="15">
        <f t="shared" si="22"/>
        <v>1</v>
      </c>
      <c r="AO35" s="15">
        <f t="shared" si="23"/>
        <v>0</v>
      </c>
      <c r="AP35" s="15">
        <f t="shared" si="24"/>
        <v>1</v>
      </c>
      <c r="AS35" s="15">
        <f t="shared" si="25"/>
        <v>0</v>
      </c>
      <c r="AT35" s="15">
        <f t="shared" si="26"/>
        <v>1</v>
      </c>
      <c r="AW35" s="15">
        <f t="shared" si="27"/>
        <v>0</v>
      </c>
      <c r="AX35" s="15">
        <f t="shared" si="28"/>
        <v>1</v>
      </c>
      <c r="BA35" s="15">
        <f t="shared" si="29"/>
        <v>0</v>
      </c>
      <c r="BB35" s="15">
        <f t="shared" si="30"/>
        <v>1</v>
      </c>
      <c r="BE35" s="15">
        <f t="shared" si="31"/>
        <v>0</v>
      </c>
      <c r="BF35" s="15">
        <f t="shared" si="32"/>
        <v>1</v>
      </c>
      <c r="BI35" s="15">
        <f t="shared" si="33"/>
        <v>0</v>
      </c>
      <c r="BJ35" s="15">
        <f t="shared" si="34"/>
        <v>1</v>
      </c>
    </row>
    <row r="36" spans="1:62" hidden="1" x14ac:dyDescent="0.2">
      <c r="A36" s="15">
        <f t="shared" si="35"/>
        <v>7</v>
      </c>
      <c r="B36" s="15">
        <f t="shared" si="36"/>
        <v>1</v>
      </c>
      <c r="E36" s="15">
        <f t="shared" si="37"/>
        <v>7</v>
      </c>
      <c r="F36" s="15">
        <f t="shared" si="38"/>
        <v>1</v>
      </c>
      <c r="I36" s="15">
        <f t="shared" si="39"/>
        <v>7</v>
      </c>
      <c r="J36" s="15">
        <f t="shared" si="8"/>
        <v>0</v>
      </c>
      <c r="M36" s="15">
        <f t="shared" si="9"/>
        <v>7</v>
      </c>
      <c r="N36" s="15">
        <f t="shared" si="10"/>
        <v>0</v>
      </c>
      <c r="Q36" s="15">
        <f t="shared" si="11"/>
        <v>7</v>
      </c>
      <c r="R36" s="15">
        <f t="shared" si="12"/>
        <v>0</v>
      </c>
      <c r="U36" s="15">
        <f t="shared" si="13"/>
        <v>7</v>
      </c>
      <c r="V36" s="15">
        <f t="shared" si="14"/>
        <v>0</v>
      </c>
      <c r="Y36" s="15">
        <f t="shared" si="15"/>
        <v>7</v>
      </c>
      <c r="Z36" s="15">
        <f t="shared" si="16"/>
        <v>0</v>
      </c>
      <c r="AC36" s="15">
        <f t="shared" si="17"/>
        <v>7</v>
      </c>
      <c r="AD36" s="15">
        <f t="shared" si="18"/>
        <v>0</v>
      </c>
      <c r="AG36" s="15">
        <f t="shared" si="19"/>
        <v>0</v>
      </c>
      <c r="AH36" s="15">
        <f t="shared" si="20"/>
        <v>1</v>
      </c>
      <c r="AK36" s="15">
        <f t="shared" si="21"/>
        <v>0</v>
      </c>
      <c r="AL36" s="15">
        <f t="shared" si="22"/>
        <v>1</v>
      </c>
      <c r="AO36" s="15">
        <f t="shared" si="23"/>
        <v>0</v>
      </c>
      <c r="AP36" s="15">
        <f t="shared" si="24"/>
        <v>1</v>
      </c>
      <c r="AS36" s="15">
        <f t="shared" si="25"/>
        <v>0</v>
      </c>
      <c r="AT36" s="15">
        <f t="shared" si="26"/>
        <v>1</v>
      </c>
      <c r="AW36" s="15">
        <f t="shared" si="27"/>
        <v>0</v>
      </c>
      <c r="AX36" s="15">
        <f t="shared" si="28"/>
        <v>1</v>
      </c>
      <c r="BA36" s="15">
        <f t="shared" si="29"/>
        <v>0</v>
      </c>
      <c r="BB36" s="15">
        <f t="shared" si="30"/>
        <v>1</v>
      </c>
      <c r="BE36" s="15">
        <f t="shared" si="31"/>
        <v>0</v>
      </c>
      <c r="BF36" s="15">
        <f t="shared" si="32"/>
        <v>1</v>
      </c>
      <c r="BI36" s="15">
        <f t="shared" si="33"/>
        <v>0</v>
      </c>
      <c r="BJ36" s="15">
        <f t="shared" si="34"/>
        <v>1</v>
      </c>
    </row>
    <row r="37" spans="1:62" hidden="1" x14ac:dyDescent="0.2">
      <c r="A37" s="15">
        <f t="shared" si="35"/>
        <v>8</v>
      </c>
      <c r="B37" s="15">
        <f t="shared" si="36"/>
        <v>0</v>
      </c>
      <c r="E37" s="15">
        <f t="shared" si="37"/>
        <v>8</v>
      </c>
      <c r="F37" s="15">
        <f t="shared" si="38"/>
        <v>1</v>
      </c>
      <c r="I37" s="15">
        <f t="shared" si="39"/>
        <v>8</v>
      </c>
      <c r="J37" s="15">
        <f t="shared" si="8"/>
        <v>0</v>
      </c>
      <c r="M37" s="15">
        <f t="shared" si="9"/>
        <v>8</v>
      </c>
      <c r="N37" s="15">
        <f t="shared" si="10"/>
        <v>0</v>
      </c>
      <c r="Q37" s="15">
        <f t="shared" si="11"/>
        <v>8</v>
      </c>
      <c r="R37" s="15">
        <f t="shared" si="12"/>
        <v>0</v>
      </c>
      <c r="U37" s="15">
        <f t="shared" si="13"/>
        <v>8</v>
      </c>
      <c r="V37" s="15">
        <f t="shared" si="14"/>
        <v>0</v>
      </c>
      <c r="Y37" s="15">
        <f t="shared" si="15"/>
        <v>8</v>
      </c>
      <c r="Z37" s="15">
        <f t="shared" si="16"/>
        <v>0</v>
      </c>
      <c r="AC37" s="15">
        <f t="shared" si="17"/>
        <v>8</v>
      </c>
      <c r="AD37" s="15">
        <f t="shared" si="18"/>
        <v>0</v>
      </c>
      <c r="AG37" s="15">
        <f t="shared" si="19"/>
        <v>0</v>
      </c>
      <c r="AH37" s="15">
        <f t="shared" si="20"/>
        <v>1</v>
      </c>
      <c r="AK37" s="15">
        <f t="shared" si="21"/>
        <v>0</v>
      </c>
      <c r="AL37" s="15">
        <f t="shared" si="22"/>
        <v>1</v>
      </c>
      <c r="AO37" s="15">
        <f t="shared" si="23"/>
        <v>0</v>
      </c>
      <c r="AP37" s="15">
        <f t="shared" si="24"/>
        <v>1</v>
      </c>
      <c r="AS37" s="15">
        <f t="shared" si="25"/>
        <v>0</v>
      </c>
      <c r="AT37" s="15">
        <f t="shared" si="26"/>
        <v>1</v>
      </c>
      <c r="AW37" s="15">
        <f t="shared" si="27"/>
        <v>0</v>
      </c>
      <c r="AX37" s="15">
        <f t="shared" si="28"/>
        <v>1</v>
      </c>
      <c r="BA37" s="15">
        <f t="shared" si="29"/>
        <v>0</v>
      </c>
      <c r="BB37" s="15">
        <f t="shared" si="30"/>
        <v>1</v>
      </c>
      <c r="BE37" s="15">
        <f t="shared" si="31"/>
        <v>0</v>
      </c>
      <c r="BF37" s="15">
        <f t="shared" si="32"/>
        <v>1</v>
      </c>
      <c r="BI37" s="15">
        <f t="shared" si="33"/>
        <v>0</v>
      </c>
      <c r="BJ37" s="15">
        <f t="shared" si="34"/>
        <v>1</v>
      </c>
    </row>
    <row r="38" spans="1:62" hidden="1" x14ac:dyDescent="0.2">
      <c r="A38" s="15">
        <f t="shared" si="35"/>
        <v>9</v>
      </c>
      <c r="B38" s="15">
        <f t="shared" si="36"/>
        <v>0</v>
      </c>
      <c r="E38" s="15">
        <f t="shared" si="37"/>
        <v>9</v>
      </c>
      <c r="F38" s="15">
        <f t="shared" si="38"/>
        <v>1</v>
      </c>
      <c r="I38" s="15">
        <f t="shared" si="39"/>
        <v>9</v>
      </c>
      <c r="J38" s="15">
        <f t="shared" si="8"/>
        <v>0</v>
      </c>
      <c r="M38" s="15">
        <f t="shared" si="9"/>
        <v>9</v>
      </c>
      <c r="N38" s="15">
        <f t="shared" si="10"/>
        <v>0</v>
      </c>
      <c r="Q38" s="15">
        <f t="shared" si="11"/>
        <v>9</v>
      </c>
      <c r="R38" s="15">
        <f t="shared" si="12"/>
        <v>0</v>
      </c>
      <c r="U38" s="15">
        <f t="shared" si="13"/>
        <v>9</v>
      </c>
      <c r="V38" s="15">
        <f t="shared" si="14"/>
        <v>0</v>
      </c>
      <c r="Y38" s="15">
        <f t="shared" si="15"/>
        <v>9</v>
      </c>
      <c r="Z38" s="15">
        <f t="shared" si="16"/>
        <v>0</v>
      </c>
      <c r="AC38" s="15">
        <f t="shared" si="17"/>
        <v>9</v>
      </c>
      <c r="AD38" s="15">
        <f t="shared" si="18"/>
        <v>0</v>
      </c>
      <c r="AG38" s="15">
        <f t="shared" si="19"/>
        <v>0</v>
      </c>
      <c r="AH38" s="15">
        <f t="shared" si="20"/>
        <v>1</v>
      </c>
      <c r="AK38" s="15">
        <f t="shared" si="21"/>
        <v>0</v>
      </c>
      <c r="AL38" s="15">
        <f t="shared" si="22"/>
        <v>1</v>
      </c>
      <c r="AO38" s="15">
        <f t="shared" si="23"/>
        <v>0</v>
      </c>
      <c r="AP38" s="15">
        <f t="shared" si="24"/>
        <v>1</v>
      </c>
      <c r="AS38" s="15">
        <f t="shared" si="25"/>
        <v>0</v>
      </c>
      <c r="AT38" s="15">
        <f t="shared" si="26"/>
        <v>1</v>
      </c>
      <c r="AW38" s="15">
        <f t="shared" si="27"/>
        <v>0</v>
      </c>
      <c r="AX38" s="15">
        <f t="shared" si="28"/>
        <v>1</v>
      </c>
      <c r="BA38" s="15">
        <f t="shared" si="29"/>
        <v>0</v>
      </c>
      <c r="BB38" s="15">
        <f t="shared" si="30"/>
        <v>1</v>
      </c>
      <c r="BE38" s="15">
        <f t="shared" si="31"/>
        <v>0</v>
      </c>
      <c r="BF38" s="15">
        <f t="shared" si="32"/>
        <v>1</v>
      </c>
      <c r="BI38" s="15">
        <f t="shared" si="33"/>
        <v>0</v>
      </c>
      <c r="BJ38" s="15">
        <f t="shared" si="34"/>
        <v>1</v>
      </c>
    </row>
    <row r="39" spans="1:62" hidden="1" x14ac:dyDescent="0.2">
      <c r="A39" s="15">
        <f t="shared" si="35"/>
        <v>10</v>
      </c>
      <c r="B39" s="15">
        <f t="shared" si="36"/>
        <v>0</v>
      </c>
      <c r="E39" s="15">
        <f t="shared" si="37"/>
        <v>10</v>
      </c>
      <c r="F39" s="15">
        <f t="shared" si="38"/>
        <v>0</v>
      </c>
      <c r="I39" s="15">
        <f t="shared" si="39"/>
        <v>10</v>
      </c>
      <c r="J39" s="15">
        <f t="shared" si="8"/>
        <v>0</v>
      </c>
      <c r="M39" s="15">
        <f t="shared" si="9"/>
        <v>10</v>
      </c>
      <c r="N39" s="15">
        <f t="shared" si="10"/>
        <v>0</v>
      </c>
      <c r="Q39" s="15">
        <f t="shared" si="11"/>
        <v>10</v>
      </c>
      <c r="R39" s="15">
        <f t="shared" si="12"/>
        <v>0</v>
      </c>
      <c r="U39" s="15">
        <f t="shared" si="13"/>
        <v>10</v>
      </c>
      <c r="V39" s="15">
        <f t="shared" si="14"/>
        <v>0</v>
      </c>
      <c r="Y39" s="15">
        <f t="shared" si="15"/>
        <v>10</v>
      </c>
      <c r="Z39" s="15">
        <f t="shared" si="16"/>
        <v>0</v>
      </c>
      <c r="AC39" s="15">
        <f t="shared" si="17"/>
        <v>10</v>
      </c>
      <c r="AD39" s="15">
        <f t="shared" si="18"/>
        <v>0</v>
      </c>
      <c r="AG39" s="15">
        <f t="shared" si="19"/>
        <v>0</v>
      </c>
      <c r="AH39" s="15">
        <f t="shared" si="20"/>
        <v>1</v>
      </c>
      <c r="AK39" s="15">
        <f t="shared" si="21"/>
        <v>0</v>
      </c>
      <c r="AL39" s="15">
        <f t="shared" si="22"/>
        <v>1</v>
      </c>
      <c r="AO39" s="15">
        <f t="shared" si="23"/>
        <v>0</v>
      </c>
      <c r="AP39" s="15">
        <f t="shared" si="24"/>
        <v>1</v>
      </c>
      <c r="AS39" s="15">
        <f t="shared" si="25"/>
        <v>0</v>
      </c>
      <c r="AT39" s="15">
        <f t="shared" si="26"/>
        <v>1</v>
      </c>
      <c r="AW39" s="15">
        <f t="shared" si="27"/>
        <v>0</v>
      </c>
      <c r="AX39" s="15">
        <f t="shared" si="28"/>
        <v>1</v>
      </c>
      <c r="BA39" s="15">
        <f t="shared" si="29"/>
        <v>0</v>
      </c>
      <c r="BB39" s="15">
        <f t="shared" si="30"/>
        <v>1</v>
      </c>
      <c r="BE39" s="15">
        <f t="shared" si="31"/>
        <v>0</v>
      </c>
      <c r="BF39" s="15">
        <f t="shared" si="32"/>
        <v>1</v>
      </c>
      <c r="BI39" s="15">
        <f t="shared" si="33"/>
        <v>0</v>
      </c>
      <c r="BJ39" s="15">
        <f t="shared" si="34"/>
        <v>1</v>
      </c>
    </row>
    <row r="40" spans="1:62" hidden="1" x14ac:dyDescent="0.2">
      <c r="A40" s="15">
        <f t="shared" si="35"/>
        <v>11</v>
      </c>
      <c r="B40" s="15">
        <f t="shared" si="36"/>
        <v>0</v>
      </c>
      <c r="E40" s="15">
        <f t="shared" si="37"/>
        <v>11</v>
      </c>
      <c r="F40" s="15">
        <f t="shared" si="38"/>
        <v>0</v>
      </c>
      <c r="I40" s="15">
        <f t="shared" si="39"/>
        <v>11</v>
      </c>
      <c r="J40" s="15">
        <f t="shared" si="8"/>
        <v>0</v>
      </c>
      <c r="M40" s="15">
        <f t="shared" si="9"/>
        <v>11</v>
      </c>
      <c r="N40" s="15">
        <f t="shared" si="10"/>
        <v>0</v>
      </c>
      <c r="Q40" s="15">
        <f t="shared" si="11"/>
        <v>11</v>
      </c>
      <c r="R40" s="15">
        <f t="shared" si="12"/>
        <v>0</v>
      </c>
      <c r="U40" s="15">
        <f t="shared" si="13"/>
        <v>11</v>
      </c>
      <c r="V40" s="15">
        <f t="shared" si="14"/>
        <v>0</v>
      </c>
      <c r="Y40" s="15">
        <f t="shared" si="15"/>
        <v>11</v>
      </c>
      <c r="Z40" s="15">
        <f t="shared" si="16"/>
        <v>0</v>
      </c>
      <c r="AC40" s="15">
        <f t="shared" si="17"/>
        <v>11</v>
      </c>
      <c r="AD40" s="15">
        <f t="shared" si="18"/>
        <v>0</v>
      </c>
      <c r="AG40" s="15">
        <f t="shared" si="19"/>
        <v>0</v>
      </c>
      <c r="AH40" s="15">
        <f t="shared" si="20"/>
        <v>1</v>
      </c>
      <c r="AK40" s="15">
        <f t="shared" si="21"/>
        <v>0</v>
      </c>
      <c r="AL40" s="15">
        <f t="shared" si="22"/>
        <v>1</v>
      </c>
      <c r="AO40" s="15">
        <f t="shared" si="23"/>
        <v>0</v>
      </c>
      <c r="AP40" s="15">
        <f t="shared" si="24"/>
        <v>1</v>
      </c>
      <c r="AS40" s="15">
        <f t="shared" si="25"/>
        <v>0</v>
      </c>
      <c r="AT40" s="15">
        <f t="shared" si="26"/>
        <v>1</v>
      </c>
      <c r="AW40" s="15">
        <f t="shared" si="27"/>
        <v>0</v>
      </c>
      <c r="AX40" s="15">
        <f t="shared" si="28"/>
        <v>1</v>
      </c>
      <c r="BA40" s="15">
        <f t="shared" si="29"/>
        <v>0</v>
      </c>
      <c r="BB40" s="15">
        <f t="shared" si="30"/>
        <v>1</v>
      </c>
      <c r="BE40" s="15">
        <f t="shared" si="31"/>
        <v>0</v>
      </c>
      <c r="BF40" s="15">
        <f t="shared" si="32"/>
        <v>1</v>
      </c>
      <c r="BI40" s="15">
        <f t="shared" si="33"/>
        <v>0</v>
      </c>
      <c r="BJ40" s="15">
        <f t="shared" si="34"/>
        <v>1</v>
      </c>
    </row>
    <row r="41" spans="1:62" hidden="1" x14ac:dyDescent="0.2">
      <c r="A41" s="15">
        <f t="shared" si="35"/>
        <v>12</v>
      </c>
      <c r="B41" s="15">
        <f t="shared" si="36"/>
        <v>0</v>
      </c>
      <c r="E41" s="15">
        <f t="shared" si="37"/>
        <v>12</v>
      </c>
      <c r="F41" s="15">
        <f t="shared" si="38"/>
        <v>0</v>
      </c>
      <c r="I41" s="15">
        <f t="shared" si="39"/>
        <v>12</v>
      </c>
      <c r="J41" s="15">
        <f t="shared" si="8"/>
        <v>0</v>
      </c>
      <c r="M41" s="15">
        <f t="shared" si="9"/>
        <v>12</v>
      </c>
      <c r="N41" s="15">
        <f t="shared" si="10"/>
        <v>0</v>
      </c>
      <c r="Q41" s="15">
        <f t="shared" si="11"/>
        <v>12</v>
      </c>
      <c r="R41" s="15">
        <f t="shared" si="12"/>
        <v>0</v>
      </c>
      <c r="U41" s="15">
        <f t="shared" si="13"/>
        <v>12</v>
      </c>
      <c r="V41" s="15">
        <f t="shared" si="14"/>
        <v>0</v>
      </c>
      <c r="Y41" s="15">
        <f t="shared" si="15"/>
        <v>12</v>
      </c>
      <c r="Z41" s="15">
        <f t="shared" si="16"/>
        <v>0</v>
      </c>
      <c r="AC41" s="15">
        <f t="shared" si="17"/>
        <v>12</v>
      </c>
      <c r="AD41" s="15">
        <f t="shared" si="18"/>
        <v>0</v>
      </c>
      <c r="AG41" s="15">
        <f t="shared" si="19"/>
        <v>0</v>
      </c>
      <c r="AH41" s="15">
        <f t="shared" si="20"/>
        <v>1</v>
      </c>
      <c r="AK41" s="15">
        <f t="shared" si="21"/>
        <v>0</v>
      </c>
      <c r="AL41" s="15">
        <f t="shared" si="22"/>
        <v>1</v>
      </c>
      <c r="AO41" s="15">
        <f t="shared" si="23"/>
        <v>0</v>
      </c>
      <c r="AP41" s="15">
        <f t="shared" si="24"/>
        <v>1</v>
      </c>
      <c r="AS41" s="15">
        <f t="shared" si="25"/>
        <v>0</v>
      </c>
      <c r="AT41" s="15">
        <f t="shared" si="26"/>
        <v>1</v>
      </c>
      <c r="AW41" s="15">
        <f t="shared" si="27"/>
        <v>0</v>
      </c>
      <c r="AX41" s="15">
        <f t="shared" si="28"/>
        <v>1</v>
      </c>
      <c r="BA41" s="15">
        <f t="shared" si="29"/>
        <v>0</v>
      </c>
      <c r="BB41" s="15">
        <f t="shared" si="30"/>
        <v>1</v>
      </c>
      <c r="BE41" s="15">
        <f t="shared" si="31"/>
        <v>0</v>
      </c>
      <c r="BF41" s="15">
        <f t="shared" si="32"/>
        <v>1</v>
      </c>
      <c r="BI41" s="15">
        <f t="shared" si="33"/>
        <v>0</v>
      </c>
      <c r="BJ41" s="15">
        <f t="shared" si="34"/>
        <v>1</v>
      </c>
    </row>
    <row r="42" spans="1:62" hidden="1" x14ac:dyDescent="0.2">
      <c r="A42" s="15">
        <f t="shared" si="35"/>
        <v>13</v>
      </c>
      <c r="B42" s="15">
        <f t="shared" si="36"/>
        <v>0</v>
      </c>
      <c r="E42" s="15">
        <f t="shared" si="37"/>
        <v>13</v>
      </c>
      <c r="F42" s="15">
        <f t="shared" si="38"/>
        <v>0</v>
      </c>
      <c r="I42" s="15">
        <f t="shared" si="39"/>
        <v>13</v>
      </c>
      <c r="J42" s="15">
        <f t="shared" si="8"/>
        <v>0</v>
      </c>
      <c r="M42" s="15">
        <f t="shared" si="9"/>
        <v>13</v>
      </c>
      <c r="N42" s="15">
        <f t="shared" si="10"/>
        <v>0</v>
      </c>
      <c r="Q42" s="15">
        <f t="shared" si="11"/>
        <v>13</v>
      </c>
      <c r="R42" s="15">
        <f t="shared" si="12"/>
        <v>0</v>
      </c>
      <c r="U42" s="15">
        <f t="shared" si="13"/>
        <v>13</v>
      </c>
      <c r="V42" s="15">
        <f t="shared" si="14"/>
        <v>0</v>
      </c>
      <c r="Y42" s="15">
        <f t="shared" si="15"/>
        <v>13</v>
      </c>
      <c r="Z42" s="15">
        <f t="shared" si="16"/>
        <v>0</v>
      </c>
      <c r="AC42" s="15">
        <f t="shared" si="17"/>
        <v>13</v>
      </c>
      <c r="AD42" s="15">
        <f t="shared" si="18"/>
        <v>0</v>
      </c>
      <c r="AG42" s="15">
        <f t="shared" si="19"/>
        <v>0</v>
      </c>
      <c r="AH42" s="15">
        <f t="shared" si="20"/>
        <v>1</v>
      </c>
      <c r="AK42" s="15">
        <f t="shared" si="21"/>
        <v>0</v>
      </c>
      <c r="AL42" s="15">
        <f t="shared" si="22"/>
        <v>1</v>
      </c>
      <c r="AO42" s="15">
        <f t="shared" si="23"/>
        <v>0</v>
      </c>
      <c r="AP42" s="15">
        <f t="shared" si="24"/>
        <v>1</v>
      </c>
      <c r="AS42" s="15">
        <f t="shared" si="25"/>
        <v>0</v>
      </c>
      <c r="AT42" s="15">
        <f t="shared" si="26"/>
        <v>1</v>
      </c>
      <c r="AW42" s="15">
        <f t="shared" si="27"/>
        <v>0</v>
      </c>
      <c r="AX42" s="15">
        <f t="shared" si="28"/>
        <v>1</v>
      </c>
      <c r="BA42" s="15">
        <f t="shared" si="29"/>
        <v>0</v>
      </c>
      <c r="BB42" s="15">
        <f t="shared" si="30"/>
        <v>1</v>
      </c>
      <c r="BE42" s="15">
        <f t="shared" si="31"/>
        <v>0</v>
      </c>
      <c r="BF42" s="15">
        <f t="shared" si="32"/>
        <v>1</v>
      </c>
      <c r="BI42" s="15">
        <f t="shared" si="33"/>
        <v>0</v>
      </c>
      <c r="BJ42" s="15">
        <f t="shared" si="34"/>
        <v>1</v>
      </c>
    </row>
    <row r="43" spans="1:62" hidden="1" x14ac:dyDescent="0.2">
      <c r="A43" s="15">
        <f t="shared" si="35"/>
        <v>14</v>
      </c>
      <c r="B43" s="15">
        <f t="shared" si="36"/>
        <v>0</v>
      </c>
      <c r="E43" s="15">
        <f t="shared" si="37"/>
        <v>14</v>
      </c>
      <c r="F43" s="15">
        <f t="shared" si="38"/>
        <v>0</v>
      </c>
      <c r="I43" s="15">
        <f t="shared" si="39"/>
        <v>14</v>
      </c>
      <c r="J43" s="15">
        <f t="shared" si="8"/>
        <v>0</v>
      </c>
      <c r="M43" s="15">
        <f t="shared" si="9"/>
        <v>14</v>
      </c>
      <c r="N43" s="15">
        <f t="shared" si="10"/>
        <v>0</v>
      </c>
      <c r="Q43" s="15">
        <f t="shared" si="11"/>
        <v>14</v>
      </c>
      <c r="R43" s="15">
        <f t="shared" si="12"/>
        <v>0</v>
      </c>
      <c r="U43" s="15">
        <f t="shared" si="13"/>
        <v>14</v>
      </c>
      <c r="V43" s="15">
        <f t="shared" si="14"/>
        <v>0</v>
      </c>
      <c r="Y43" s="15">
        <f t="shared" si="15"/>
        <v>14</v>
      </c>
      <c r="Z43" s="15">
        <f t="shared" si="16"/>
        <v>0</v>
      </c>
      <c r="AC43" s="15">
        <f t="shared" si="17"/>
        <v>14</v>
      </c>
      <c r="AD43" s="15">
        <f t="shared" si="18"/>
        <v>0</v>
      </c>
      <c r="AG43" s="15">
        <f t="shared" si="19"/>
        <v>0</v>
      </c>
      <c r="AH43" s="15">
        <f t="shared" si="20"/>
        <v>1</v>
      </c>
      <c r="AK43" s="15">
        <f t="shared" si="21"/>
        <v>0</v>
      </c>
      <c r="AL43" s="15">
        <f t="shared" si="22"/>
        <v>1</v>
      </c>
      <c r="AO43" s="15">
        <f t="shared" si="23"/>
        <v>0</v>
      </c>
      <c r="AP43" s="15">
        <f t="shared" si="24"/>
        <v>1</v>
      </c>
      <c r="AS43" s="15">
        <f t="shared" si="25"/>
        <v>0</v>
      </c>
      <c r="AT43" s="15">
        <f t="shared" si="26"/>
        <v>1</v>
      </c>
      <c r="AW43" s="15">
        <f t="shared" si="27"/>
        <v>0</v>
      </c>
      <c r="AX43" s="15">
        <f t="shared" si="28"/>
        <v>1</v>
      </c>
      <c r="BA43" s="15">
        <f t="shared" si="29"/>
        <v>0</v>
      </c>
      <c r="BB43" s="15">
        <f t="shared" si="30"/>
        <v>1</v>
      </c>
      <c r="BE43" s="15">
        <f t="shared" si="31"/>
        <v>0</v>
      </c>
      <c r="BF43" s="15">
        <f t="shared" si="32"/>
        <v>1</v>
      </c>
      <c r="BI43" s="15">
        <f t="shared" si="33"/>
        <v>0</v>
      </c>
      <c r="BJ43" s="15">
        <f t="shared" si="34"/>
        <v>1</v>
      </c>
    </row>
    <row r="44" spans="1:62" hidden="1" x14ac:dyDescent="0.2">
      <c r="A44" s="15">
        <f t="shared" si="35"/>
        <v>15</v>
      </c>
      <c r="B44" s="15">
        <f t="shared" si="36"/>
        <v>0</v>
      </c>
      <c r="E44" s="15">
        <f t="shared" si="37"/>
        <v>15</v>
      </c>
      <c r="F44" s="15">
        <f t="shared" si="38"/>
        <v>0</v>
      </c>
      <c r="I44" s="15">
        <f t="shared" si="39"/>
        <v>15</v>
      </c>
      <c r="J44" s="15">
        <f t="shared" ref="J44:J49" si="40">IF(J22="xxx",0,1)</f>
        <v>0</v>
      </c>
      <c r="M44" s="15">
        <f t="shared" ref="M44:M49" si="41">M22</f>
        <v>15</v>
      </c>
      <c r="N44" s="15">
        <f t="shared" ref="N44:N49" si="42">IF(N22="xxx",0,1)</f>
        <v>0</v>
      </c>
      <c r="Q44" s="15">
        <f t="shared" ref="Q44:Q49" si="43">Q22</f>
        <v>15</v>
      </c>
      <c r="R44" s="15">
        <f t="shared" ref="R44:R49" si="44">IF(R22="xxx",0,1)</f>
        <v>0</v>
      </c>
      <c r="U44" s="15">
        <f t="shared" ref="U44:U49" si="45">U22</f>
        <v>15</v>
      </c>
      <c r="V44" s="15">
        <f t="shared" ref="V44:V49" si="46">IF(V22="xxx",0,1)</f>
        <v>0</v>
      </c>
      <c r="Y44" s="15">
        <f t="shared" ref="Y44:Y49" si="47">Y22</f>
        <v>15</v>
      </c>
      <c r="Z44" s="15">
        <f t="shared" ref="Z44:Z49" si="48">IF(Z22="xxx",0,1)</f>
        <v>0</v>
      </c>
      <c r="AC44" s="15">
        <f t="shared" ref="AC44:AC49" si="49">AC22</f>
        <v>15</v>
      </c>
      <c r="AD44" s="15">
        <f t="shared" ref="AD44:AD49" si="50">IF(AD22="xxx",0,1)</f>
        <v>0</v>
      </c>
      <c r="AG44" s="15">
        <f t="shared" ref="AG44:AG49" si="51">AG22</f>
        <v>0</v>
      </c>
      <c r="AH44" s="15">
        <f t="shared" ref="AH44:AH49" si="52">IF(AH22="xxx",0,1)</f>
        <v>1</v>
      </c>
      <c r="AK44" s="15">
        <f t="shared" ref="AK44:AK49" si="53">AK22</f>
        <v>0</v>
      </c>
      <c r="AL44" s="15">
        <f t="shared" ref="AL44:AL49" si="54">IF(AL22="xxx",0,1)</f>
        <v>1</v>
      </c>
      <c r="AO44" s="15">
        <f t="shared" ref="AO44:AO49" si="55">AO22</f>
        <v>0</v>
      </c>
      <c r="AP44" s="15">
        <f t="shared" ref="AP44:AP49" si="56">IF(AP22="xxx",0,1)</f>
        <v>1</v>
      </c>
      <c r="AS44" s="15">
        <f t="shared" ref="AS44:AS49" si="57">AS22</f>
        <v>0</v>
      </c>
      <c r="AT44" s="15">
        <f t="shared" ref="AT44:AT49" si="58">IF(AT22="xxx",0,1)</f>
        <v>1</v>
      </c>
      <c r="AW44" s="15">
        <f t="shared" ref="AW44:AW49" si="59">AW22</f>
        <v>0</v>
      </c>
      <c r="AX44" s="15">
        <f t="shared" ref="AX44:AX49" si="60">IF(AX22="xxx",0,1)</f>
        <v>1</v>
      </c>
      <c r="BA44" s="15">
        <f t="shared" ref="BA44:BA49" si="61">BA22</f>
        <v>0</v>
      </c>
      <c r="BB44" s="15">
        <f t="shared" ref="BB44:BB49" si="62">IF(BB22="xxx",0,1)</f>
        <v>1</v>
      </c>
      <c r="BE44" s="15">
        <f t="shared" ref="BE44:BE49" si="63">BE22</f>
        <v>0</v>
      </c>
      <c r="BF44" s="15">
        <f t="shared" ref="BF44:BF49" si="64">IF(BF22="xxx",0,1)</f>
        <v>1</v>
      </c>
      <c r="BI44" s="15">
        <f t="shared" ref="BI44:BI49" si="65">BI22</f>
        <v>0</v>
      </c>
      <c r="BJ44" s="15">
        <f t="shared" ref="BJ44:BJ49" si="66">IF(BJ22="xxx",0,1)</f>
        <v>1</v>
      </c>
    </row>
    <row r="45" spans="1:62" hidden="1" x14ac:dyDescent="0.2">
      <c r="A45" s="15">
        <f t="shared" si="35"/>
        <v>16</v>
      </c>
      <c r="B45" s="15">
        <f t="shared" si="36"/>
        <v>0</v>
      </c>
      <c r="E45" s="15">
        <f t="shared" si="37"/>
        <v>16</v>
      </c>
      <c r="F45" s="15">
        <f t="shared" si="38"/>
        <v>0</v>
      </c>
      <c r="I45" s="15">
        <f t="shared" si="39"/>
        <v>16</v>
      </c>
      <c r="J45" s="15">
        <f t="shared" si="40"/>
        <v>0</v>
      </c>
      <c r="M45" s="15">
        <f t="shared" si="41"/>
        <v>16</v>
      </c>
      <c r="N45" s="15">
        <f t="shared" si="42"/>
        <v>0</v>
      </c>
      <c r="Q45" s="15">
        <f t="shared" si="43"/>
        <v>16</v>
      </c>
      <c r="R45" s="15">
        <f t="shared" si="44"/>
        <v>0</v>
      </c>
      <c r="U45" s="15">
        <f t="shared" si="45"/>
        <v>16</v>
      </c>
      <c r="V45" s="15">
        <f t="shared" si="46"/>
        <v>0</v>
      </c>
      <c r="Y45" s="15">
        <f t="shared" si="47"/>
        <v>16</v>
      </c>
      <c r="Z45" s="15">
        <f t="shared" si="48"/>
        <v>0</v>
      </c>
      <c r="AC45" s="15">
        <f t="shared" si="49"/>
        <v>16</v>
      </c>
      <c r="AD45" s="15">
        <f t="shared" si="50"/>
        <v>0</v>
      </c>
      <c r="AG45" s="15">
        <f t="shared" si="51"/>
        <v>0</v>
      </c>
      <c r="AH45" s="15">
        <f t="shared" si="52"/>
        <v>1</v>
      </c>
      <c r="AK45" s="15">
        <f t="shared" si="53"/>
        <v>0</v>
      </c>
      <c r="AL45" s="15">
        <f t="shared" si="54"/>
        <v>1</v>
      </c>
      <c r="AO45" s="15">
        <f t="shared" si="55"/>
        <v>0</v>
      </c>
      <c r="AP45" s="15">
        <f t="shared" si="56"/>
        <v>1</v>
      </c>
      <c r="AS45" s="15">
        <f t="shared" si="57"/>
        <v>0</v>
      </c>
      <c r="AT45" s="15">
        <f t="shared" si="58"/>
        <v>1</v>
      </c>
      <c r="AW45" s="15">
        <f t="shared" si="59"/>
        <v>0</v>
      </c>
      <c r="AX45" s="15">
        <f t="shared" si="60"/>
        <v>1</v>
      </c>
      <c r="BA45" s="15">
        <f t="shared" si="61"/>
        <v>0</v>
      </c>
      <c r="BB45" s="15">
        <f t="shared" si="62"/>
        <v>1</v>
      </c>
      <c r="BE45" s="15">
        <f t="shared" si="63"/>
        <v>0</v>
      </c>
      <c r="BF45" s="15">
        <f t="shared" si="64"/>
        <v>1</v>
      </c>
      <c r="BI45" s="15">
        <f t="shared" si="65"/>
        <v>0</v>
      </c>
      <c r="BJ45" s="15">
        <f t="shared" si="66"/>
        <v>1</v>
      </c>
    </row>
    <row r="46" spans="1:62" hidden="1" x14ac:dyDescent="0.2">
      <c r="A46" s="15">
        <f t="shared" si="35"/>
        <v>17</v>
      </c>
      <c r="B46" s="15">
        <f t="shared" si="36"/>
        <v>0</v>
      </c>
      <c r="E46" s="15">
        <f t="shared" si="37"/>
        <v>17</v>
      </c>
      <c r="F46" s="15">
        <f t="shared" si="38"/>
        <v>0</v>
      </c>
      <c r="I46" s="15">
        <f t="shared" si="39"/>
        <v>17</v>
      </c>
      <c r="J46" s="15">
        <f t="shared" si="40"/>
        <v>0</v>
      </c>
      <c r="M46" s="15">
        <f t="shared" si="41"/>
        <v>17</v>
      </c>
      <c r="N46" s="15">
        <f t="shared" si="42"/>
        <v>0</v>
      </c>
      <c r="Q46" s="15">
        <f t="shared" si="43"/>
        <v>17</v>
      </c>
      <c r="R46" s="15">
        <f t="shared" si="44"/>
        <v>0</v>
      </c>
      <c r="U46" s="15">
        <f t="shared" si="45"/>
        <v>17</v>
      </c>
      <c r="V46" s="15">
        <f t="shared" si="46"/>
        <v>0</v>
      </c>
      <c r="Y46" s="15">
        <f t="shared" si="47"/>
        <v>17</v>
      </c>
      <c r="Z46" s="15">
        <f t="shared" si="48"/>
        <v>0</v>
      </c>
      <c r="AC46" s="15">
        <f t="shared" si="49"/>
        <v>17</v>
      </c>
      <c r="AD46" s="15">
        <f t="shared" si="50"/>
        <v>0</v>
      </c>
      <c r="AG46" s="15">
        <f t="shared" si="51"/>
        <v>0</v>
      </c>
      <c r="AH46" s="15">
        <f t="shared" si="52"/>
        <v>1</v>
      </c>
      <c r="AK46" s="15">
        <f t="shared" si="53"/>
        <v>0</v>
      </c>
      <c r="AL46" s="15">
        <f t="shared" si="54"/>
        <v>1</v>
      </c>
      <c r="AO46" s="15">
        <f t="shared" si="55"/>
        <v>0</v>
      </c>
      <c r="AP46" s="15">
        <f t="shared" si="56"/>
        <v>1</v>
      </c>
      <c r="AS46" s="15">
        <f t="shared" si="57"/>
        <v>0</v>
      </c>
      <c r="AT46" s="15">
        <f t="shared" si="58"/>
        <v>1</v>
      </c>
      <c r="AW46" s="15">
        <f t="shared" si="59"/>
        <v>0</v>
      </c>
      <c r="AX46" s="15">
        <f t="shared" si="60"/>
        <v>1</v>
      </c>
      <c r="BA46" s="15">
        <f t="shared" si="61"/>
        <v>0</v>
      </c>
      <c r="BB46" s="15">
        <f t="shared" si="62"/>
        <v>1</v>
      </c>
      <c r="BE46" s="15">
        <f t="shared" si="63"/>
        <v>0</v>
      </c>
      <c r="BF46" s="15">
        <f t="shared" si="64"/>
        <v>1</v>
      </c>
      <c r="BI46" s="15">
        <f t="shared" si="65"/>
        <v>0</v>
      </c>
      <c r="BJ46" s="15">
        <f t="shared" si="66"/>
        <v>1</v>
      </c>
    </row>
    <row r="47" spans="1:62" hidden="1" x14ac:dyDescent="0.2">
      <c r="A47" s="15">
        <f t="shared" si="35"/>
        <v>18</v>
      </c>
      <c r="B47" s="15">
        <f t="shared" si="36"/>
        <v>0</v>
      </c>
      <c r="E47" s="15">
        <f t="shared" si="37"/>
        <v>18</v>
      </c>
      <c r="F47" s="15">
        <f t="shared" si="38"/>
        <v>0</v>
      </c>
      <c r="I47" s="15">
        <f t="shared" si="39"/>
        <v>18</v>
      </c>
      <c r="J47" s="15">
        <f t="shared" si="40"/>
        <v>0</v>
      </c>
      <c r="M47" s="15">
        <f t="shared" si="41"/>
        <v>18</v>
      </c>
      <c r="N47" s="15">
        <f t="shared" si="42"/>
        <v>0</v>
      </c>
      <c r="Q47" s="15">
        <f t="shared" si="43"/>
        <v>18</v>
      </c>
      <c r="R47" s="15">
        <f t="shared" si="44"/>
        <v>0</v>
      </c>
      <c r="U47" s="15">
        <f t="shared" si="45"/>
        <v>18</v>
      </c>
      <c r="V47" s="15">
        <f t="shared" si="46"/>
        <v>0</v>
      </c>
      <c r="Y47" s="15">
        <f t="shared" si="47"/>
        <v>18</v>
      </c>
      <c r="Z47" s="15">
        <f t="shared" si="48"/>
        <v>0</v>
      </c>
      <c r="AC47" s="15">
        <f t="shared" si="49"/>
        <v>18</v>
      </c>
      <c r="AD47" s="15">
        <f t="shared" si="50"/>
        <v>0</v>
      </c>
      <c r="AG47" s="15">
        <f t="shared" si="51"/>
        <v>0</v>
      </c>
      <c r="AH47" s="15">
        <f t="shared" si="52"/>
        <v>1</v>
      </c>
      <c r="AK47" s="15">
        <f t="shared" si="53"/>
        <v>0</v>
      </c>
      <c r="AL47" s="15">
        <f t="shared" si="54"/>
        <v>1</v>
      </c>
      <c r="AO47" s="15">
        <f t="shared" si="55"/>
        <v>0</v>
      </c>
      <c r="AP47" s="15">
        <f t="shared" si="56"/>
        <v>1</v>
      </c>
      <c r="AS47" s="15">
        <f t="shared" si="57"/>
        <v>0</v>
      </c>
      <c r="AT47" s="15">
        <f t="shared" si="58"/>
        <v>1</v>
      </c>
      <c r="AW47" s="15">
        <f t="shared" si="59"/>
        <v>0</v>
      </c>
      <c r="AX47" s="15">
        <f t="shared" si="60"/>
        <v>1</v>
      </c>
      <c r="BA47" s="15">
        <f t="shared" si="61"/>
        <v>0</v>
      </c>
      <c r="BB47" s="15">
        <f t="shared" si="62"/>
        <v>1</v>
      </c>
      <c r="BE47" s="15">
        <f t="shared" si="63"/>
        <v>0</v>
      </c>
      <c r="BF47" s="15">
        <f t="shared" si="64"/>
        <v>1</v>
      </c>
      <c r="BI47" s="15">
        <f t="shared" si="65"/>
        <v>0</v>
      </c>
      <c r="BJ47" s="15">
        <f t="shared" si="66"/>
        <v>1</v>
      </c>
    </row>
    <row r="48" spans="1:62" hidden="1" x14ac:dyDescent="0.2">
      <c r="A48" s="15">
        <f t="shared" si="35"/>
        <v>19</v>
      </c>
      <c r="B48" s="15">
        <f t="shared" si="36"/>
        <v>0</v>
      </c>
      <c r="E48" s="15">
        <f t="shared" si="37"/>
        <v>19</v>
      </c>
      <c r="F48" s="15">
        <f t="shared" si="38"/>
        <v>0</v>
      </c>
      <c r="I48" s="15">
        <f t="shared" si="39"/>
        <v>19</v>
      </c>
      <c r="J48" s="15">
        <f t="shared" si="40"/>
        <v>0</v>
      </c>
      <c r="M48" s="15">
        <f t="shared" si="41"/>
        <v>19</v>
      </c>
      <c r="N48" s="15">
        <f t="shared" si="42"/>
        <v>0</v>
      </c>
      <c r="Q48" s="15">
        <f t="shared" si="43"/>
        <v>19</v>
      </c>
      <c r="R48" s="15">
        <f t="shared" si="44"/>
        <v>0</v>
      </c>
      <c r="U48" s="15">
        <f t="shared" si="45"/>
        <v>19</v>
      </c>
      <c r="V48" s="15">
        <f t="shared" si="46"/>
        <v>0</v>
      </c>
      <c r="Y48" s="15">
        <f t="shared" si="47"/>
        <v>19</v>
      </c>
      <c r="Z48" s="15">
        <f t="shared" si="48"/>
        <v>0</v>
      </c>
      <c r="AC48" s="15">
        <f t="shared" si="49"/>
        <v>19</v>
      </c>
      <c r="AD48" s="15">
        <f t="shared" si="50"/>
        <v>0</v>
      </c>
      <c r="AG48" s="15">
        <f t="shared" si="51"/>
        <v>0</v>
      </c>
      <c r="AH48" s="15">
        <f t="shared" si="52"/>
        <v>1</v>
      </c>
      <c r="AK48" s="15">
        <f t="shared" si="53"/>
        <v>0</v>
      </c>
      <c r="AL48" s="15">
        <f t="shared" si="54"/>
        <v>1</v>
      </c>
      <c r="AO48" s="15">
        <f t="shared" si="55"/>
        <v>0</v>
      </c>
      <c r="AP48" s="15">
        <f t="shared" si="56"/>
        <v>1</v>
      </c>
      <c r="AS48" s="15">
        <f t="shared" si="57"/>
        <v>0</v>
      </c>
      <c r="AT48" s="15">
        <f t="shared" si="58"/>
        <v>1</v>
      </c>
      <c r="AW48" s="15">
        <f t="shared" si="59"/>
        <v>0</v>
      </c>
      <c r="AX48" s="15">
        <f t="shared" si="60"/>
        <v>1</v>
      </c>
      <c r="BA48" s="15">
        <f t="shared" si="61"/>
        <v>0</v>
      </c>
      <c r="BB48" s="15">
        <f t="shared" si="62"/>
        <v>1</v>
      </c>
      <c r="BE48" s="15">
        <f t="shared" si="63"/>
        <v>0</v>
      </c>
      <c r="BF48" s="15">
        <f t="shared" si="64"/>
        <v>1</v>
      </c>
      <c r="BI48" s="15">
        <f t="shared" si="65"/>
        <v>0</v>
      </c>
      <c r="BJ48" s="15">
        <f t="shared" si="66"/>
        <v>1</v>
      </c>
    </row>
    <row r="49" spans="1:62" hidden="1" x14ac:dyDescent="0.2">
      <c r="A49" s="15">
        <f t="shared" si="35"/>
        <v>20</v>
      </c>
      <c r="B49" s="15">
        <f t="shared" si="36"/>
        <v>0</v>
      </c>
      <c r="E49" s="15">
        <f t="shared" si="37"/>
        <v>20</v>
      </c>
      <c r="F49" s="15">
        <f t="shared" si="38"/>
        <v>0</v>
      </c>
      <c r="I49" s="15">
        <f t="shared" si="39"/>
        <v>20</v>
      </c>
      <c r="J49" s="15">
        <f t="shared" si="40"/>
        <v>0</v>
      </c>
      <c r="M49" s="15">
        <f t="shared" si="41"/>
        <v>20</v>
      </c>
      <c r="N49" s="15">
        <f t="shared" si="42"/>
        <v>0</v>
      </c>
      <c r="Q49" s="15">
        <f t="shared" si="43"/>
        <v>20</v>
      </c>
      <c r="R49" s="15">
        <f t="shared" si="44"/>
        <v>0</v>
      </c>
      <c r="U49" s="15">
        <f t="shared" si="45"/>
        <v>20</v>
      </c>
      <c r="V49" s="15">
        <f t="shared" si="46"/>
        <v>0</v>
      </c>
      <c r="Y49" s="15">
        <f t="shared" si="47"/>
        <v>20</v>
      </c>
      <c r="Z49" s="15">
        <f t="shared" si="48"/>
        <v>0</v>
      </c>
      <c r="AC49" s="15">
        <f t="shared" si="49"/>
        <v>20</v>
      </c>
      <c r="AD49" s="15">
        <f t="shared" si="50"/>
        <v>0</v>
      </c>
      <c r="AG49" s="15">
        <f t="shared" si="51"/>
        <v>0</v>
      </c>
      <c r="AH49" s="15">
        <f t="shared" si="52"/>
        <v>1</v>
      </c>
      <c r="AK49" s="15">
        <f t="shared" si="53"/>
        <v>0</v>
      </c>
      <c r="AL49" s="15">
        <f t="shared" si="54"/>
        <v>1</v>
      </c>
      <c r="AO49" s="15">
        <f t="shared" si="55"/>
        <v>0</v>
      </c>
      <c r="AP49" s="15">
        <f t="shared" si="56"/>
        <v>1</v>
      </c>
      <c r="AS49" s="15">
        <f t="shared" si="57"/>
        <v>0</v>
      </c>
      <c r="AT49" s="15">
        <f t="shared" si="58"/>
        <v>1</v>
      </c>
      <c r="AW49" s="15">
        <f t="shared" si="59"/>
        <v>0</v>
      </c>
      <c r="AX49" s="15">
        <f t="shared" si="60"/>
        <v>1</v>
      </c>
      <c r="BA49" s="15">
        <f t="shared" si="61"/>
        <v>0</v>
      </c>
      <c r="BB49" s="15">
        <f t="shared" si="62"/>
        <v>1</v>
      </c>
      <c r="BE49" s="15">
        <f t="shared" si="63"/>
        <v>0</v>
      </c>
      <c r="BF49" s="15">
        <f t="shared" si="64"/>
        <v>1</v>
      </c>
      <c r="BI49" s="15">
        <f t="shared" si="65"/>
        <v>0</v>
      </c>
      <c r="BJ49" s="15">
        <f t="shared" si="66"/>
        <v>1</v>
      </c>
    </row>
    <row r="50" spans="1:62" hidden="1" x14ac:dyDescent="0.2">
      <c r="A50" s="15" t="s">
        <v>181</v>
      </c>
      <c r="B50" s="15">
        <f>IF(B5="x",(SUM(B30:B49)),0)+IF(A5="x",(SUM(B30:B49)),0)</f>
        <v>7</v>
      </c>
      <c r="E50" s="15" t="s">
        <v>181</v>
      </c>
      <c r="F50" s="15">
        <f>IF(F5="x",(SUM(F30:F49)),0)+IF(E5="x",(SUM(F30:F49)),0)</f>
        <v>9</v>
      </c>
      <c r="I50" s="15" t="s">
        <v>181</v>
      </c>
      <c r="J50" s="15">
        <f>IF(J5="x",(SUM(J30:J49)),0)+IF(I5="x",(SUM(J30:J49)),0)</f>
        <v>0</v>
      </c>
      <c r="M50" s="15" t="s">
        <v>181</v>
      </c>
      <c r="N50" s="15">
        <f>IF(N5="x",(SUM(N30:N49)),0)+IF(M5="x",(SUM(N30:N49)),0)</f>
        <v>0</v>
      </c>
      <c r="Q50" s="15" t="s">
        <v>181</v>
      </c>
      <c r="R50" s="15">
        <f>IF(R5="x",(SUM(R30:R49)),0)+IF(Q5="x",(SUM(R30:R49)),0)</f>
        <v>0</v>
      </c>
      <c r="U50" s="15" t="s">
        <v>181</v>
      </c>
      <c r="V50" s="15">
        <f>IF(V5="x",(SUM(V30:V49)),0)+IF(U5="x",(SUM(V30:V49)),0)</f>
        <v>0</v>
      </c>
      <c r="Y50" s="15" t="s">
        <v>181</v>
      </c>
      <c r="Z50" s="15">
        <f>IF(Z5="x",(SUM(Z30:Z49)),0)+IF(Y5="x",(SUM(Z30:Z49)),0)</f>
        <v>0</v>
      </c>
      <c r="AC50" s="15" t="s">
        <v>181</v>
      </c>
      <c r="AD50" s="15">
        <f>IF(AD5="x",(SUM(AD30:AD49)),0)+IF(AC5="x",(SUM(AD30:AD49)),0)</f>
        <v>0</v>
      </c>
      <c r="AG50" s="15" t="s">
        <v>181</v>
      </c>
      <c r="AH50" s="15">
        <f>IF(AH5="x",(SUM(AH30:AH49)),0)+IF(AG5="x",(SUM(AH30:AH49)),0)</f>
        <v>0</v>
      </c>
      <c r="AK50" s="15" t="s">
        <v>181</v>
      </c>
      <c r="AL50" s="15">
        <f>IF(AL5="x",(SUM(AL30:AL49)),0)+IF(AK5="x",(SUM(AL30:AL49)),0)</f>
        <v>0</v>
      </c>
      <c r="AO50" s="15" t="s">
        <v>181</v>
      </c>
      <c r="AP50" s="15">
        <f>IF(AP5="x",(SUM(AP30:AP49)),0)+IF(AO5="x",(SUM(AP30:AP49)),0)</f>
        <v>0</v>
      </c>
      <c r="AS50" s="15" t="s">
        <v>181</v>
      </c>
      <c r="AT50" s="15">
        <f>IF(AT5="x",(SUM(AT30:AT49)),0)+IF(AS5="x",(SUM(AT30:AT49)),0)</f>
        <v>0</v>
      </c>
      <c r="AW50" s="15" t="s">
        <v>181</v>
      </c>
      <c r="AX50" s="15">
        <f>IF(AX5="x",(SUM(AX30:AX49)),0)+IF(AW5="x",(SUM(AX30:AX49)),0)</f>
        <v>0</v>
      </c>
      <c r="BA50" s="15" t="s">
        <v>181</v>
      </c>
      <c r="BB50" s="15">
        <f>IF(BB5="x",(SUM(BB30:BB49)),0)+IF(BA5="x",(SUM(BB30:BB49)),0)</f>
        <v>0</v>
      </c>
      <c r="BE50" s="15" t="s">
        <v>181</v>
      </c>
      <c r="BF50" s="15">
        <f>IF(BF5="x",(SUM(BF30:BF49)),0)+IF(BE5="x",(SUM(BF30:BF49)),0)</f>
        <v>0</v>
      </c>
      <c r="BI50" s="15" t="s">
        <v>181</v>
      </c>
      <c r="BJ50" s="15">
        <f>IF(BJ5="x",(SUM(BJ30:BJ49)),0)+IF(BI5="x",(SUM(BJ30:BJ49)),0)</f>
        <v>0</v>
      </c>
    </row>
    <row r="52" spans="1:62" hidden="1" x14ac:dyDescent="0.2">
      <c r="A52" s="15" t="s">
        <v>287</v>
      </c>
      <c r="B52" s="15">
        <f>B50+F50+J50+N50+R50+V50+Z50+AD50+AH50+AL50+AP50+AT50+AX50+BB50+BF50+BJ50</f>
        <v>16</v>
      </c>
    </row>
    <row r="53" spans="1:62" hidden="1" x14ac:dyDescent="0.2">
      <c r="B53" s="15">
        <v>1</v>
      </c>
      <c r="F53" s="64">
        <v>2</v>
      </c>
      <c r="G53" s="64"/>
      <c r="H53" s="64"/>
      <c r="I53" s="64"/>
      <c r="J53" s="64">
        <v>3</v>
      </c>
      <c r="K53" s="64"/>
      <c r="L53" s="64"/>
      <c r="M53" s="64"/>
      <c r="N53" s="64">
        <v>4</v>
      </c>
      <c r="O53" s="64"/>
      <c r="P53" s="64"/>
      <c r="Q53" s="64"/>
      <c r="R53" s="64">
        <v>5</v>
      </c>
      <c r="S53" s="64"/>
      <c r="T53" s="64"/>
      <c r="U53" s="64"/>
      <c r="V53" s="64">
        <v>6</v>
      </c>
      <c r="W53" s="64"/>
      <c r="X53" s="64"/>
      <c r="Y53" s="64"/>
      <c r="Z53" s="64">
        <v>7</v>
      </c>
      <c r="AA53" s="64"/>
      <c r="AB53" s="64"/>
      <c r="AC53" s="64"/>
      <c r="AD53" s="64">
        <v>8</v>
      </c>
    </row>
    <row r="54" spans="1:62" hidden="1" x14ac:dyDescent="0.2"/>
    <row r="55" spans="1:62" hidden="1" x14ac:dyDescent="0.2">
      <c r="A55" s="15" t="s">
        <v>288</v>
      </c>
      <c r="B55" s="15">
        <f>IF(B5="x",1,0)+IF(A5="x",1,0)</f>
        <v>1</v>
      </c>
      <c r="F55" s="15">
        <f>IF(F5="x",1,0)+IF(E5="x",1,0)</f>
        <v>1</v>
      </c>
      <c r="J55" s="15">
        <f>IF(J5="x",1,0)+IF(I5="x",1,0)</f>
        <v>0</v>
      </c>
      <c r="N55" s="15">
        <f>IF(N5="x",1,0)+IF(M5="x",1,0)</f>
        <v>0</v>
      </c>
      <c r="R55" s="15">
        <f>IF(R5="x",1,0)+IF(Q5="x",1,0)</f>
        <v>0</v>
      </c>
      <c r="V55" s="15">
        <f>IF(V5="x",1,0)+IF(U5="x",1,0)</f>
        <v>0</v>
      </c>
      <c r="Z55" s="15">
        <f>IF(Z5="x",1,0)+IF(Y5="x",1,0)</f>
        <v>0</v>
      </c>
      <c r="AD55" s="15">
        <f>IF(AD5="x",1,0)+IF(AC5="x",1,0)</f>
        <v>0</v>
      </c>
      <c r="AH55" s="15">
        <f>IF(AH5="x",1,0)+IF(AG5="x",1,0)</f>
        <v>0</v>
      </c>
      <c r="AL55" s="15">
        <f>IF(AL5="x",1,0)+IF(AK5="x",1,0)</f>
        <v>0</v>
      </c>
      <c r="AP55" s="15">
        <f>IF(AP5="x",1,0)+IF(AO5="x",1,0)</f>
        <v>0</v>
      </c>
      <c r="AT55" s="15">
        <f>IF(AT5="x",1,0)+IF(AS5="x",1,0)</f>
        <v>0</v>
      </c>
      <c r="AX55" s="15">
        <f>IF(AX5="x",1,0)+IF(AW5="x",1,0)</f>
        <v>0</v>
      </c>
      <c r="BB55" s="15">
        <f>IF(BB5="x",1,0)+IF(BA5="x",1,0)</f>
        <v>0</v>
      </c>
      <c r="BF55" s="15">
        <f>IF(BF5="x",1,0)+IF(BE5="x",1,0)</f>
        <v>0</v>
      </c>
      <c r="BJ55" s="15">
        <f>IF(BJ5="x",1,0)+IF(BI5="x",1,0)</f>
        <v>0</v>
      </c>
    </row>
    <row r="56" spans="1:62" hidden="1" x14ac:dyDescent="0.2"/>
    <row r="57" spans="1:62" hidden="1" x14ac:dyDescent="0.2">
      <c r="A57" s="15" t="s">
        <v>289</v>
      </c>
      <c r="B57" s="15">
        <f>B55+F55+J55+N55+R55+V55+Z55+AD55+AH55+AL55+AP55+AT55+AX55+BB55+BF55+BJ55</f>
        <v>2</v>
      </c>
    </row>
    <row r="58" spans="1:62" hidden="1" x14ac:dyDescent="0.2"/>
    <row r="59" spans="1:62" hidden="1" x14ac:dyDescent="0.2">
      <c r="A59" s="15" t="s">
        <v>162</v>
      </c>
      <c r="B59" s="15" t="str">
        <f>IF($S$82=99,0,(INDEX($C$82:$C$105,$S$82)))</f>
        <v>ř.ř.</v>
      </c>
      <c r="F59" s="15" t="str">
        <f>IF($S$83=99,0,(INDEX($C$82:$C$105,$S$83)))</f>
        <v>v.s.</v>
      </c>
      <c r="J59" s="15">
        <f>IF($S$84=99,0,(INDEX($C$82:$C$105,$S$84)))</f>
        <v>0</v>
      </c>
      <c r="N59" s="15">
        <f>IF($S$85=99,0,(INDEX($C$82:$C$105,$S$85)))</f>
        <v>0</v>
      </c>
      <c r="R59" s="15">
        <f>IF($S$86=99,0,(INDEX($C$82:$C$105,$S$86)))</f>
        <v>0</v>
      </c>
      <c r="V59" s="15">
        <f>IF($S$87=99,0,(INDEX($C$82:$C$105,$S$87)))</f>
        <v>0</v>
      </c>
      <c r="Z59" s="15">
        <f>IF($S$88=99,0,(INDEX($C$82:$C$105,$S$88)))</f>
        <v>0</v>
      </c>
      <c r="AD59" s="15">
        <f>IF($S$89=99,0,(INDEX($C$82:$C$105,$S$89)))</f>
        <v>0</v>
      </c>
    </row>
    <row r="60" spans="1:62" hidden="1" x14ac:dyDescent="0.2"/>
    <row r="61" spans="1:62" hidden="1" x14ac:dyDescent="0.2"/>
    <row r="62" spans="1:62" hidden="1" x14ac:dyDescent="0.2">
      <c r="D62" s="247" t="str">
        <f>Soutěž!E20</f>
        <v>výběr pro diplomy</v>
      </c>
      <c r="E62" s="247"/>
      <c r="F62" s="247" t="str">
        <f>Soutěž!B15</f>
        <v>ř.ř.</v>
      </c>
      <c r="G62" s="247" t="str">
        <f>Soutěž!B16</f>
        <v>v.s.</v>
      </c>
      <c r="J62" s="247" t="str">
        <f>Soutěž!F20</f>
        <v>jiný styl</v>
      </c>
      <c r="K62" s="247" t="str">
        <f>Soutěž!G20</f>
        <v>oba styly</v>
      </c>
    </row>
    <row r="63" spans="1:62" ht="30" hidden="1" customHeight="1" x14ac:dyDescent="0.2">
      <c r="D63" s="247"/>
      <c r="E63" s="247"/>
      <c r="F63" s="247"/>
      <c r="G63" s="247"/>
      <c r="J63" s="247"/>
      <c r="K63" s="247"/>
      <c r="N63" s="64" t="str">
        <f>[1]List1!$A$6</f>
        <v>styl:</v>
      </c>
      <c r="O63" s="64"/>
      <c r="V63" s="64" t="s">
        <v>153</v>
      </c>
      <c r="W63" s="64">
        <v>2004</v>
      </c>
    </row>
    <row r="64" spans="1:62" hidden="1" x14ac:dyDescent="0.2">
      <c r="B64" s="140" t="str">
        <f>[1]List1!$E$114</f>
        <v>C příp</v>
      </c>
      <c r="D64" s="243">
        <f>Soutěž!E21</f>
        <v>0</v>
      </c>
      <c r="E64" s="243"/>
      <c r="F64" s="64" t="str">
        <f>IF(Soutěž!$C$15="",0,"x")</f>
        <v>x</v>
      </c>
      <c r="G64" s="64" t="str">
        <f>IF(Soutěž!$C$16="",0,"x")</f>
        <v>x</v>
      </c>
      <c r="H64" s="64">
        <f>Soutěž!H21</f>
        <v>0</v>
      </c>
      <c r="J64" s="64">
        <f>Soutěž!F21</f>
        <v>0</v>
      </c>
      <c r="K64" s="64">
        <f>Soutěž!G21</f>
        <v>0</v>
      </c>
      <c r="N64" s="64" t="str">
        <f>IF(J64=0,(IF(F64=0,$G$62,$F$62)),(IF(F64=0,$F$62,$G$62)))</f>
        <v>ř.ř.</v>
      </c>
      <c r="O64" s="64" t="str">
        <f>IF(N64=$F$62,$G$62,$F$62)</f>
        <v>v.s.</v>
      </c>
      <c r="R64" t="str">
        <f>[1]List1!$D$122</f>
        <v>C příp. žáci</v>
      </c>
      <c r="V64" s="64" t="str">
        <f>IF(D64=0,"",(IF($H64=0,"x","")))</f>
        <v/>
      </c>
      <c r="W64" s="64" t="str">
        <f>IF(D64=0,"",(IF($H64=0,"","x")))</f>
        <v/>
      </c>
    </row>
    <row r="65" spans="2:144" hidden="1" x14ac:dyDescent="0.2">
      <c r="B65" s="140" t="str">
        <f>[1]List1!$A$122</f>
        <v>B příp</v>
      </c>
      <c r="D65" s="243">
        <f>Soutěž!E22</f>
        <v>0</v>
      </c>
      <c r="E65" s="243"/>
      <c r="F65" s="64" t="str">
        <f>IF(Soutěž!$C$15="",0,"x")</f>
        <v>x</v>
      </c>
      <c r="G65" s="64" t="str">
        <f>IF(Soutěž!$C$16="",0,"x")</f>
        <v>x</v>
      </c>
      <c r="H65" s="64">
        <f>Soutěž!H22</f>
        <v>0</v>
      </c>
      <c r="J65" s="64">
        <f>Soutěž!F22</f>
        <v>0</v>
      </c>
      <c r="K65" s="64">
        <f>Soutěž!G22</f>
        <v>0</v>
      </c>
      <c r="N65" s="64" t="str">
        <f t="shared" ref="N65:N71" si="67">IF(J65=0,(IF(F65=0,$G$62,$F$62)),(IF(F65=0,$F$62,$G$62)))</f>
        <v>ř.ř.</v>
      </c>
      <c r="O65" s="64" t="str">
        <f t="shared" ref="O65:O71" si="68">IF(N65=$F$62,$G$62,$F$62)</f>
        <v>v.s.</v>
      </c>
      <c r="R65" t="str">
        <f>[1]List1!$B$122</f>
        <v>B přípravka žáci</v>
      </c>
      <c r="V65" s="64" t="str">
        <f t="shared" ref="V65:V79" si="69">IF(D65=0,"",(IF($H65=0,"x","")))</f>
        <v/>
      </c>
      <c r="W65" s="64" t="str">
        <f t="shared" ref="W65:W79" si="70">IF(D65=0,"",(IF($H65=0,"","x")))</f>
        <v/>
      </c>
    </row>
    <row r="66" spans="2:144" hidden="1" x14ac:dyDescent="0.2">
      <c r="B66" s="140" t="str">
        <f>[1]List1!$A109</f>
        <v>A příp</v>
      </c>
      <c r="D66" s="243">
        <f>Soutěž!E23</f>
        <v>0</v>
      </c>
      <c r="E66" s="243"/>
      <c r="F66" s="64" t="str">
        <f>IF(Soutěž!$C$15="",0,"x")</f>
        <v>x</v>
      </c>
      <c r="G66" s="64" t="str">
        <f>IF(Soutěž!$C$16="",0,"x")</f>
        <v>x</v>
      </c>
      <c r="H66" s="64">
        <f>Soutěž!H23</f>
        <v>0</v>
      </c>
      <c r="J66" s="64">
        <f>Soutěž!F23</f>
        <v>0</v>
      </c>
      <c r="K66" s="64">
        <f>Soutěž!G23</f>
        <v>0</v>
      </c>
      <c r="N66" s="64" t="str">
        <f t="shared" si="67"/>
        <v>ř.ř.</v>
      </c>
      <c r="O66" s="64" t="str">
        <f t="shared" si="68"/>
        <v>v.s.</v>
      </c>
      <c r="R66" t="str">
        <f>[1]List1!$B$109</f>
        <v xml:space="preserve">A přípravka žáci </v>
      </c>
      <c r="V66" s="64" t="str">
        <f t="shared" si="69"/>
        <v/>
      </c>
      <c r="W66" s="64" t="str">
        <f t="shared" si="70"/>
        <v/>
      </c>
    </row>
    <row r="67" spans="2:144" hidden="1" x14ac:dyDescent="0.2">
      <c r="B67" s="140" t="str">
        <f>[1]List1!$A110</f>
        <v>ml.ž</v>
      </c>
      <c r="D67" s="243">
        <f>Soutěž!E24</f>
        <v>0</v>
      </c>
      <c r="E67" s="243"/>
      <c r="F67" s="64" t="str">
        <f>IF(Soutěž!$C$15="",0,"x")</f>
        <v>x</v>
      </c>
      <c r="G67" s="64" t="str">
        <f>IF(Soutěž!$C$16="",0,"x")</f>
        <v>x</v>
      </c>
      <c r="H67" s="64">
        <f>Soutěž!H24</f>
        <v>0</v>
      </c>
      <c r="J67" s="64">
        <f>Soutěž!F24</f>
        <v>0</v>
      </c>
      <c r="K67" s="64">
        <f>Soutěž!G24</f>
        <v>0</v>
      </c>
      <c r="N67" s="64" t="str">
        <f t="shared" si="67"/>
        <v>ř.ř.</v>
      </c>
      <c r="O67" s="64" t="str">
        <f t="shared" si="68"/>
        <v>v.s.</v>
      </c>
      <c r="R67" t="str">
        <f>[1]List1!$A110</f>
        <v>ml.ž</v>
      </c>
      <c r="V67" s="64" t="str">
        <f t="shared" si="69"/>
        <v/>
      </c>
      <c r="W67" s="64" t="str">
        <f t="shared" si="70"/>
        <v/>
      </c>
    </row>
    <row r="68" spans="2:144" hidden="1" x14ac:dyDescent="0.2">
      <c r="B68" s="140" t="str">
        <f>[1]List1!$A111</f>
        <v>žák</v>
      </c>
      <c r="D68" s="243">
        <f>Soutěž!E25</f>
        <v>0</v>
      </c>
      <c r="E68" s="243"/>
      <c r="F68" s="64" t="str">
        <f>IF(Soutěž!$C$15="",0,"x")</f>
        <v>x</v>
      </c>
      <c r="G68" s="64" t="str">
        <f>IF(Soutěž!$C$16="",0,"x")</f>
        <v>x</v>
      </c>
      <c r="H68" s="64">
        <f>Soutěž!H25</f>
        <v>0</v>
      </c>
      <c r="J68" s="64">
        <f>Soutěž!F25</f>
        <v>0</v>
      </c>
      <c r="K68" s="64">
        <f>Soutěž!G25</f>
        <v>0</v>
      </c>
      <c r="N68" s="64" t="str">
        <f t="shared" si="67"/>
        <v>ř.ř.</v>
      </c>
      <c r="O68" s="64" t="str">
        <f t="shared" si="68"/>
        <v>v.s.</v>
      </c>
      <c r="R68" t="str">
        <f>[1]List1!$A111</f>
        <v>žák</v>
      </c>
      <c r="V68" s="64" t="str">
        <f t="shared" si="69"/>
        <v/>
      </c>
      <c r="W68" s="64" t="str">
        <f t="shared" si="70"/>
        <v/>
      </c>
    </row>
    <row r="69" spans="2:144" hidden="1" x14ac:dyDescent="0.2">
      <c r="B69" s="140" t="str">
        <f>[1]List1!$A112</f>
        <v>kad</v>
      </c>
      <c r="D69" s="243">
        <f>Soutěž!E26</f>
        <v>0</v>
      </c>
      <c r="E69" s="243"/>
      <c r="F69" s="64" t="str">
        <f>IF(Soutěž!$C$15="",0,"x")</f>
        <v>x</v>
      </c>
      <c r="G69" s="64" t="str">
        <f>IF(Soutěž!$C$16="",0,"x")</f>
        <v>x</v>
      </c>
      <c r="H69" s="64">
        <f>Soutěž!H26</f>
        <v>0</v>
      </c>
      <c r="J69" s="64">
        <f>Soutěž!F26</f>
        <v>0</v>
      </c>
      <c r="K69" s="64">
        <f>Soutěž!G26</f>
        <v>0</v>
      </c>
      <c r="N69" s="64" t="str">
        <f t="shared" si="67"/>
        <v>ř.ř.</v>
      </c>
      <c r="O69" s="64" t="str">
        <f t="shared" si="68"/>
        <v>v.s.</v>
      </c>
      <c r="R69" t="str">
        <f>[1]List1!$B112</f>
        <v>kadeti</v>
      </c>
      <c r="V69" s="64" t="str">
        <f t="shared" si="69"/>
        <v/>
      </c>
      <c r="W69" s="64" t="str">
        <f t="shared" si="70"/>
        <v/>
      </c>
    </row>
    <row r="70" spans="2:144" hidden="1" x14ac:dyDescent="0.2">
      <c r="B70" s="140" t="str">
        <f>[1]List1!$A113</f>
        <v>jun</v>
      </c>
      <c r="D70" s="243">
        <f>Soutěž!E27</f>
        <v>0</v>
      </c>
      <c r="E70" s="243"/>
      <c r="F70" s="64" t="str">
        <f>IF(Soutěž!$C$15="",0,"x")</f>
        <v>x</v>
      </c>
      <c r="G70" s="64" t="str">
        <f>IF(Soutěž!$C$16="",0,"x")</f>
        <v>x</v>
      </c>
      <c r="H70" s="64">
        <f>Soutěž!H27</f>
        <v>0</v>
      </c>
      <c r="J70" s="64">
        <f>Soutěž!F27</f>
        <v>0</v>
      </c>
      <c r="K70" s="64">
        <f>Soutěž!G27</f>
        <v>0</v>
      </c>
      <c r="N70" s="64" t="str">
        <f t="shared" si="67"/>
        <v>ř.ř.</v>
      </c>
      <c r="O70" s="64" t="str">
        <f t="shared" si="68"/>
        <v>v.s.</v>
      </c>
      <c r="R70" t="str">
        <f>[1]List1!$B113</f>
        <v>junioři</v>
      </c>
      <c r="V70" s="64" t="str">
        <f t="shared" si="69"/>
        <v/>
      </c>
      <c r="W70" s="64" t="str">
        <f t="shared" si="70"/>
        <v/>
      </c>
    </row>
    <row r="71" spans="2:144" hidden="1" x14ac:dyDescent="0.2">
      <c r="B71" s="140" t="str">
        <f>[1]List1!$A114</f>
        <v>sen</v>
      </c>
      <c r="D71" s="243" t="str">
        <f>Soutěž!E28</f>
        <v>x</v>
      </c>
      <c r="E71" s="243"/>
      <c r="F71" s="64" t="str">
        <f>IF(Soutěž!$C$15="",0,"x")</f>
        <v>x</v>
      </c>
      <c r="G71" s="64" t="str">
        <f>IF(Soutěž!$C$16="",0,"x")</f>
        <v>x</v>
      </c>
      <c r="H71" s="64">
        <f>Soutěž!H28</f>
        <v>0</v>
      </c>
      <c r="J71" s="64">
        <f>Soutěž!F28</f>
        <v>0</v>
      </c>
      <c r="K71" s="64">
        <f>Soutěž!G28</f>
        <v>0</v>
      </c>
      <c r="N71" s="64" t="str">
        <f t="shared" si="67"/>
        <v>ř.ř.</v>
      </c>
      <c r="O71" s="64" t="str">
        <f t="shared" si="68"/>
        <v>v.s.</v>
      </c>
      <c r="R71" t="str">
        <f>[1]List1!$B114</f>
        <v>senioři</v>
      </c>
      <c r="V71" s="64" t="str">
        <f t="shared" si="69"/>
        <v>x</v>
      </c>
      <c r="W71" s="64" t="str">
        <f t="shared" si="70"/>
        <v/>
      </c>
    </row>
    <row r="72" spans="2:144" hidden="1" x14ac:dyDescent="0.2">
      <c r="B72" s="65" t="str">
        <f>[1]List1!$C$123</f>
        <v>ž-C příp</v>
      </c>
      <c r="D72" s="243">
        <f>Soutěž!E30</f>
        <v>0</v>
      </c>
      <c r="E72" s="243"/>
      <c r="F72" s="64">
        <v>0</v>
      </c>
      <c r="G72" s="64" t="s">
        <v>144</v>
      </c>
      <c r="H72" s="64">
        <f>Soutěž!H30</f>
        <v>0</v>
      </c>
      <c r="J72" s="64">
        <v>0</v>
      </c>
      <c r="K72" s="64">
        <v>0</v>
      </c>
      <c r="N72" s="64" t="str">
        <f>$G$62</f>
        <v>v.s.</v>
      </c>
      <c r="O72" s="64" t="str">
        <f>N72</f>
        <v>v.s.</v>
      </c>
      <c r="R72" t="str">
        <f>[1]List1!$C$123</f>
        <v>ž-C příp</v>
      </c>
      <c r="V72" s="64" t="str">
        <f t="shared" si="69"/>
        <v/>
      </c>
      <c r="W72" s="64" t="str">
        <f t="shared" si="70"/>
        <v/>
      </c>
    </row>
    <row r="73" spans="2:144" hidden="1" x14ac:dyDescent="0.2">
      <c r="B73" s="65" t="str">
        <f>[1]List1!$A$123</f>
        <v>ž-B příp</v>
      </c>
      <c r="D73" s="243">
        <f>Soutěž!E31</f>
        <v>0</v>
      </c>
      <c r="E73" s="243"/>
      <c r="F73" s="64">
        <v>0</v>
      </c>
      <c r="G73" s="64" t="s">
        <v>144</v>
      </c>
      <c r="H73" s="64">
        <f>Soutěž!H31</f>
        <v>0</v>
      </c>
      <c r="J73" s="64">
        <v>0</v>
      </c>
      <c r="K73" s="64">
        <v>0</v>
      </c>
      <c r="N73" s="64" t="str">
        <f t="shared" ref="N73:N79" si="71">$G$62</f>
        <v>v.s.</v>
      </c>
      <c r="O73" s="64" t="str">
        <f t="shared" ref="O73:O79" si="72">N73</f>
        <v>v.s.</v>
      </c>
      <c r="R73" t="str">
        <f>[1]List1!$A$123</f>
        <v>ž-B příp</v>
      </c>
      <c r="V73" s="64" t="str">
        <f t="shared" si="69"/>
        <v/>
      </c>
      <c r="W73" s="64" t="str">
        <f t="shared" si="70"/>
        <v/>
      </c>
    </row>
    <row r="74" spans="2:144" hidden="1" x14ac:dyDescent="0.2">
      <c r="B74" s="65" t="str">
        <f>[1]List1!$A116</f>
        <v>ž-A příp</v>
      </c>
      <c r="D74" s="243">
        <f>Soutěž!E32</f>
        <v>0</v>
      </c>
      <c r="E74" s="243"/>
      <c r="F74" s="64">
        <v>0</v>
      </c>
      <c r="G74" s="64" t="s">
        <v>144</v>
      </c>
      <c r="H74" s="64">
        <f>Soutěž!H32</f>
        <v>0</v>
      </c>
      <c r="J74" s="64">
        <v>0</v>
      </c>
      <c r="K74" s="64">
        <v>0</v>
      </c>
      <c r="N74" s="64" t="str">
        <f t="shared" si="71"/>
        <v>v.s.</v>
      </c>
      <c r="O74" s="64" t="str">
        <f t="shared" si="72"/>
        <v>v.s.</v>
      </c>
      <c r="R74" t="str">
        <f>[1]List1!$A116</f>
        <v>ž-A příp</v>
      </c>
      <c r="V74" s="64" t="str">
        <f t="shared" si="69"/>
        <v/>
      </c>
      <c r="W74" s="64" t="str">
        <f t="shared" si="70"/>
        <v/>
      </c>
    </row>
    <row r="75" spans="2:144" hidden="1" x14ac:dyDescent="0.2">
      <c r="B75" s="65" t="str">
        <f>[1]List1!$A117</f>
        <v>ž-ml.ž</v>
      </c>
      <c r="D75" s="243">
        <f>Soutěž!E33</f>
        <v>0</v>
      </c>
      <c r="E75" s="243"/>
      <c r="F75" s="64">
        <v>0</v>
      </c>
      <c r="G75" s="64" t="s">
        <v>144</v>
      </c>
      <c r="H75" s="64">
        <f>Soutěž!H33</f>
        <v>0</v>
      </c>
      <c r="J75" s="64">
        <v>0</v>
      </c>
      <c r="K75" s="64">
        <v>0</v>
      </c>
      <c r="N75" s="64" t="str">
        <f t="shared" si="71"/>
        <v>v.s.</v>
      </c>
      <c r="O75" s="64" t="str">
        <f t="shared" si="72"/>
        <v>v.s.</v>
      </c>
      <c r="R75" t="str">
        <f>[1]List1!$A117</f>
        <v>ž-ml.ž</v>
      </c>
      <c r="V75" s="64" t="str">
        <f t="shared" si="69"/>
        <v/>
      </c>
      <c r="W75" s="64" t="str">
        <f t="shared" si="70"/>
        <v/>
      </c>
    </row>
    <row r="76" spans="2:144" hidden="1" x14ac:dyDescent="0.2">
      <c r="B76" s="65" t="str">
        <f>[1]List1!$A118</f>
        <v>ž-žák</v>
      </c>
      <c r="D76" s="243">
        <f>Soutěž!E34</f>
        <v>0</v>
      </c>
      <c r="E76" s="243"/>
      <c r="F76" s="64">
        <v>0</v>
      </c>
      <c r="G76" s="64" t="s">
        <v>144</v>
      </c>
      <c r="H76" s="64">
        <f>Soutěž!H34</f>
        <v>0</v>
      </c>
      <c r="J76" s="64">
        <v>0</v>
      </c>
      <c r="K76" s="64">
        <v>0</v>
      </c>
      <c r="N76" s="64" t="str">
        <f t="shared" si="71"/>
        <v>v.s.</v>
      </c>
      <c r="O76" s="64" t="str">
        <f t="shared" si="72"/>
        <v>v.s.</v>
      </c>
      <c r="R76" t="str">
        <f>[1]List1!$A118</f>
        <v>ž-žák</v>
      </c>
      <c r="V76" s="64" t="str">
        <f t="shared" si="69"/>
        <v/>
      </c>
      <c r="W76" s="64" t="str">
        <f t="shared" si="70"/>
        <v/>
      </c>
    </row>
    <row r="77" spans="2:144" hidden="1" x14ac:dyDescent="0.2">
      <c r="B77" s="65" t="str">
        <f>[1]List1!$A119</f>
        <v>ž-kad</v>
      </c>
      <c r="D77" s="243">
        <f>Soutěž!E35</f>
        <v>0</v>
      </c>
      <c r="E77" s="243"/>
      <c r="F77" s="64">
        <v>0</v>
      </c>
      <c r="G77" s="64" t="s">
        <v>144</v>
      </c>
      <c r="H77" s="64">
        <f>Soutěž!H35</f>
        <v>0</v>
      </c>
      <c r="J77" s="64">
        <v>0</v>
      </c>
      <c r="K77" s="64">
        <v>0</v>
      </c>
      <c r="N77" s="64" t="str">
        <f t="shared" si="71"/>
        <v>v.s.</v>
      </c>
      <c r="O77" s="64" t="str">
        <f t="shared" si="72"/>
        <v>v.s.</v>
      </c>
      <c r="R77" t="str">
        <f>[1]List1!$B119</f>
        <v>kadetky</v>
      </c>
      <c r="V77" s="64" t="str">
        <f t="shared" si="69"/>
        <v/>
      </c>
      <c r="W77" s="64" t="str">
        <f t="shared" si="70"/>
        <v/>
      </c>
    </row>
    <row r="78" spans="2:144" hidden="1" x14ac:dyDescent="0.2">
      <c r="B78" s="65" t="str">
        <f>[1]List1!$A120</f>
        <v>ž-jun</v>
      </c>
      <c r="D78" s="243">
        <f>Soutěž!E36</f>
        <v>0</v>
      </c>
      <c r="E78" s="243"/>
      <c r="F78" s="64">
        <v>0</v>
      </c>
      <c r="G78" s="64" t="s">
        <v>144</v>
      </c>
      <c r="H78" s="64">
        <f>Soutěž!H36</f>
        <v>0</v>
      </c>
      <c r="J78" s="64">
        <v>0</v>
      </c>
      <c r="K78" s="64">
        <v>0</v>
      </c>
      <c r="N78" s="64" t="str">
        <f t="shared" si="71"/>
        <v>v.s.</v>
      </c>
      <c r="O78" s="64" t="str">
        <f t="shared" si="72"/>
        <v>v.s.</v>
      </c>
      <c r="R78" t="str">
        <f>[1]List1!$B120</f>
        <v>juniorky</v>
      </c>
      <c r="V78" s="64" t="str">
        <f t="shared" si="69"/>
        <v/>
      </c>
      <c r="W78" s="64" t="str">
        <f t="shared" si="70"/>
        <v/>
      </c>
    </row>
    <row r="79" spans="2:144" hidden="1" x14ac:dyDescent="0.2">
      <c r="B79" s="65" t="str">
        <f>[1]List1!$A121</f>
        <v>ž-sen</v>
      </c>
      <c r="D79" s="243" t="str">
        <f>Soutěž!E37</f>
        <v>x</v>
      </c>
      <c r="E79" s="243"/>
      <c r="F79" s="64">
        <v>0</v>
      </c>
      <c r="G79" s="64" t="s">
        <v>144</v>
      </c>
      <c r="H79" s="64">
        <f>Soutěž!H37</f>
        <v>0</v>
      </c>
      <c r="J79" s="64">
        <v>0</v>
      </c>
      <c r="K79" s="64">
        <v>0</v>
      </c>
      <c r="N79" s="64" t="str">
        <f t="shared" si="71"/>
        <v>v.s.</v>
      </c>
      <c r="O79" s="64" t="str">
        <f t="shared" si="72"/>
        <v>v.s.</v>
      </c>
      <c r="R79" t="str">
        <f>[1]List1!$B121</f>
        <v>seniorky</v>
      </c>
      <c r="V79" s="64" t="str">
        <f t="shared" si="69"/>
        <v>x</v>
      </c>
      <c r="W79" s="64" t="str">
        <f t="shared" si="70"/>
        <v/>
      </c>
    </row>
    <row r="80" spans="2:144" hidden="1" x14ac:dyDescent="0.2">
      <c r="DQ80" s="64">
        <v>1</v>
      </c>
      <c r="DR80" s="64">
        <f>DQ80+1</f>
        <v>2</v>
      </c>
      <c r="DS80" s="64">
        <f t="shared" ref="DS80:EM80" si="73">DR80+1</f>
        <v>3</v>
      </c>
      <c r="DT80" s="64">
        <f t="shared" si="73"/>
        <v>4</v>
      </c>
      <c r="DU80" s="64">
        <f t="shared" si="73"/>
        <v>5</v>
      </c>
      <c r="DV80" s="64">
        <f t="shared" si="73"/>
        <v>6</v>
      </c>
      <c r="DW80" s="64">
        <f t="shared" si="73"/>
        <v>7</v>
      </c>
      <c r="DX80" s="64">
        <f t="shared" si="73"/>
        <v>8</v>
      </c>
      <c r="DY80" s="64">
        <f t="shared" si="73"/>
        <v>9</v>
      </c>
      <c r="DZ80" s="64">
        <f t="shared" si="73"/>
        <v>10</v>
      </c>
      <c r="EA80" s="64">
        <f t="shared" si="73"/>
        <v>11</v>
      </c>
      <c r="EB80" s="64">
        <f t="shared" si="73"/>
        <v>12</v>
      </c>
      <c r="EC80" s="64">
        <f t="shared" si="73"/>
        <v>13</v>
      </c>
      <c r="ED80" s="64">
        <f>EC80+1</f>
        <v>14</v>
      </c>
      <c r="EE80" s="64">
        <f t="shared" si="73"/>
        <v>15</v>
      </c>
      <c r="EF80" s="64">
        <f t="shared" si="73"/>
        <v>16</v>
      </c>
      <c r="EG80" s="64">
        <f t="shared" si="73"/>
        <v>17</v>
      </c>
      <c r="EH80" s="64">
        <f t="shared" si="73"/>
        <v>18</v>
      </c>
      <c r="EI80" s="64">
        <f t="shared" si="73"/>
        <v>19</v>
      </c>
      <c r="EJ80" s="64">
        <f t="shared" si="73"/>
        <v>20</v>
      </c>
      <c r="EK80" s="64">
        <f t="shared" si="73"/>
        <v>21</v>
      </c>
      <c r="EL80" s="64">
        <f t="shared" si="73"/>
        <v>22</v>
      </c>
      <c r="EM80" s="64">
        <f t="shared" si="73"/>
        <v>23</v>
      </c>
      <c r="EN80" s="64">
        <f>EM80+1</f>
        <v>24</v>
      </c>
    </row>
    <row r="81" spans="1:145" hidden="1" x14ac:dyDescent="0.2">
      <c r="D81" s="244"/>
      <c r="E81" s="244"/>
      <c r="N81" s="121">
        <v>99</v>
      </c>
      <c r="Q81" s="15" t="str">
        <f>V63</f>
        <v>FILA</v>
      </c>
      <c r="R81">
        <f>W63</f>
        <v>2004</v>
      </c>
      <c r="S81" s="64" t="s">
        <v>168</v>
      </c>
      <c r="V81" s="64" t="s">
        <v>166</v>
      </c>
      <c r="X81" t="s">
        <v>295</v>
      </c>
      <c r="Z81" t="str">
        <f>K82</f>
        <v>C příp, ř.ř.</v>
      </c>
      <c r="AD81" t="str">
        <f>K83</f>
        <v>C příp, v.s.</v>
      </c>
      <c r="AH81" t="str">
        <f>K84</f>
        <v>B příp, ř.ř.</v>
      </c>
      <c r="AL81" t="str">
        <f>K85</f>
        <v>B příp, v.s.</v>
      </c>
      <c r="AP81" t="str">
        <f>K86</f>
        <v>A příp, ř.ř.</v>
      </c>
      <c r="AT81" t="str">
        <f>K87</f>
        <v>A příp, v.s.</v>
      </c>
      <c r="AX81" t="str">
        <f>K88</f>
        <v>ml.ž, ř.ř.</v>
      </c>
      <c r="BB81" t="str">
        <f>K89</f>
        <v>ml.ž, v.s.</v>
      </c>
      <c r="BF81" t="str">
        <f>K90</f>
        <v>žák, ř.ř.</v>
      </c>
      <c r="BJ81" t="str">
        <f>K91</f>
        <v>žák, v.s.</v>
      </c>
      <c r="BN81" t="str">
        <f>K92</f>
        <v>kad, ř.ř.</v>
      </c>
      <c r="BR81" t="str">
        <f>K93</f>
        <v>kad, v.s.</v>
      </c>
      <c r="BV81" t="str">
        <f>K94</f>
        <v>jun, ř.ř.</v>
      </c>
      <c r="BZ81" t="str">
        <f>K95</f>
        <v>jun, v.s.</v>
      </c>
      <c r="CD81" t="str">
        <f>K96</f>
        <v>sen, ř.ř.</v>
      </c>
      <c r="CH81" t="str">
        <f>K97</f>
        <v>sen, v.s.</v>
      </c>
      <c r="CL81" t="str">
        <f>K98</f>
        <v>ž-C příp, v.s.</v>
      </c>
      <c r="CP81" t="str">
        <f>K99</f>
        <v>ž-B příp, v.s.</v>
      </c>
      <c r="CT81" t="str">
        <f>K100</f>
        <v>ž-A příp, v.s.</v>
      </c>
      <c r="CX81" t="str">
        <f>K101</f>
        <v>ž-ml.ž, v.s.</v>
      </c>
      <c r="DB81" t="str">
        <f>K102</f>
        <v>ž-žák, v.s.</v>
      </c>
      <c r="DF81" t="str">
        <f>K103</f>
        <v>ž-kad, v.s.</v>
      </c>
      <c r="DJ81" t="str">
        <f>K104</f>
        <v>ž-jun, v.s.</v>
      </c>
      <c r="DN81" t="str">
        <f>K105</f>
        <v>ž-sen, v.s.</v>
      </c>
    </row>
    <row r="82" spans="1:145" hidden="1" x14ac:dyDescent="0.2">
      <c r="A82" s="64">
        <v>1</v>
      </c>
      <c r="B82" s="66" t="str">
        <f>B64</f>
        <v>C příp</v>
      </c>
      <c r="C82" s="66" t="str">
        <f>N64</f>
        <v>ř.ř.</v>
      </c>
      <c r="D82" s="243">
        <f>D64</f>
        <v>0</v>
      </c>
      <c r="E82" s="243"/>
      <c r="F82" s="64">
        <f>D82</f>
        <v>0</v>
      </c>
      <c r="G82" s="66" t="str">
        <f>R64</f>
        <v>C příp. žáci</v>
      </c>
      <c r="J82" s="64">
        <v>1</v>
      </c>
      <c r="K82" t="str">
        <f>CONCATENATE(B82,", ",C82)</f>
        <v>C příp, ř.ř.</v>
      </c>
      <c r="N82" s="64">
        <f>IF(F82="x",J82,$N$81)</f>
        <v>99</v>
      </c>
      <c r="O82" t="str">
        <f>IF(F82="x",K82,"")</f>
        <v/>
      </c>
      <c r="Q82" s="15" t="str">
        <f>V64</f>
        <v/>
      </c>
      <c r="R82" s="15" t="str">
        <f>W64</f>
        <v/>
      </c>
      <c r="S82" s="64">
        <f>SMALL($N$82:$N$105,J82)</f>
        <v>15</v>
      </c>
      <c r="U82" s="64">
        <v>1</v>
      </c>
      <c r="V82" s="66" t="str">
        <f>IF(S82=$N$81,"",(INDEX($O$82:$O$105,S82)))</f>
        <v>sen, ř.ř.</v>
      </c>
      <c r="X82" s="64">
        <f>Soutěž!D21</f>
        <v>0</v>
      </c>
      <c r="Z82" s="145">
        <f>IF(B109="","",B109)</f>
        <v>20</v>
      </c>
      <c r="AD82" s="145">
        <f>IF(Z82="","",Z82)</f>
        <v>20</v>
      </c>
      <c r="AH82" s="145">
        <f>IF(F109="","",F109)</f>
        <v>21</v>
      </c>
      <c r="AL82" s="145">
        <f>IF(AH82="","",AH82)</f>
        <v>21</v>
      </c>
      <c r="AP82" s="145">
        <f>IF(J109="","",J109)</f>
        <v>26</v>
      </c>
      <c r="AT82" s="145">
        <f>IF(AP82="","",AP82)</f>
        <v>26</v>
      </c>
      <c r="AX82" s="145">
        <f>IF(N109="","",N109)</f>
        <v>27</v>
      </c>
      <c r="BB82" s="145">
        <f>IF(AX82="","",AX82)</f>
        <v>27</v>
      </c>
      <c r="BF82" s="145">
        <f>IF(R109="","",R109)</f>
        <v>32</v>
      </c>
      <c r="BJ82" s="145">
        <f>IF(BF82="","",BF82)</f>
        <v>32</v>
      </c>
      <c r="BN82" s="145">
        <f>IF(V109="","",V109)</f>
        <v>42</v>
      </c>
      <c r="BR82" s="145">
        <f>IF(BN82="","",BN82)</f>
        <v>42</v>
      </c>
      <c r="BV82" s="145">
        <f>IF(Z109="","",Z109)</f>
        <v>50</v>
      </c>
      <c r="BZ82" s="145">
        <f>IF(BV82="","",BV82)</f>
        <v>50</v>
      </c>
      <c r="CD82" s="145">
        <f>IF(AD109="","",AD109)</f>
        <v>55</v>
      </c>
      <c r="CH82" s="145">
        <f>IF(CD82="","",CD82)</f>
        <v>55</v>
      </c>
      <c r="CL82" s="145">
        <f>IF(AH109="","",AH109)</f>
        <v>20</v>
      </c>
      <c r="CP82" s="145">
        <f>IF(AL109="","",AL109)</f>
        <v>21</v>
      </c>
      <c r="CT82" s="145">
        <f>IF(AP109="","",AP109)</f>
        <v>26</v>
      </c>
      <c r="CX82" s="145">
        <f>IF(AT109="","",AT109)</f>
        <v>27</v>
      </c>
      <c r="DB82" s="145">
        <f>IF(AX109="","",AX109)</f>
        <v>30</v>
      </c>
      <c r="DF82" s="145">
        <f>IF(BB109="","",BB109)</f>
        <v>38</v>
      </c>
      <c r="DJ82" s="145">
        <f>IF(BF109="","",BF109)</f>
        <v>43</v>
      </c>
      <c r="DN82" s="145">
        <f>IF(BJ109="","",BJ109)</f>
        <v>44</v>
      </c>
      <c r="DQ82" s="151">
        <f t="shared" ref="DQ82:DQ101" si="74">IF(Z82="","",Z82)</f>
        <v>20</v>
      </c>
      <c r="DR82" s="152">
        <f t="shared" ref="DR82:DR101" si="75">IF(AD82="","",AD82)</f>
        <v>20</v>
      </c>
      <c r="DS82" s="152">
        <f t="shared" ref="DS82:DS101" si="76">IF(AH82="","",AH82)</f>
        <v>21</v>
      </c>
      <c r="DT82" s="152">
        <f t="shared" ref="DT82:DT101" si="77">IF(AL82="","",AL82)</f>
        <v>21</v>
      </c>
      <c r="DU82" s="152">
        <f t="shared" ref="DU82:DU101" si="78">IF(AP82="","",AP82)</f>
        <v>26</v>
      </c>
      <c r="DV82" s="152">
        <f t="shared" ref="DV82:DV101" si="79">IF(AT82="","",AT82)</f>
        <v>26</v>
      </c>
      <c r="DW82" s="152">
        <f t="shared" ref="DW82:DW101" si="80">IF(AX82="","",AX82)</f>
        <v>27</v>
      </c>
      <c r="DX82" s="152">
        <f t="shared" ref="DX82:DX101" si="81">IF(BB82="","",BB82)</f>
        <v>27</v>
      </c>
      <c r="DY82" s="152">
        <f t="shared" ref="DY82:DY101" si="82">IF(BF82="","",BF82)</f>
        <v>32</v>
      </c>
      <c r="DZ82" s="152">
        <f t="shared" ref="DZ82:DZ101" si="83">IF(BJ82="","",BJ82)</f>
        <v>32</v>
      </c>
      <c r="EA82" s="152">
        <f t="shared" ref="EA82:EA101" si="84">IF(BN82="","",BN82)</f>
        <v>42</v>
      </c>
      <c r="EB82" s="152">
        <f t="shared" ref="EB82:EB101" si="85">IF(BR82="","",BR82)</f>
        <v>42</v>
      </c>
      <c r="EC82" s="152">
        <f t="shared" ref="EC82:EC101" si="86">IF(BV82="","",BV82)</f>
        <v>50</v>
      </c>
      <c r="ED82" s="152">
        <f t="shared" ref="ED82:ED101" si="87">IF(BZ82="","",BZ82)</f>
        <v>50</v>
      </c>
      <c r="EE82" s="152">
        <f t="shared" ref="EE82:EE101" si="88">IF(CD82="","",CD82)</f>
        <v>55</v>
      </c>
      <c r="EF82" s="152">
        <f t="shared" ref="EF82:EF101" si="89">IF(CH82="","",CH82)</f>
        <v>55</v>
      </c>
      <c r="EG82" s="152">
        <f t="shared" ref="EG82:EG101" si="90">IF(CL82="","",CL82)</f>
        <v>20</v>
      </c>
      <c r="EH82" s="152">
        <f t="shared" ref="EH82:EH101" si="91">IF(CP82="","",CP82)</f>
        <v>21</v>
      </c>
      <c r="EI82" s="152">
        <f t="shared" ref="EI82:EI101" si="92">IF(CT82="","",CT82)</f>
        <v>26</v>
      </c>
      <c r="EJ82" s="152">
        <f t="shared" ref="EJ82:EJ101" si="93">IF(CX82="","",CX82)</f>
        <v>27</v>
      </c>
      <c r="EK82" s="152">
        <f t="shared" ref="EK82:EK101" si="94">IF(DB82="","",DB82)</f>
        <v>30</v>
      </c>
      <c r="EL82" s="152">
        <f t="shared" ref="EL82:EL101" si="95">IF(DF82="","",DF82)</f>
        <v>38</v>
      </c>
      <c r="EM82" s="152">
        <f t="shared" ref="EM82:EM101" si="96">IF(DJ82="","",DJ82)</f>
        <v>43</v>
      </c>
      <c r="EN82" s="153">
        <f t="shared" ref="EN82:EN101" si="97">IF(DN82="","",DN82)</f>
        <v>44</v>
      </c>
      <c r="EO82" s="64"/>
    </row>
    <row r="83" spans="1:145" hidden="1" x14ac:dyDescent="0.2">
      <c r="A83" s="64">
        <f>A82+1</f>
        <v>2</v>
      </c>
      <c r="B83" s="66" t="str">
        <f>B82</f>
        <v>C příp</v>
      </c>
      <c r="C83" s="66" t="str">
        <f>O64</f>
        <v>v.s.</v>
      </c>
      <c r="D83" s="243">
        <f>D82</f>
        <v>0</v>
      </c>
      <c r="E83" s="243"/>
      <c r="F83" s="64">
        <f>IF(K64=0,0,D83)</f>
        <v>0</v>
      </c>
      <c r="G83" s="66" t="str">
        <f>G82</f>
        <v>C příp. žáci</v>
      </c>
      <c r="J83" s="64">
        <f>J82+1</f>
        <v>2</v>
      </c>
      <c r="K83" t="str">
        <f t="shared" ref="K83:K105" si="98">CONCATENATE(B83,", ",C83)</f>
        <v>C příp, v.s.</v>
      </c>
      <c r="N83" s="64">
        <f t="shared" ref="N83:N105" si="99">IF(F83="x",J83,$N$81)</f>
        <v>99</v>
      </c>
      <c r="O83" t="str">
        <f t="shared" ref="O83:O105" si="100">IF(F83="x",K83,"")</f>
        <v/>
      </c>
      <c r="Q83" s="15" t="str">
        <f>Q82</f>
        <v/>
      </c>
      <c r="R83" s="15" t="str">
        <f>R82</f>
        <v/>
      </c>
      <c r="S83" s="64">
        <f t="shared" ref="S83:S105" si="101">SMALL($N$82:$N$105,J83)</f>
        <v>24</v>
      </c>
      <c r="U83" s="64">
        <f>U82+1</f>
        <v>2</v>
      </c>
      <c r="V83" s="66" t="str">
        <f t="shared" ref="V83:V89" si="102">IF(S83=$N$81,"",(INDEX($O$82:$O$105,S83)))</f>
        <v>ž-sen, v.s.</v>
      </c>
      <c r="X83" s="64">
        <f>X82</f>
        <v>0</v>
      </c>
      <c r="Z83" s="145">
        <f t="shared" ref="Z83:Z101" si="103">IF(B110="","",B110)</f>
        <v>22</v>
      </c>
      <c r="AD83" s="145">
        <f t="shared" ref="AD83:AD101" si="104">IF(Z83="","",Z83)</f>
        <v>22</v>
      </c>
      <c r="AH83" s="145">
        <f t="shared" ref="AH83:AH101" si="105">IF(F110="","",F110)</f>
        <v>23</v>
      </c>
      <c r="AL83" s="145">
        <f t="shared" ref="AL83:AL101" si="106">IF(AH83="","",AH83)</f>
        <v>23</v>
      </c>
      <c r="AP83" s="145">
        <f t="shared" ref="AP83:AP101" si="107">IF(J110="","",J110)</f>
        <v>28</v>
      </c>
      <c r="AT83" s="145">
        <f t="shared" ref="AT83:AT101" si="108">IF(AP83="","",AP83)</f>
        <v>28</v>
      </c>
      <c r="AX83" s="145">
        <f t="shared" ref="AX83:AX101" si="109">IF(N110="","",N110)</f>
        <v>29</v>
      </c>
      <c r="BB83" s="145">
        <f t="shared" ref="BB83:BB101" si="110">IF(AX83="","",AX83)</f>
        <v>29</v>
      </c>
      <c r="BF83" s="145">
        <f t="shared" ref="BF83:BF101" si="111">IF(R110="","",R110)</f>
        <v>35</v>
      </c>
      <c r="BJ83" s="145">
        <f t="shared" ref="BJ83:BJ101" si="112">IF(BF83="","",BF83)</f>
        <v>35</v>
      </c>
      <c r="BN83" s="145">
        <f t="shared" ref="BN83:BN101" si="113">IF(V110="","",V110)</f>
        <v>46</v>
      </c>
      <c r="BR83" s="145">
        <f t="shared" ref="BR83:BR101" si="114">IF(BN83="","",BN83)</f>
        <v>46</v>
      </c>
      <c r="BV83" s="145">
        <f t="shared" ref="BV83:BV101" si="115">IF(Z110="","",Z110)</f>
        <v>55</v>
      </c>
      <c r="BZ83" s="145">
        <f t="shared" ref="BZ83:BZ101" si="116">IF(BV83="","",BV83)</f>
        <v>55</v>
      </c>
      <c r="CD83" s="145">
        <f t="shared" ref="CD83:CD101" si="117">IF(AD110="","",AD110)</f>
        <v>60</v>
      </c>
      <c r="CH83" s="145">
        <f t="shared" ref="CH83:CH101" si="118">IF(CD83="","",CD83)</f>
        <v>60</v>
      </c>
      <c r="CL83" s="145">
        <f t="shared" ref="CL83:CL101" si="119">IF(AH110="","",AH110)</f>
        <v>22</v>
      </c>
      <c r="CP83" s="145">
        <f t="shared" ref="CP83:CP101" si="120">IF(AL110="","",AL110)</f>
        <v>23</v>
      </c>
      <c r="CT83" s="145">
        <f t="shared" ref="CT83:CT101" si="121">IF(AP110="","",AP110)</f>
        <v>28</v>
      </c>
      <c r="CX83" s="145">
        <f t="shared" ref="CX83:CX101" si="122">IF(AT110="","",AT110)</f>
        <v>29</v>
      </c>
      <c r="DB83" s="145">
        <f t="shared" ref="DB83:DB101" si="123">IF(AX110="","",AX110)</f>
        <v>32</v>
      </c>
      <c r="DF83" s="145">
        <f t="shared" ref="DF83:DF101" si="124">IF(BB110="","",BB110)</f>
        <v>40</v>
      </c>
      <c r="DJ83" s="145">
        <f t="shared" ref="DJ83:DJ101" si="125">IF(BF110="","",BF110)</f>
        <v>46</v>
      </c>
      <c r="DN83" s="145">
        <f t="shared" ref="DN83:DN101" si="126">IF(BJ110="","",BJ110)</f>
        <v>48</v>
      </c>
      <c r="DQ83" s="141">
        <f t="shared" si="74"/>
        <v>22</v>
      </c>
      <c r="DR83" s="67">
        <f t="shared" si="75"/>
        <v>22</v>
      </c>
      <c r="DS83" s="67">
        <f t="shared" si="76"/>
        <v>23</v>
      </c>
      <c r="DT83" s="67">
        <f t="shared" si="77"/>
        <v>23</v>
      </c>
      <c r="DU83" s="67">
        <f t="shared" si="78"/>
        <v>28</v>
      </c>
      <c r="DV83" s="67">
        <f t="shared" si="79"/>
        <v>28</v>
      </c>
      <c r="DW83" s="67">
        <f t="shared" si="80"/>
        <v>29</v>
      </c>
      <c r="DX83" s="67">
        <f t="shared" si="81"/>
        <v>29</v>
      </c>
      <c r="DY83" s="67">
        <f t="shared" si="82"/>
        <v>35</v>
      </c>
      <c r="DZ83" s="67">
        <f t="shared" si="83"/>
        <v>35</v>
      </c>
      <c r="EA83" s="67">
        <f t="shared" si="84"/>
        <v>46</v>
      </c>
      <c r="EB83" s="67">
        <f t="shared" si="85"/>
        <v>46</v>
      </c>
      <c r="EC83" s="67">
        <f t="shared" si="86"/>
        <v>55</v>
      </c>
      <c r="ED83" s="67">
        <f t="shared" si="87"/>
        <v>55</v>
      </c>
      <c r="EE83" s="67">
        <f t="shared" si="88"/>
        <v>60</v>
      </c>
      <c r="EF83" s="67">
        <f t="shared" si="89"/>
        <v>60</v>
      </c>
      <c r="EG83" s="67">
        <f t="shared" si="90"/>
        <v>22</v>
      </c>
      <c r="EH83" s="67">
        <f t="shared" si="91"/>
        <v>23</v>
      </c>
      <c r="EI83" s="67">
        <f t="shared" si="92"/>
        <v>28</v>
      </c>
      <c r="EJ83" s="67">
        <f t="shared" si="93"/>
        <v>29</v>
      </c>
      <c r="EK83" s="67">
        <f t="shared" si="94"/>
        <v>32</v>
      </c>
      <c r="EL83" s="67">
        <f t="shared" si="95"/>
        <v>40</v>
      </c>
      <c r="EM83" s="67">
        <f t="shared" si="96"/>
        <v>46</v>
      </c>
      <c r="EN83" s="63">
        <f t="shared" si="97"/>
        <v>48</v>
      </c>
      <c r="EO83" s="64"/>
    </row>
    <row r="84" spans="1:145" hidden="1" x14ac:dyDescent="0.2">
      <c r="A84" s="64">
        <f t="shared" ref="A84:A105" si="127">A83+1</f>
        <v>3</v>
      </c>
      <c r="B84" s="66" t="str">
        <f>B65</f>
        <v>B příp</v>
      </c>
      <c r="C84" s="66" t="str">
        <f>N65</f>
        <v>ř.ř.</v>
      </c>
      <c r="D84" s="243">
        <f>D65</f>
        <v>0</v>
      </c>
      <c r="E84" s="243"/>
      <c r="F84" s="64">
        <f>D84</f>
        <v>0</v>
      </c>
      <c r="G84" s="66" t="str">
        <f>R65</f>
        <v>B přípravka žáci</v>
      </c>
      <c r="J84" s="64">
        <f t="shared" ref="J84:J105" si="128">J83+1</f>
        <v>3</v>
      </c>
      <c r="K84" t="str">
        <f t="shared" si="98"/>
        <v>B příp, ř.ř.</v>
      </c>
      <c r="N84" s="64">
        <f t="shared" si="99"/>
        <v>99</v>
      </c>
      <c r="O84" t="str">
        <f t="shared" si="100"/>
        <v/>
      </c>
      <c r="Q84" s="15" t="str">
        <f>V65</f>
        <v/>
      </c>
      <c r="R84" s="15" t="str">
        <f>W65</f>
        <v/>
      </c>
      <c r="S84" s="64">
        <f>SMALL($N$82:$N$105,J84)</f>
        <v>99</v>
      </c>
      <c r="U84" s="64">
        <f t="shared" ref="U84:U89" si="129">U83+1</f>
        <v>3</v>
      </c>
      <c r="V84" s="66" t="str">
        <f t="shared" si="102"/>
        <v/>
      </c>
      <c r="X84" s="64">
        <f>Soutěž!D22</f>
        <v>0</v>
      </c>
      <c r="Z84" s="145">
        <f t="shared" si="103"/>
        <v>24</v>
      </c>
      <c r="AD84" s="145">
        <f t="shared" si="104"/>
        <v>24</v>
      </c>
      <c r="AH84" s="145">
        <f t="shared" si="105"/>
        <v>25</v>
      </c>
      <c r="AL84" s="145">
        <f t="shared" si="106"/>
        <v>25</v>
      </c>
      <c r="AP84" s="145">
        <f t="shared" si="107"/>
        <v>30</v>
      </c>
      <c r="AT84" s="145">
        <f t="shared" si="108"/>
        <v>30</v>
      </c>
      <c r="AX84" s="145">
        <f t="shared" si="109"/>
        <v>31</v>
      </c>
      <c r="BB84" s="145">
        <f t="shared" si="110"/>
        <v>31</v>
      </c>
      <c r="BF84" s="145">
        <f t="shared" si="111"/>
        <v>38</v>
      </c>
      <c r="BJ84" s="145">
        <f t="shared" si="112"/>
        <v>38</v>
      </c>
      <c r="BN84" s="145">
        <f t="shared" si="113"/>
        <v>50</v>
      </c>
      <c r="BR84" s="145">
        <f t="shared" si="114"/>
        <v>50</v>
      </c>
      <c r="BV84" s="145">
        <f t="shared" si="115"/>
        <v>60</v>
      </c>
      <c r="BZ84" s="145">
        <f t="shared" si="116"/>
        <v>60</v>
      </c>
      <c r="CD84" s="145">
        <f t="shared" si="117"/>
        <v>66</v>
      </c>
      <c r="CH84" s="145">
        <f t="shared" si="118"/>
        <v>66</v>
      </c>
      <c r="CL84" s="145">
        <f t="shared" si="119"/>
        <v>24</v>
      </c>
      <c r="CP84" s="145">
        <f t="shared" si="120"/>
        <v>25</v>
      </c>
      <c r="CT84" s="145">
        <f t="shared" si="121"/>
        <v>30</v>
      </c>
      <c r="CX84" s="145">
        <f t="shared" si="122"/>
        <v>31</v>
      </c>
      <c r="DB84" s="145">
        <f t="shared" si="123"/>
        <v>34</v>
      </c>
      <c r="DF84" s="145">
        <f t="shared" si="124"/>
        <v>43</v>
      </c>
      <c r="DJ84" s="145">
        <f t="shared" si="125"/>
        <v>51</v>
      </c>
      <c r="DN84" s="145">
        <f t="shared" si="126"/>
        <v>51</v>
      </c>
      <c r="DQ84" s="141">
        <f t="shared" si="74"/>
        <v>24</v>
      </c>
      <c r="DR84" s="67">
        <f t="shared" si="75"/>
        <v>24</v>
      </c>
      <c r="DS84" s="67">
        <f t="shared" si="76"/>
        <v>25</v>
      </c>
      <c r="DT84" s="67">
        <f t="shared" si="77"/>
        <v>25</v>
      </c>
      <c r="DU84" s="67">
        <f t="shared" si="78"/>
        <v>30</v>
      </c>
      <c r="DV84" s="67">
        <f t="shared" si="79"/>
        <v>30</v>
      </c>
      <c r="DW84" s="67">
        <f t="shared" si="80"/>
        <v>31</v>
      </c>
      <c r="DX84" s="67">
        <f t="shared" si="81"/>
        <v>31</v>
      </c>
      <c r="DY84" s="67">
        <f t="shared" si="82"/>
        <v>38</v>
      </c>
      <c r="DZ84" s="67">
        <f t="shared" si="83"/>
        <v>38</v>
      </c>
      <c r="EA84" s="67">
        <f t="shared" si="84"/>
        <v>50</v>
      </c>
      <c r="EB84" s="67">
        <f t="shared" si="85"/>
        <v>50</v>
      </c>
      <c r="EC84" s="67">
        <f t="shared" si="86"/>
        <v>60</v>
      </c>
      <c r="ED84" s="67">
        <f t="shared" si="87"/>
        <v>60</v>
      </c>
      <c r="EE84" s="67">
        <f t="shared" si="88"/>
        <v>66</v>
      </c>
      <c r="EF84" s="67">
        <f t="shared" si="89"/>
        <v>66</v>
      </c>
      <c r="EG84" s="67">
        <f t="shared" si="90"/>
        <v>24</v>
      </c>
      <c r="EH84" s="67">
        <f t="shared" si="91"/>
        <v>25</v>
      </c>
      <c r="EI84" s="67">
        <f t="shared" si="92"/>
        <v>30</v>
      </c>
      <c r="EJ84" s="67">
        <f t="shared" si="93"/>
        <v>31</v>
      </c>
      <c r="EK84" s="67">
        <f t="shared" si="94"/>
        <v>34</v>
      </c>
      <c r="EL84" s="67">
        <f t="shared" si="95"/>
        <v>43</v>
      </c>
      <c r="EM84" s="67">
        <f t="shared" si="96"/>
        <v>51</v>
      </c>
      <c r="EN84" s="63">
        <f t="shared" si="97"/>
        <v>51</v>
      </c>
      <c r="EO84" s="64"/>
    </row>
    <row r="85" spans="1:145" hidden="1" x14ac:dyDescent="0.2">
      <c r="A85" s="64">
        <f t="shared" si="127"/>
        <v>4</v>
      </c>
      <c r="B85" s="66" t="str">
        <f>B84</f>
        <v>B příp</v>
      </c>
      <c r="C85" s="66" t="str">
        <f>O65</f>
        <v>v.s.</v>
      </c>
      <c r="D85" s="243">
        <f>D84</f>
        <v>0</v>
      </c>
      <c r="E85" s="243"/>
      <c r="F85" s="64">
        <f>IF(K65=0,0,D85)</f>
        <v>0</v>
      </c>
      <c r="G85" s="66" t="str">
        <f>G84</f>
        <v>B přípravka žáci</v>
      </c>
      <c r="J85" s="64">
        <f t="shared" si="128"/>
        <v>4</v>
      </c>
      <c r="K85" t="str">
        <f t="shared" si="98"/>
        <v>B příp, v.s.</v>
      </c>
      <c r="N85" s="64">
        <f t="shared" si="99"/>
        <v>99</v>
      </c>
      <c r="O85" t="str">
        <f t="shared" si="100"/>
        <v/>
      </c>
      <c r="Q85" s="15" t="str">
        <f>Q84</f>
        <v/>
      </c>
      <c r="R85" s="15" t="str">
        <f>R84</f>
        <v/>
      </c>
      <c r="S85" s="64">
        <f t="shared" si="101"/>
        <v>99</v>
      </c>
      <c r="U85" s="64">
        <f t="shared" si="129"/>
        <v>4</v>
      </c>
      <c r="V85" s="66" t="str">
        <f t="shared" si="102"/>
        <v/>
      </c>
      <c r="X85" s="64">
        <f>X84</f>
        <v>0</v>
      </c>
      <c r="Z85" s="145">
        <f t="shared" si="103"/>
        <v>26</v>
      </c>
      <c r="AD85" s="145">
        <f t="shared" si="104"/>
        <v>26</v>
      </c>
      <c r="AH85" s="145">
        <f t="shared" si="105"/>
        <v>27</v>
      </c>
      <c r="AL85" s="145">
        <f t="shared" si="106"/>
        <v>27</v>
      </c>
      <c r="AP85" s="145">
        <f t="shared" si="107"/>
        <v>32</v>
      </c>
      <c r="AT85" s="145">
        <f t="shared" si="108"/>
        <v>32</v>
      </c>
      <c r="AX85" s="145">
        <f t="shared" si="109"/>
        <v>33</v>
      </c>
      <c r="BB85" s="145">
        <f t="shared" si="110"/>
        <v>33</v>
      </c>
      <c r="BF85" s="145">
        <f t="shared" si="111"/>
        <v>42</v>
      </c>
      <c r="BJ85" s="145">
        <f t="shared" si="112"/>
        <v>42</v>
      </c>
      <c r="BN85" s="145">
        <f t="shared" si="113"/>
        <v>54</v>
      </c>
      <c r="BR85" s="145">
        <f t="shared" si="114"/>
        <v>54</v>
      </c>
      <c r="BV85" s="145">
        <f t="shared" si="115"/>
        <v>66</v>
      </c>
      <c r="BZ85" s="145">
        <f t="shared" si="116"/>
        <v>66</v>
      </c>
      <c r="CD85" s="145">
        <f t="shared" si="117"/>
        <v>74</v>
      </c>
      <c r="CH85" s="145">
        <f t="shared" si="118"/>
        <v>74</v>
      </c>
      <c r="CL85" s="145">
        <f t="shared" si="119"/>
        <v>26</v>
      </c>
      <c r="CP85" s="145">
        <f t="shared" si="120"/>
        <v>27</v>
      </c>
      <c r="CT85" s="145">
        <f t="shared" si="121"/>
        <v>32</v>
      </c>
      <c r="CX85" s="145">
        <f t="shared" si="122"/>
        <v>33</v>
      </c>
      <c r="DB85" s="145">
        <f t="shared" si="123"/>
        <v>37</v>
      </c>
      <c r="DF85" s="145">
        <f t="shared" si="124"/>
        <v>46</v>
      </c>
      <c r="DJ85" s="145">
        <f t="shared" si="125"/>
        <v>55</v>
      </c>
      <c r="DN85" s="145">
        <f t="shared" si="126"/>
        <v>55</v>
      </c>
      <c r="DQ85" s="141">
        <f t="shared" si="74"/>
        <v>26</v>
      </c>
      <c r="DR85" s="67">
        <f t="shared" si="75"/>
        <v>26</v>
      </c>
      <c r="DS85" s="67">
        <f t="shared" si="76"/>
        <v>27</v>
      </c>
      <c r="DT85" s="67">
        <f t="shared" si="77"/>
        <v>27</v>
      </c>
      <c r="DU85" s="67">
        <f t="shared" si="78"/>
        <v>32</v>
      </c>
      <c r="DV85" s="67">
        <f t="shared" si="79"/>
        <v>32</v>
      </c>
      <c r="DW85" s="67">
        <f t="shared" si="80"/>
        <v>33</v>
      </c>
      <c r="DX85" s="67">
        <f t="shared" si="81"/>
        <v>33</v>
      </c>
      <c r="DY85" s="67">
        <f t="shared" si="82"/>
        <v>42</v>
      </c>
      <c r="DZ85" s="67">
        <f t="shared" si="83"/>
        <v>42</v>
      </c>
      <c r="EA85" s="67">
        <f t="shared" si="84"/>
        <v>54</v>
      </c>
      <c r="EB85" s="67">
        <f t="shared" si="85"/>
        <v>54</v>
      </c>
      <c r="EC85" s="67">
        <f t="shared" si="86"/>
        <v>66</v>
      </c>
      <c r="ED85" s="67">
        <f t="shared" si="87"/>
        <v>66</v>
      </c>
      <c r="EE85" s="67">
        <f t="shared" si="88"/>
        <v>74</v>
      </c>
      <c r="EF85" s="67">
        <f t="shared" si="89"/>
        <v>74</v>
      </c>
      <c r="EG85" s="67">
        <f t="shared" si="90"/>
        <v>26</v>
      </c>
      <c r="EH85" s="67">
        <f t="shared" si="91"/>
        <v>27</v>
      </c>
      <c r="EI85" s="67">
        <f t="shared" si="92"/>
        <v>32</v>
      </c>
      <c r="EJ85" s="67">
        <f t="shared" si="93"/>
        <v>33</v>
      </c>
      <c r="EK85" s="67">
        <f t="shared" si="94"/>
        <v>37</v>
      </c>
      <c r="EL85" s="67">
        <f t="shared" si="95"/>
        <v>46</v>
      </c>
      <c r="EM85" s="67">
        <f t="shared" si="96"/>
        <v>55</v>
      </c>
      <c r="EN85" s="63">
        <f t="shared" si="97"/>
        <v>55</v>
      </c>
      <c r="EO85" s="64"/>
    </row>
    <row r="86" spans="1:145" hidden="1" x14ac:dyDescent="0.2">
      <c r="A86" s="64">
        <f t="shared" si="127"/>
        <v>5</v>
      </c>
      <c r="B86" s="66" t="str">
        <f>B66</f>
        <v>A příp</v>
      </c>
      <c r="C86" s="66" t="str">
        <f>N66</f>
        <v>ř.ř.</v>
      </c>
      <c r="D86" s="243">
        <f>D66</f>
        <v>0</v>
      </c>
      <c r="E86" s="243"/>
      <c r="F86" s="64">
        <f>D86</f>
        <v>0</v>
      </c>
      <c r="G86" s="66" t="str">
        <f>R66</f>
        <v xml:space="preserve">A přípravka žáci </v>
      </c>
      <c r="J86" s="64">
        <f t="shared" si="128"/>
        <v>5</v>
      </c>
      <c r="K86" t="str">
        <f t="shared" si="98"/>
        <v>A příp, ř.ř.</v>
      </c>
      <c r="N86" s="64">
        <f t="shared" si="99"/>
        <v>99</v>
      </c>
      <c r="O86" t="str">
        <f t="shared" si="100"/>
        <v/>
      </c>
      <c r="Q86" s="15" t="str">
        <f>V66</f>
        <v/>
      </c>
      <c r="R86" s="15" t="str">
        <f>W66</f>
        <v/>
      </c>
      <c r="S86" s="64">
        <f t="shared" si="101"/>
        <v>99</v>
      </c>
      <c r="U86" s="64">
        <f t="shared" si="129"/>
        <v>5</v>
      </c>
      <c r="V86" s="66" t="str">
        <f t="shared" si="102"/>
        <v/>
      </c>
      <c r="X86" s="64">
        <f>Soutěž!D23</f>
        <v>0</v>
      </c>
      <c r="Z86" s="145">
        <f t="shared" si="103"/>
        <v>28</v>
      </c>
      <c r="AD86" s="145">
        <f t="shared" si="104"/>
        <v>28</v>
      </c>
      <c r="AH86" s="145">
        <f t="shared" si="105"/>
        <v>29</v>
      </c>
      <c r="AL86" s="145">
        <f t="shared" si="106"/>
        <v>29</v>
      </c>
      <c r="AP86" s="145">
        <f t="shared" si="107"/>
        <v>34</v>
      </c>
      <c r="AT86" s="145">
        <f t="shared" si="108"/>
        <v>34</v>
      </c>
      <c r="AX86" s="145">
        <f t="shared" si="109"/>
        <v>35</v>
      </c>
      <c r="BB86" s="145">
        <f t="shared" si="110"/>
        <v>35</v>
      </c>
      <c r="BF86" s="145">
        <f t="shared" si="111"/>
        <v>47</v>
      </c>
      <c r="BJ86" s="145">
        <f t="shared" si="112"/>
        <v>47</v>
      </c>
      <c r="BN86" s="145">
        <f t="shared" si="113"/>
        <v>58</v>
      </c>
      <c r="BR86" s="145">
        <f t="shared" si="114"/>
        <v>58</v>
      </c>
      <c r="BV86" s="145">
        <f t="shared" si="115"/>
        <v>74</v>
      </c>
      <c r="BZ86" s="145">
        <f t="shared" si="116"/>
        <v>74</v>
      </c>
      <c r="CD86" s="145">
        <f t="shared" si="117"/>
        <v>84</v>
      </c>
      <c r="CH86" s="145">
        <f t="shared" si="118"/>
        <v>84</v>
      </c>
      <c r="CL86" s="145">
        <f t="shared" si="119"/>
        <v>28</v>
      </c>
      <c r="CP86" s="145">
        <f t="shared" si="120"/>
        <v>29</v>
      </c>
      <c r="CT86" s="145">
        <f t="shared" si="121"/>
        <v>34</v>
      </c>
      <c r="CX86" s="145">
        <f t="shared" si="122"/>
        <v>35</v>
      </c>
      <c r="DB86" s="145">
        <f t="shared" si="123"/>
        <v>40</v>
      </c>
      <c r="DF86" s="145">
        <f t="shared" si="124"/>
        <v>49</v>
      </c>
      <c r="DJ86" s="145">
        <f t="shared" si="125"/>
        <v>59</v>
      </c>
      <c r="DN86" s="145">
        <f t="shared" si="126"/>
        <v>59</v>
      </c>
      <c r="DQ86" s="141">
        <f t="shared" si="74"/>
        <v>28</v>
      </c>
      <c r="DR86" s="67">
        <f t="shared" si="75"/>
        <v>28</v>
      </c>
      <c r="DS86" s="67">
        <f t="shared" si="76"/>
        <v>29</v>
      </c>
      <c r="DT86" s="67">
        <f t="shared" si="77"/>
        <v>29</v>
      </c>
      <c r="DU86" s="67">
        <f t="shared" si="78"/>
        <v>34</v>
      </c>
      <c r="DV86" s="67">
        <f t="shared" si="79"/>
        <v>34</v>
      </c>
      <c r="DW86" s="67">
        <f t="shared" si="80"/>
        <v>35</v>
      </c>
      <c r="DX86" s="67">
        <f t="shared" si="81"/>
        <v>35</v>
      </c>
      <c r="DY86" s="67">
        <f t="shared" si="82"/>
        <v>47</v>
      </c>
      <c r="DZ86" s="67">
        <f t="shared" si="83"/>
        <v>47</v>
      </c>
      <c r="EA86" s="67">
        <f t="shared" si="84"/>
        <v>58</v>
      </c>
      <c r="EB86" s="67">
        <f t="shared" si="85"/>
        <v>58</v>
      </c>
      <c r="EC86" s="67">
        <f t="shared" si="86"/>
        <v>74</v>
      </c>
      <c r="ED86" s="67">
        <f t="shared" si="87"/>
        <v>74</v>
      </c>
      <c r="EE86" s="67">
        <f t="shared" si="88"/>
        <v>84</v>
      </c>
      <c r="EF86" s="67">
        <f t="shared" si="89"/>
        <v>84</v>
      </c>
      <c r="EG86" s="67">
        <f t="shared" si="90"/>
        <v>28</v>
      </c>
      <c r="EH86" s="67">
        <f t="shared" si="91"/>
        <v>29</v>
      </c>
      <c r="EI86" s="67">
        <f t="shared" si="92"/>
        <v>34</v>
      </c>
      <c r="EJ86" s="67">
        <f t="shared" si="93"/>
        <v>35</v>
      </c>
      <c r="EK86" s="67">
        <f t="shared" si="94"/>
        <v>40</v>
      </c>
      <c r="EL86" s="67">
        <f t="shared" si="95"/>
        <v>49</v>
      </c>
      <c r="EM86" s="67">
        <f t="shared" si="96"/>
        <v>59</v>
      </c>
      <c r="EN86" s="63">
        <f t="shared" si="97"/>
        <v>59</v>
      </c>
      <c r="EO86" s="64"/>
    </row>
    <row r="87" spans="1:145" hidden="1" x14ac:dyDescent="0.2">
      <c r="A87" s="64">
        <f t="shared" si="127"/>
        <v>6</v>
      </c>
      <c r="B87" s="66" t="str">
        <f>B86</f>
        <v>A příp</v>
      </c>
      <c r="C87" s="66" t="str">
        <f>O66</f>
        <v>v.s.</v>
      </c>
      <c r="D87" s="243">
        <f>D86</f>
        <v>0</v>
      </c>
      <c r="E87" s="243"/>
      <c r="F87" s="64">
        <f>IF(K66=0,0,D87)</f>
        <v>0</v>
      </c>
      <c r="G87" s="66" t="str">
        <f>G86</f>
        <v xml:space="preserve">A přípravka žáci </v>
      </c>
      <c r="J87" s="64">
        <f t="shared" si="128"/>
        <v>6</v>
      </c>
      <c r="K87" t="str">
        <f t="shared" si="98"/>
        <v>A příp, v.s.</v>
      </c>
      <c r="N87" s="64">
        <f t="shared" si="99"/>
        <v>99</v>
      </c>
      <c r="O87" t="str">
        <f t="shared" si="100"/>
        <v/>
      </c>
      <c r="Q87" s="15" t="str">
        <f>Q86</f>
        <v/>
      </c>
      <c r="R87" s="15" t="str">
        <f>R86</f>
        <v/>
      </c>
      <c r="S87" s="64">
        <f t="shared" si="101"/>
        <v>99</v>
      </c>
      <c r="U87" s="64">
        <f t="shared" si="129"/>
        <v>6</v>
      </c>
      <c r="V87" s="66" t="str">
        <f t="shared" si="102"/>
        <v/>
      </c>
      <c r="X87" s="64">
        <f>X86</f>
        <v>0</v>
      </c>
      <c r="Z87" s="145">
        <f t="shared" si="103"/>
        <v>30</v>
      </c>
      <c r="AD87" s="145">
        <f t="shared" si="104"/>
        <v>30</v>
      </c>
      <c r="AH87" s="145">
        <f t="shared" si="105"/>
        <v>31</v>
      </c>
      <c r="AL87" s="145">
        <f t="shared" si="106"/>
        <v>31</v>
      </c>
      <c r="AP87" s="145">
        <f t="shared" si="107"/>
        <v>37</v>
      </c>
      <c r="AT87" s="145">
        <f t="shared" si="108"/>
        <v>37</v>
      </c>
      <c r="AX87" s="145">
        <f t="shared" si="109"/>
        <v>37</v>
      </c>
      <c r="BB87" s="145">
        <f t="shared" si="110"/>
        <v>37</v>
      </c>
      <c r="BF87" s="145">
        <f t="shared" si="111"/>
        <v>53</v>
      </c>
      <c r="BJ87" s="145">
        <f t="shared" si="112"/>
        <v>53</v>
      </c>
      <c r="BN87" s="145">
        <f t="shared" si="113"/>
        <v>63</v>
      </c>
      <c r="BR87" s="145">
        <f t="shared" si="114"/>
        <v>63</v>
      </c>
      <c r="BV87" s="145">
        <f t="shared" si="115"/>
        <v>84</v>
      </c>
      <c r="BZ87" s="145">
        <f t="shared" si="116"/>
        <v>84</v>
      </c>
      <c r="CD87" s="145">
        <f t="shared" si="117"/>
        <v>96</v>
      </c>
      <c r="CH87" s="145">
        <f t="shared" si="118"/>
        <v>96</v>
      </c>
      <c r="CL87" s="145">
        <f t="shared" si="119"/>
        <v>30</v>
      </c>
      <c r="CP87" s="145">
        <f t="shared" si="120"/>
        <v>31</v>
      </c>
      <c r="CT87" s="145">
        <f t="shared" si="121"/>
        <v>37</v>
      </c>
      <c r="CX87" s="145">
        <f t="shared" si="122"/>
        <v>37</v>
      </c>
      <c r="DB87" s="145">
        <f t="shared" si="123"/>
        <v>44</v>
      </c>
      <c r="DF87" s="145">
        <f t="shared" si="124"/>
        <v>52</v>
      </c>
      <c r="DJ87" s="145">
        <f t="shared" si="125"/>
        <v>63</v>
      </c>
      <c r="DN87" s="145">
        <f t="shared" si="126"/>
        <v>63</v>
      </c>
      <c r="DQ87" s="141">
        <f t="shared" si="74"/>
        <v>30</v>
      </c>
      <c r="DR87" s="67">
        <f t="shared" si="75"/>
        <v>30</v>
      </c>
      <c r="DS87" s="67">
        <f t="shared" si="76"/>
        <v>31</v>
      </c>
      <c r="DT87" s="67">
        <f t="shared" si="77"/>
        <v>31</v>
      </c>
      <c r="DU87" s="67">
        <f t="shared" si="78"/>
        <v>37</v>
      </c>
      <c r="DV87" s="67">
        <f t="shared" si="79"/>
        <v>37</v>
      </c>
      <c r="DW87" s="67">
        <f t="shared" si="80"/>
        <v>37</v>
      </c>
      <c r="DX87" s="67">
        <f t="shared" si="81"/>
        <v>37</v>
      </c>
      <c r="DY87" s="67">
        <f t="shared" si="82"/>
        <v>53</v>
      </c>
      <c r="DZ87" s="67">
        <f t="shared" si="83"/>
        <v>53</v>
      </c>
      <c r="EA87" s="67">
        <f t="shared" si="84"/>
        <v>63</v>
      </c>
      <c r="EB87" s="67">
        <f t="shared" si="85"/>
        <v>63</v>
      </c>
      <c r="EC87" s="67">
        <f t="shared" si="86"/>
        <v>84</v>
      </c>
      <c r="ED87" s="67">
        <f t="shared" si="87"/>
        <v>84</v>
      </c>
      <c r="EE87" s="67">
        <f t="shared" si="88"/>
        <v>96</v>
      </c>
      <c r="EF87" s="67">
        <f t="shared" si="89"/>
        <v>96</v>
      </c>
      <c r="EG87" s="67">
        <f t="shared" si="90"/>
        <v>30</v>
      </c>
      <c r="EH87" s="67">
        <f t="shared" si="91"/>
        <v>31</v>
      </c>
      <c r="EI87" s="67">
        <f t="shared" si="92"/>
        <v>37</v>
      </c>
      <c r="EJ87" s="67">
        <f t="shared" si="93"/>
        <v>37</v>
      </c>
      <c r="EK87" s="67">
        <f t="shared" si="94"/>
        <v>44</v>
      </c>
      <c r="EL87" s="67">
        <f t="shared" si="95"/>
        <v>52</v>
      </c>
      <c r="EM87" s="67">
        <f t="shared" si="96"/>
        <v>63</v>
      </c>
      <c r="EN87" s="63">
        <f t="shared" si="97"/>
        <v>63</v>
      </c>
      <c r="EO87" s="64"/>
    </row>
    <row r="88" spans="1:145" hidden="1" x14ac:dyDescent="0.2">
      <c r="A88" s="64">
        <f t="shared" si="127"/>
        <v>7</v>
      </c>
      <c r="B88" s="66" t="str">
        <f>B67</f>
        <v>ml.ž</v>
      </c>
      <c r="C88" s="66" t="str">
        <f>N67</f>
        <v>ř.ř.</v>
      </c>
      <c r="D88" s="243">
        <f>D67</f>
        <v>0</v>
      </c>
      <c r="E88" s="243"/>
      <c r="F88" s="64">
        <f>D88</f>
        <v>0</v>
      </c>
      <c r="G88" s="66" t="str">
        <f>R67</f>
        <v>ml.ž</v>
      </c>
      <c r="J88" s="64">
        <f t="shared" si="128"/>
        <v>7</v>
      </c>
      <c r="K88" t="str">
        <f t="shared" si="98"/>
        <v>ml.ž, ř.ř.</v>
      </c>
      <c r="N88" s="64">
        <f t="shared" si="99"/>
        <v>99</v>
      </c>
      <c r="O88" t="str">
        <f t="shared" si="100"/>
        <v/>
      </c>
      <c r="Q88" s="15" t="str">
        <f>V67</f>
        <v/>
      </c>
      <c r="R88" s="15" t="str">
        <f>W67</f>
        <v/>
      </c>
      <c r="S88" s="64">
        <f t="shared" si="101"/>
        <v>99</v>
      </c>
      <c r="U88" s="64">
        <f t="shared" si="129"/>
        <v>7</v>
      </c>
      <c r="V88" s="66" t="str">
        <f t="shared" si="102"/>
        <v/>
      </c>
      <c r="X88" s="64">
        <f>Soutěž!D24</f>
        <v>0</v>
      </c>
      <c r="Z88" s="145">
        <f t="shared" si="103"/>
        <v>32</v>
      </c>
      <c r="AD88" s="145">
        <f t="shared" si="104"/>
        <v>32</v>
      </c>
      <c r="AH88" s="145">
        <f t="shared" si="105"/>
        <v>33</v>
      </c>
      <c r="AL88" s="145">
        <f t="shared" si="106"/>
        <v>33</v>
      </c>
      <c r="AP88" s="145">
        <f t="shared" si="107"/>
        <v>40</v>
      </c>
      <c r="AT88" s="145">
        <f t="shared" si="108"/>
        <v>40</v>
      </c>
      <c r="AX88" s="145">
        <f t="shared" si="109"/>
        <v>40</v>
      </c>
      <c r="BB88" s="145">
        <f t="shared" si="110"/>
        <v>40</v>
      </c>
      <c r="BF88" s="145">
        <f t="shared" si="111"/>
        <v>59</v>
      </c>
      <c r="BJ88" s="145">
        <f t="shared" si="112"/>
        <v>59</v>
      </c>
      <c r="BN88" s="145">
        <f t="shared" si="113"/>
        <v>69</v>
      </c>
      <c r="BR88" s="145">
        <f t="shared" si="114"/>
        <v>69</v>
      </c>
      <c r="BV88" s="145">
        <f t="shared" si="115"/>
        <v>96</v>
      </c>
      <c r="BZ88" s="145">
        <f t="shared" si="116"/>
        <v>96</v>
      </c>
      <c r="CD88" s="145">
        <f t="shared" si="117"/>
        <v>120</v>
      </c>
      <c r="CH88" s="145">
        <f t="shared" si="118"/>
        <v>120</v>
      </c>
      <c r="CL88" s="145">
        <f t="shared" si="119"/>
        <v>32</v>
      </c>
      <c r="CP88" s="145">
        <f t="shared" si="120"/>
        <v>33</v>
      </c>
      <c r="CT88" s="145">
        <f t="shared" si="121"/>
        <v>40</v>
      </c>
      <c r="CX88" s="145">
        <f t="shared" si="122"/>
        <v>40</v>
      </c>
      <c r="DB88" s="145">
        <f t="shared" si="123"/>
        <v>48</v>
      </c>
      <c r="DF88" s="145">
        <f t="shared" si="124"/>
        <v>56</v>
      </c>
      <c r="DJ88" s="145">
        <f t="shared" si="125"/>
        <v>67</v>
      </c>
      <c r="DN88" s="145">
        <f t="shared" si="126"/>
        <v>67</v>
      </c>
      <c r="DQ88" s="141">
        <f t="shared" si="74"/>
        <v>32</v>
      </c>
      <c r="DR88" s="67">
        <f t="shared" si="75"/>
        <v>32</v>
      </c>
      <c r="DS88" s="67">
        <f t="shared" si="76"/>
        <v>33</v>
      </c>
      <c r="DT88" s="67">
        <f t="shared" si="77"/>
        <v>33</v>
      </c>
      <c r="DU88" s="67">
        <f t="shared" si="78"/>
        <v>40</v>
      </c>
      <c r="DV88" s="67">
        <f t="shared" si="79"/>
        <v>40</v>
      </c>
      <c r="DW88" s="67">
        <f t="shared" si="80"/>
        <v>40</v>
      </c>
      <c r="DX88" s="67">
        <f t="shared" si="81"/>
        <v>40</v>
      </c>
      <c r="DY88" s="67">
        <f t="shared" si="82"/>
        <v>59</v>
      </c>
      <c r="DZ88" s="67">
        <f t="shared" si="83"/>
        <v>59</v>
      </c>
      <c r="EA88" s="67">
        <f t="shared" si="84"/>
        <v>69</v>
      </c>
      <c r="EB88" s="67">
        <f t="shared" si="85"/>
        <v>69</v>
      </c>
      <c r="EC88" s="67">
        <f t="shared" si="86"/>
        <v>96</v>
      </c>
      <c r="ED88" s="67">
        <f t="shared" si="87"/>
        <v>96</v>
      </c>
      <c r="EE88" s="67">
        <f t="shared" si="88"/>
        <v>120</v>
      </c>
      <c r="EF88" s="67">
        <f t="shared" si="89"/>
        <v>120</v>
      </c>
      <c r="EG88" s="67">
        <f t="shared" si="90"/>
        <v>32</v>
      </c>
      <c r="EH88" s="67">
        <f t="shared" si="91"/>
        <v>33</v>
      </c>
      <c r="EI88" s="67">
        <f t="shared" si="92"/>
        <v>40</v>
      </c>
      <c r="EJ88" s="67">
        <f t="shared" si="93"/>
        <v>40</v>
      </c>
      <c r="EK88" s="67">
        <f t="shared" si="94"/>
        <v>48</v>
      </c>
      <c r="EL88" s="67">
        <f t="shared" si="95"/>
        <v>56</v>
      </c>
      <c r="EM88" s="67">
        <f t="shared" si="96"/>
        <v>67</v>
      </c>
      <c r="EN88" s="63">
        <f t="shared" si="97"/>
        <v>67</v>
      </c>
      <c r="EO88" s="64"/>
    </row>
    <row r="89" spans="1:145" hidden="1" x14ac:dyDescent="0.2">
      <c r="A89" s="64">
        <f t="shared" si="127"/>
        <v>8</v>
      </c>
      <c r="B89" s="66" t="str">
        <f>B88</f>
        <v>ml.ž</v>
      </c>
      <c r="C89" s="66" t="str">
        <f>O67</f>
        <v>v.s.</v>
      </c>
      <c r="D89" s="243">
        <f>D88</f>
        <v>0</v>
      </c>
      <c r="E89" s="243"/>
      <c r="F89" s="64">
        <f>IF(K67=0,0,D89)</f>
        <v>0</v>
      </c>
      <c r="G89" s="66" t="str">
        <f>G88</f>
        <v>ml.ž</v>
      </c>
      <c r="J89" s="64">
        <f t="shared" si="128"/>
        <v>8</v>
      </c>
      <c r="K89" t="str">
        <f t="shared" si="98"/>
        <v>ml.ž, v.s.</v>
      </c>
      <c r="N89" s="64">
        <f t="shared" si="99"/>
        <v>99</v>
      </c>
      <c r="O89" t="str">
        <f t="shared" si="100"/>
        <v/>
      </c>
      <c r="Q89" s="15" t="str">
        <f>Q88</f>
        <v/>
      </c>
      <c r="R89" s="15" t="str">
        <f>R88</f>
        <v/>
      </c>
      <c r="S89" s="64">
        <f t="shared" si="101"/>
        <v>99</v>
      </c>
      <c r="U89" s="64">
        <f t="shared" si="129"/>
        <v>8</v>
      </c>
      <c r="V89" s="66" t="str">
        <f t="shared" si="102"/>
        <v/>
      </c>
      <c r="X89" s="64">
        <f>X88</f>
        <v>0</v>
      </c>
      <c r="Z89" s="145">
        <f t="shared" si="103"/>
        <v>34</v>
      </c>
      <c r="AD89" s="145">
        <f t="shared" si="104"/>
        <v>34</v>
      </c>
      <c r="AH89" s="145">
        <f t="shared" si="105"/>
        <v>36</v>
      </c>
      <c r="AL89" s="145">
        <f t="shared" si="106"/>
        <v>36</v>
      </c>
      <c r="AP89" s="145">
        <f t="shared" si="107"/>
        <v>43</v>
      </c>
      <c r="AT89" s="145">
        <f t="shared" si="108"/>
        <v>43</v>
      </c>
      <c r="AX89" s="145">
        <f t="shared" si="109"/>
        <v>44</v>
      </c>
      <c r="BB89" s="145">
        <f t="shared" si="110"/>
        <v>44</v>
      </c>
      <c r="BF89" s="145">
        <f t="shared" si="111"/>
        <v>66</v>
      </c>
      <c r="BJ89" s="145">
        <f t="shared" si="112"/>
        <v>66</v>
      </c>
      <c r="BN89" s="145">
        <f t="shared" si="113"/>
        <v>76</v>
      </c>
      <c r="BR89" s="145">
        <f t="shared" si="114"/>
        <v>76</v>
      </c>
      <c r="BV89" s="145">
        <f t="shared" si="115"/>
        <v>120</v>
      </c>
      <c r="BZ89" s="145">
        <f t="shared" si="116"/>
        <v>120</v>
      </c>
      <c r="CD89" s="145" t="str">
        <f t="shared" si="117"/>
        <v/>
      </c>
      <c r="CH89" s="145" t="str">
        <f t="shared" si="118"/>
        <v/>
      </c>
      <c r="CL89" s="145">
        <f t="shared" si="119"/>
        <v>34</v>
      </c>
      <c r="CP89" s="145">
        <f t="shared" si="120"/>
        <v>36</v>
      </c>
      <c r="CT89" s="145">
        <f t="shared" si="121"/>
        <v>43</v>
      </c>
      <c r="CX89" s="145">
        <f t="shared" si="122"/>
        <v>44</v>
      </c>
      <c r="DB89" s="145">
        <f t="shared" si="123"/>
        <v>52</v>
      </c>
      <c r="DF89" s="145">
        <f t="shared" si="124"/>
        <v>60</v>
      </c>
      <c r="DJ89" s="145">
        <f t="shared" si="125"/>
        <v>72</v>
      </c>
      <c r="DN89" s="145">
        <f t="shared" si="126"/>
        <v>72</v>
      </c>
      <c r="DQ89" s="141">
        <f t="shared" si="74"/>
        <v>34</v>
      </c>
      <c r="DR89" s="67">
        <f t="shared" si="75"/>
        <v>34</v>
      </c>
      <c r="DS89" s="67">
        <f t="shared" si="76"/>
        <v>36</v>
      </c>
      <c r="DT89" s="67">
        <f t="shared" si="77"/>
        <v>36</v>
      </c>
      <c r="DU89" s="67">
        <f t="shared" si="78"/>
        <v>43</v>
      </c>
      <c r="DV89" s="67">
        <f t="shared" si="79"/>
        <v>43</v>
      </c>
      <c r="DW89" s="67">
        <f t="shared" si="80"/>
        <v>44</v>
      </c>
      <c r="DX89" s="67">
        <f t="shared" si="81"/>
        <v>44</v>
      </c>
      <c r="DY89" s="67">
        <f t="shared" si="82"/>
        <v>66</v>
      </c>
      <c r="DZ89" s="67">
        <f t="shared" si="83"/>
        <v>66</v>
      </c>
      <c r="EA89" s="67">
        <f t="shared" si="84"/>
        <v>76</v>
      </c>
      <c r="EB89" s="67">
        <f t="shared" si="85"/>
        <v>76</v>
      </c>
      <c r="EC89" s="67">
        <f t="shared" si="86"/>
        <v>120</v>
      </c>
      <c r="ED89" s="67">
        <f t="shared" si="87"/>
        <v>120</v>
      </c>
      <c r="EE89" s="67" t="str">
        <f t="shared" si="88"/>
        <v/>
      </c>
      <c r="EF89" s="67" t="str">
        <f t="shared" si="89"/>
        <v/>
      </c>
      <c r="EG89" s="67">
        <f t="shared" si="90"/>
        <v>34</v>
      </c>
      <c r="EH89" s="67">
        <f t="shared" si="91"/>
        <v>36</v>
      </c>
      <c r="EI89" s="67">
        <f t="shared" si="92"/>
        <v>43</v>
      </c>
      <c r="EJ89" s="67">
        <f t="shared" si="93"/>
        <v>44</v>
      </c>
      <c r="EK89" s="67">
        <f t="shared" si="94"/>
        <v>52</v>
      </c>
      <c r="EL89" s="67">
        <f t="shared" si="95"/>
        <v>60</v>
      </c>
      <c r="EM89" s="67">
        <f t="shared" si="96"/>
        <v>72</v>
      </c>
      <c r="EN89" s="63">
        <f t="shared" si="97"/>
        <v>72</v>
      </c>
      <c r="EO89" s="64"/>
    </row>
    <row r="90" spans="1:145" hidden="1" x14ac:dyDescent="0.2">
      <c r="A90" s="64">
        <f t="shared" si="127"/>
        <v>9</v>
      </c>
      <c r="B90" s="66" t="str">
        <f>B68</f>
        <v>žák</v>
      </c>
      <c r="C90" s="66" t="str">
        <f>N68</f>
        <v>ř.ř.</v>
      </c>
      <c r="D90" s="243">
        <f>D68</f>
        <v>0</v>
      </c>
      <c r="E90" s="243"/>
      <c r="F90" s="64">
        <f>D90</f>
        <v>0</v>
      </c>
      <c r="G90" s="66" t="str">
        <f>R68</f>
        <v>žák</v>
      </c>
      <c r="J90" s="64">
        <f t="shared" si="128"/>
        <v>9</v>
      </c>
      <c r="K90" t="str">
        <f t="shared" si="98"/>
        <v>žák, ř.ř.</v>
      </c>
      <c r="N90" s="64">
        <f t="shared" si="99"/>
        <v>99</v>
      </c>
      <c r="O90" t="str">
        <f t="shared" si="100"/>
        <v/>
      </c>
      <c r="Q90" s="15" t="str">
        <f>V68</f>
        <v/>
      </c>
      <c r="R90" s="15" t="str">
        <f>W68</f>
        <v/>
      </c>
      <c r="S90" s="64">
        <f t="shared" si="101"/>
        <v>99</v>
      </c>
      <c r="U90" s="64">
        <v>1</v>
      </c>
      <c r="V90" s="66" t="str">
        <f>IF(S82=$N$81,"",(INDEX($C$82:$C$105,S82)))</f>
        <v>ř.ř.</v>
      </c>
      <c r="X90" s="64">
        <f>Soutěž!D25</f>
        <v>0</v>
      </c>
      <c r="Z90" s="145">
        <f t="shared" si="103"/>
        <v>36</v>
      </c>
      <c r="AD90" s="145">
        <f t="shared" si="104"/>
        <v>36</v>
      </c>
      <c r="AH90" s="145">
        <f t="shared" si="105"/>
        <v>39</v>
      </c>
      <c r="AL90" s="145">
        <f t="shared" si="106"/>
        <v>39</v>
      </c>
      <c r="AP90" s="145">
        <f t="shared" si="107"/>
        <v>46</v>
      </c>
      <c r="AT90" s="145">
        <f t="shared" si="108"/>
        <v>46</v>
      </c>
      <c r="AX90" s="145">
        <f t="shared" si="109"/>
        <v>48</v>
      </c>
      <c r="BB90" s="145">
        <f t="shared" si="110"/>
        <v>48</v>
      </c>
      <c r="BF90" s="145">
        <f t="shared" si="111"/>
        <v>73</v>
      </c>
      <c r="BJ90" s="145">
        <f t="shared" si="112"/>
        <v>73</v>
      </c>
      <c r="BN90" s="145">
        <f t="shared" si="113"/>
        <v>85</v>
      </c>
      <c r="BR90" s="145">
        <f t="shared" si="114"/>
        <v>85</v>
      </c>
      <c r="BV90" s="145" t="str">
        <f t="shared" si="115"/>
        <v/>
      </c>
      <c r="BZ90" s="145" t="str">
        <f t="shared" si="116"/>
        <v/>
      </c>
      <c r="CD90" s="145" t="str">
        <f t="shared" si="117"/>
        <v/>
      </c>
      <c r="CH90" s="145" t="str">
        <f t="shared" si="118"/>
        <v/>
      </c>
      <c r="CL90" s="145">
        <f t="shared" si="119"/>
        <v>36</v>
      </c>
      <c r="CP90" s="145">
        <f t="shared" si="120"/>
        <v>39</v>
      </c>
      <c r="CT90" s="145">
        <f t="shared" si="121"/>
        <v>46</v>
      </c>
      <c r="CX90" s="145">
        <f t="shared" si="122"/>
        <v>48</v>
      </c>
      <c r="DB90" s="145">
        <f t="shared" si="123"/>
        <v>56</v>
      </c>
      <c r="DF90" s="145">
        <f t="shared" si="124"/>
        <v>65</v>
      </c>
      <c r="DJ90" s="145">
        <f t="shared" si="125"/>
        <v>80</v>
      </c>
      <c r="DN90" s="145">
        <f t="shared" si="126"/>
        <v>80</v>
      </c>
      <c r="DQ90" s="141">
        <f t="shared" si="74"/>
        <v>36</v>
      </c>
      <c r="DR90" s="67">
        <f t="shared" si="75"/>
        <v>36</v>
      </c>
      <c r="DS90" s="67">
        <f t="shared" si="76"/>
        <v>39</v>
      </c>
      <c r="DT90" s="67">
        <f t="shared" si="77"/>
        <v>39</v>
      </c>
      <c r="DU90" s="67">
        <f t="shared" si="78"/>
        <v>46</v>
      </c>
      <c r="DV90" s="67">
        <f t="shared" si="79"/>
        <v>46</v>
      </c>
      <c r="DW90" s="67">
        <f t="shared" si="80"/>
        <v>48</v>
      </c>
      <c r="DX90" s="67">
        <f t="shared" si="81"/>
        <v>48</v>
      </c>
      <c r="DY90" s="67">
        <f t="shared" si="82"/>
        <v>73</v>
      </c>
      <c r="DZ90" s="67">
        <f t="shared" si="83"/>
        <v>73</v>
      </c>
      <c r="EA90" s="67">
        <f t="shared" si="84"/>
        <v>85</v>
      </c>
      <c r="EB90" s="67">
        <f t="shared" si="85"/>
        <v>85</v>
      </c>
      <c r="EC90" s="67" t="str">
        <f t="shared" si="86"/>
        <v/>
      </c>
      <c r="ED90" s="67" t="str">
        <f t="shared" si="87"/>
        <v/>
      </c>
      <c r="EE90" s="67" t="str">
        <f t="shared" si="88"/>
        <v/>
      </c>
      <c r="EF90" s="67" t="str">
        <f t="shared" si="89"/>
        <v/>
      </c>
      <c r="EG90" s="67">
        <f t="shared" si="90"/>
        <v>36</v>
      </c>
      <c r="EH90" s="67">
        <f t="shared" si="91"/>
        <v>39</v>
      </c>
      <c r="EI90" s="67">
        <f t="shared" si="92"/>
        <v>46</v>
      </c>
      <c r="EJ90" s="67">
        <f t="shared" si="93"/>
        <v>48</v>
      </c>
      <c r="EK90" s="67">
        <f t="shared" si="94"/>
        <v>56</v>
      </c>
      <c r="EL90" s="67">
        <f t="shared" si="95"/>
        <v>65</v>
      </c>
      <c r="EM90" s="67">
        <f t="shared" si="96"/>
        <v>80</v>
      </c>
      <c r="EN90" s="63">
        <f t="shared" si="97"/>
        <v>80</v>
      </c>
      <c r="EO90" s="64"/>
    </row>
    <row r="91" spans="1:145" hidden="1" x14ac:dyDescent="0.2">
      <c r="A91" s="64">
        <f t="shared" si="127"/>
        <v>10</v>
      </c>
      <c r="B91" s="66" t="str">
        <f>B90</f>
        <v>žák</v>
      </c>
      <c r="C91" s="66" t="str">
        <f>O68</f>
        <v>v.s.</v>
      </c>
      <c r="D91" s="243">
        <f>D90</f>
        <v>0</v>
      </c>
      <c r="E91" s="243"/>
      <c r="F91" s="64">
        <f>IF(K68=0,0,D91)</f>
        <v>0</v>
      </c>
      <c r="G91" s="66" t="str">
        <f>G90</f>
        <v>žák</v>
      </c>
      <c r="J91" s="64">
        <f t="shared" si="128"/>
        <v>10</v>
      </c>
      <c r="K91" t="str">
        <f t="shared" si="98"/>
        <v>žák, v.s.</v>
      </c>
      <c r="N91" s="64">
        <f t="shared" si="99"/>
        <v>99</v>
      </c>
      <c r="O91" t="str">
        <f t="shared" si="100"/>
        <v/>
      </c>
      <c r="Q91" s="15" t="str">
        <f>Q90</f>
        <v/>
      </c>
      <c r="R91" s="15" t="str">
        <f>R90</f>
        <v/>
      </c>
      <c r="S91" s="64">
        <f t="shared" si="101"/>
        <v>99</v>
      </c>
      <c r="U91" s="64">
        <f>U90+1</f>
        <v>2</v>
      </c>
      <c r="V91" s="66" t="str">
        <f t="shared" ref="V91:V97" si="130">IF(S83=$N$81,"",(INDEX($C$82:$C$105,S83)))</f>
        <v>v.s.</v>
      </c>
      <c r="X91" s="64">
        <f>X90</f>
        <v>0</v>
      </c>
      <c r="Z91" s="145">
        <f t="shared" si="103"/>
        <v>38</v>
      </c>
      <c r="AD91" s="145">
        <f t="shared" si="104"/>
        <v>38</v>
      </c>
      <c r="AH91" s="145">
        <f t="shared" si="105"/>
        <v>42</v>
      </c>
      <c r="AL91" s="145">
        <f t="shared" si="106"/>
        <v>42</v>
      </c>
      <c r="AP91" s="145">
        <f t="shared" si="107"/>
        <v>50</v>
      </c>
      <c r="AT91" s="145">
        <f t="shared" si="108"/>
        <v>50</v>
      </c>
      <c r="AX91" s="145">
        <f t="shared" si="109"/>
        <v>52</v>
      </c>
      <c r="BB91" s="145">
        <f t="shared" si="110"/>
        <v>52</v>
      </c>
      <c r="BF91" s="145">
        <f t="shared" si="111"/>
        <v>80</v>
      </c>
      <c r="BJ91" s="145">
        <f t="shared" si="112"/>
        <v>80</v>
      </c>
      <c r="BN91" s="145">
        <f t="shared" si="113"/>
        <v>100</v>
      </c>
      <c r="BR91" s="145">
        <f t="shared" si="114"/>
        <v>100</v>
      </c>
      <c r="BV91" s="145" t="str">
        <f t="shared" si="115"/>
        <v/>
      </c>
      <c r="BZ91" s="145" t="str">
        <f t="shared" si="116"/>
        <v/>
      </c>
      <c r="CD91" s="145" t="str">
        <f t="shared" si="117"/>
        <v/>
      </c>
      <c r="CH91" s="145" t="str">
        <f t="shared" si="118"/>
        <v/>
      </c>
      <c r="CL91" s="145">
        <f t="shared" si="119"/>
        <v>38</v>
      </c>
      <c r="CP91" s="145">
        <f t="shared" si="120"/>
        <v>42</v>
      </c>
      <c r="CT91" s="145">
        <f t="shared" si="121"/>
        <v>50</v>
      </c>
      <c r="CX91" s="145">
        <f t="shared" si="122"/>
        <v>52</v>
      </c>
      <c r="DB91" s="145">
        <f t="shared" si="123"/>
        <v>60</v>
      </c>
      <c r="DF91" s="145">
        <f t="shared" si="124"/>
        <v>70</v>
      </c>
      <c r="DJ91" s="145" t="str">
        <f t="shared" si="125"/>
        <v/>
      </c>
      <c r="DN91" s="145" t="str">
        <f t="shared" si="126"/>
        <v/>
      </c>
      <c r="DQ91" s="141">
        <f t="shared" si="74"/>
        <v>38</v>
      </c>
      <c r="DR91" s="67">
        <f t="shared" si="75"/>
        <v>38</v>
      </c>
      <c r="DS91" s="67">
        <f t="shared" si="76"/>
        <v>42</v>
      </c>
      <c r="DT91" s="67">
        <f t="shared" si="77"/>
        <v>42</v>
      </c>
      <c r="DU91" s="67">
        <f t="shared" si="78"/>
        <v>50</v>
      </c>
      <c r="DV91" s="67">
        <f t="shared" si="79"/>
        <v>50</v>
      </c>
      <c r="DW91" s="67">
        <f t="shared" si="80"/>
        <v>52</v>
      </c>
      <c r="DX91" s="67">
        <f t="shared" si="81"/>
        <v>52</v>
      </c>
      <c r="DY91" s="67">
        <f t="shared" si="82"/>
        <v>80</v>
      </c>
      <c r="DZ91" s="67">
        <f t="shared" si="83"/>
        <v>80</v>
      </c>
      <c r="EA91" s="67">
        <f t="shared" si="84"/>
        <v>100</v>
      </c>
      <c r="EB91" s="67">
        <f t="shared" si="85"/>
        <v>100</v>
      </c>
      <c r="EC91" s="67" t="str">
        <f t="shared" si="86"/>
        <v/>
      </c>
      <c r="ED91" s="67" t="str">
        <f t="shared" si="87"/>
        <v/>
      </c>
      <c r="EE91" s="67" t="str">
        <f t="shared" si="88"/>
        <v/>
      </c>
      <c r="EF91" s="67" t="str">
        <f t="shared" si="89"/>
        <v/>
      </c>
      <c r="EG91" s="67">
        <f t="shared" si="90"/>
        <v>38</v>
      </c>
      <c r="EH91" s="67">
        <f t="shared" si="91"/>
        <v>42</v>
      </c>
      <c r="EI91" s="67">
        <f t="shared" si="92"/>
        <v>50</v>
      </c>
      <c r="EJ91" s="67">
        <f t="shared" si="93"/>
        <v>52</v>
      </c>
      <c r="EK91" s="67">
        <f t="shared" si="94"/>
        <v>60</v>
      </c>
      <c r="EL91" s="67">
        <f t="shared" si="95"/>
        <v>70</v>
      </c>
      <c r="EM91" s="67" t="str">
        <f t="shared" si="96"/>
        <v/>
      </c>
      <c r="EN91" s="63" t="str">
        <f t="shared" si="97"/>
        <v/>
      </c>
      <c r="EO91" s="64"/>
    </row>
    <row r="92" spans="1:145" hidden="1" x14ac:dyDescent="0.2">
      <c r="A92" s="64">
        <f t="shared" si="127"/>
        <v>11</v>
      </c>
      <c r="B92" s="66" t="str">
        <f>B69</f>
        <v>kad</v>
      </c>
      <c r="C92" s="66" t="str">
        <f>N69</f>
        <v>ř.ř.</v>
      </c>
      <c r="D92" s="243">
        <f>D69</f>
        <v>0</v>
      </c>
      <c r="E92" s="243"/>
      <c r="F92" s="64">
        <f>D92</f>
        <v>0</v>
      </c>
      <c r="G92" s="66" t="str">
        <f>R69</f>
        <v>kadeti</v>
      </c>
      <c r="J92" s="64">
        <f t="shared" si="128"/>
        <v>11</v>
      </c>
      <c r="K92" t="str">
        <f t="shared" si="98"/>
        <v>kad, ř.ř.</v>
      </c>
      <c r="N92" s="64">
        <f t="shared" si="99"/>
        <v>99</v>
      </c>
      <c r="O92" t="str">
        <f t="shared" si="100"/>
        <v/>
      </c>
      <c r="Q92" s="15" t="str">
        <f>V69</f>
        <v/>
      </c>
      <c r="R92" s="15" t="str">
        <f>W69</f>
        <v/>
      </c>
      <c r="S92" s="64">
        <f t="shared" si="101"/>
        <v>99</v>
      </c>
      <c r="U92" s="64">
        <f t="shared" ref="U92:U97" si="131">U91+1</f>
        <v>3</v>
      </c>
      <c r="V92" s="66" t="str">
        <f t="shared" si="130"/>
        <v/>
      </c>
      <c r="X92" s="64">
        <f>Soutěž!D26</f>
        <v>0</v>
      </c>
      <c r="Z92" s="145">
        <f t="shared" si="103"/>
        <v>40</v>
      </c>
      <c r="AD92" s="145">
        <f t="shared" si="104"/>
        <v>40</v>
      </c>
      <c r="AH92" s="145">
        <f t="shared" si="105"/>
        <v>45</v>
      </c>
      <c r="AL92" s="145">
        <f t="shared" si="106"/>
        <v>45</v>
      </c>
      <c r="AP92" s="145">
        <f t="shared" si="107"/>
        <v>54</v>
      </c>
      <c r="AT92" s="145">
        <f t="shared" si="108"/>
        <v>54</v>
      </c>
      <c r="AX92" s="145">
        <f t="shared" si="109"/>
        <v>56</v>
      </c>
      <c r="BB92" s="145">
        <f t="shared" si="110"/>
        <v>56</v>
      </c>
      <c r="BF92" s="145">
        <f t="shared" si="111"/>
        <v>90</v>
      </c>
      <c r="BJ92" s="145">
        <f t="shared" si="112"/>
        <v>90</v>
      </c>
      <c r="BN92" s="145" t="str">
        <f t="shared" si="113"/>
        <v/>
      </c>
      <c r="BR92" s="145" t="str">
        <f t="shared" si="114"/>
        <v/>
      </c>
      <c r="BV92" s="145" t="str">
        <f t="shared" si="115"/>
        <v/>
      </c>
      <c r="BZ92" s="145" t="str">
        <f t="shared" si="116"/>
        <v/>
      </c>
      <c r="CD92" s="145" t="str">
        <f t="shared" si="117"/>
        <v/>
      </c>
      <c r="CH92" s="145" t="str">
        <f t="shared" si="118"/>
        <v/>
      </c>
      <c r="CL92" s="145">
        <f t="shared" si="119"/>
        <v>40</v>
      </c>
      <c r="CP92" s="145">
        <f t="shared" si="120"/>
        <v>45</v>
      </c>
      <c r="CT92" s="145">
        <f t="shared" si="121"/>
        <v>54</v>
      </c>
      <c r="CX92" s="145">
        <f t="shared" si="122"/>
        <v>56</v>
      </c>
      <c r="DB92" s="145">
        <f t="shared" si="123"/>
        <v>65</v>
      </c>
      <c r="DF92" s="145" t="str">
        <f t="shared" si="124"/>
        <v/>
      </c>
      <c r="DJ92" s="145" t="str">
        <f t="shared" si="125"/>
        <v/>
      </c>
      <c r="DN92" s="145" t="str">
        <f t="shared" si="126"/>
        <v/>
      </c>
      <c r="DQ92" s="141">
        <f t="shared" si="74"/>
        <v>40</v>
      </c>
      <c r="DR92" s="67">
        <f t="shared" si="75"/>
        <v>40</v>
      </c>
      <c r="DS92" s="67">
        <f t="shared" si="76"/>
        <v>45</v>
      </c>
      <c r="DT92" s="67">
        <f t="shared" si="77"/>
        <v>45</v>
      </c>
      <c r="DU92" s="67">
        <f t="shared" si="78"/>
        <v>54</v>
      </c>
      <c r="DV92" s="67">
        <f t="shared" si="79"/>
        <v>54</v>
      </c>
      <c r="DW92" s="67">
        <f t="shared" si="80"/>
        <v>56</v>
      </c>
      <c r="DX92" s="67">
        <f t="shared" si="81"/>
        <v>56</v>
      </c>
      <c r="DY92" s="67">
        <f t="shared" si="82"/>
        <v>90</v>
      </c>
      <c r="DZ92" s="67">
        <f t="shared" si="83"/>
        <v>90</v>
      </c>
      <c r="EA92" s="67" t="str">
        <f t="shared" si="84"/>
        <v/>
      </c>
      <c r="EB92" s="67" t="str">
        <f t="shared" si="85"/>
        <v/>
      </c>
      <c r="EC92" s="67" t="str">
        <f t="shared" si="86"/>
        <v/>
      </c>
      <c r="ED92" s="67" t="str">
        <f t="shared" si="87"/>
        <v/>
      </c>
      <c r="EE92" s="67" t="str">
        <f t="shared" si="88"/>
        <v/>
      </c>
      <c r="EF92" s="67" t="str">
        <f t="shared" si="89"/>
        <v/>
      </c>
      <c r="EG92" s="67">
        <f t="shared" si="90"/>
        <v>40</v>
      </c>
      <c r="EH92" s="67">
        <f t="shared" si="91"/>
        <v>45</v>
      </c>
      <c r="EI92" s="67">
        <f t="shared" si="92"/>
        <v>54</v>
      </c>
      <c r="EJ92" s="67">
        <f t="shared" si="93"/>
        <v>56</v>
      </c>
      <c r="EK92" s="67">
        <f t="shared" si="94"/>
        <v>65</v>
      </c>
      <c r="EL92" s="67" t="str">
        <f t="shared" si="95"/>
        <v/>
      </c>
      <c r="EM92" s="67" t="str">
        <f t="shared" si="96"/>
        <v/>
      </c>
      <c r="EN92" s="63" t="str">
        <f t="shared" si="97"/>
        <v/>
      </c>
      <c r="EO92" s="64"/>
    </row>
    <row r="93" spans="1:145" hidden="1" x14ac:dyDescent="0.2">
      <c r="A93" s="64">
        <f t="shared" si="127"/>
        <v>12</v>
      </c>
      <c r="B93" s="66" t="str">
        <f>B92</f>
        <v>kad</v>
      </c>
      <c r="C93" s="66" t="str">
        <f>O69</f>
        <v>v.s.</v>
      </c>
      <c r="D93" s="243">
        <f>D92</f>
        <v>0</v>
      </c>
      <c r="E93" s="243"/>
      <c r="F93" s="64">
        <f>IF(K69=0,0,D93)</f>
        <v>0</v>
      </c>
      <c r="G93" s="66" t="str">
        <f>G92</f>
        <v>kadeti</v>
      </c>
      <c r="J93" s="64">
        <f t="shared" si="128"/>
        <v>12</v>
      </c>
      <c r="K93" t="str">
        <f t="shared" si="98"/>
        <v>kad, v.s.</v>
      </c>
      <c r="N93" s="64">
        <f t="shared" si="99"/>
        <v>99</v>
      </c>
      <c r="O93" t="str">
        <f t="shared" si="100"/>
        <v/>
      </c>
      <c r="Q93" s="15" t="str">
        <f>Q92</f>
        <v/>
      </c>
      <c r="R93" s="15" t="str">
        <f>R92</f>
        <v/>
      </c>
      <c r="S93" s="64">
        <f t="shared" si="101"/>
        <v>99</v>
      </c>
      <c r="U93" s="64">
        <f t="shared" si="131"/>
        <v>4</v>
      </c>
      <c r="V93" s="66" t="str">
        <f t="shared" si="130"/>
        <v/>
      </c>
      <c r="X93" s="64">
        <f>X92</f>
        <v>0</v>
      </c>
      <c r="Z93" s="145">
        <f t="shared" si="103"/>
        <v>43</v>
      </c>
      <c r="AD93" s="145">
        <f t="shared" si="104"/>
        <v>43</v>
      </c>
      <c r="AH93" s="145">
        <f t="shared" si="105"/>
        <v>48</v>
      </c>
      <c r="AL93" s="145">
        <f t="shared" si="106"/>
        <v>48</v>
      </c>
      <c r="AP93" s="145">
        <f t="shared" si="107"/>
        <v>58</v>
      </c>
      <c r="AT93" s="145">
        <f t="shared" si="108"/>
        <v>58</v>
      </c>
      <c r="AX93" s="145">
        <f t="shared" si="109"/>
        <v>60</v>
      </c>
      <c r="BB93" s="145">
        <f t="shared" si="110"/>
        <v>60</v>
      </c>
      <c r="BF93" s="145">
        <f t="shared" si="111"/>
        <v>100</v>
      </c>
      <c r="BJ93" s="145">
        <f t="shared" si="112"/>
        <v>100</v>
      </c>
      <c r="BN93" s="145" t="str">
        <f t="shared" si="113"/>
        <v/>
      </c>
      <c r="BR93" s="145" t="str">
        <f t="shared" si="114"/>
        <v/>
      </c>
      <c r="BV93" s="145" t="str">
        <f t="shared" si="115"/>
        <v/>
      </c>
      <c r="BZ93" s="145" t="str">
        <f t="shared" si="116"/>
        <v/>
      </c>
      <c r="CD93" s="145" t="str">
        <f t="shared" si="117"/>
        <v/>
      </c>
      <c r="CH93" s="145" t="str">
        <f t="shared" si="118"/>
        <v/>
      </c>
      <c r="CL93" s="145">
        <f t="shared" si="119"/>
        <v>43</v>
      </c>
      <c r="CP93" s="145">
        <f t="shared" si="120"/>
        <v>48</v>
      </c>
      <c r="CT93" s="145">
        <f t="shared" si="121"/>
        <v>58</v>
      </c>
      <c r="CX93" s="145">
        <f t="shared" si="122"/>
        <v>60</v>
      </c>
      <c r="DB93" s="145">
        <f t="shared" si="123"/>
        <v>70</v>
      </c>
      <c r="DF93" s="145" t="str">
        <f t="shared" si="124"/>
        <v/>
      </c>
      <c r="DJ93" s="145" t="str">
        <f t="shared" si="125"/>
        <v/>
      </c>
      <c r="DN93" s="145" t="str">
        <f t="shared" si="126"/>
        <v/>
      </c>
      <c r="DQ93" s="141">
        <f t="shared" si="74"/>
        <v>43</v>
      </c>
      <c r="DR93" s="67">
        <f t="shared" si="75"/>
        <v>43</v>
      </c>
      <c r="DS93" s="67">
        <f t="shared" si="76"/>
        <v>48</v>
      </c>
      <c r="DT93" s="67">
        <f t="shared" si="77"/>
        <v>48</v>
      </c>
      <c r="DU93" s="67">
        <f t="shared" si="78"/>
        <v>58</v>
      </c>
      <c r="DV93" s="67">
        <f t="shared" si="79"/>
        <v>58</v>
      </c>
      <c r="DW93" s="67">
        <f t="shared" si="80"/>
        <v>60</v>
      </c>
      <c r="DX93" s="67">
        <f t="shared" si="81"/>
        <v>60</v>
      </c>
      <c r="DY93" s="67">
        <f t="shared" si="82"/>
        <v>100</v>
      </c>
      <c r="DZ93" s="67">
        <f t="shared" si="83"/>
        <v>100</v>
      </c>
      <c r="EA93" s="67" t="str">
        <f t="shared" si="84"/>
        <v/>
      </c>
      <c r="EB93" s="67" t="str">
        <f t="shared" si="85"/>
        <v/>
      </c>
      <c r="EC93" s="67" t="str">
        <f t="shared" si="86"/>
        <v/>
      </c>
      <c r="ED93" s="67" t="str">
        <f t="shared" si="87"/>
        <v/>
      </c>
      <c r="EE93" s="67" t="str">
        <f t="shared" si="88"/>
        <v/>
      </c>
      <c r="EF93" s="67" t="str">
        <f t="shared" si="89"/>
        <v/>
      </c>
      <c r="EG93" s="67">
        <f t="shared" si="90"/>
        <v>43</v>
      </c>
      <c r="EH93" s="67">
        <f t="shared" si="91"/>
        <v>48</v>
      </c>
      <c r="EI93" s="67">
        <f t="shared" si="92"/>
        <v>58</v>
      </c>
      <c r="EJ93" s="67">
        <f t="shared" si="93"/>
        <v>60</v>
      </c>
      <c r="EK93" s="67">
        <f t="shared" si="94"/>
        <v>70</v>
      </c>
      <c r="EL93" s="67" t="str">
        <f t="shared" si="95"/>
        <v/>
      </c>
      <c r="EM93" s="67" t="str">
        <f t="shared" si="96"/>
        <v/>
      </c>
      <c r="EN93" s="63" t="str">
        <f t="shared" si="97"/>
        <v/>
      </c>
      <c r="EO93" s="64"/>
    </row>
    <row r="94" spans="1:145" hidden="1" x14ac:dyDescent="0.2">
      <c r="A94" s="64">
        <f t="shared" si="127"/>
        <v>13</v>
      </c>
      <c r="B94" s="66" t="str">
        <f>B70</f>
        <v>jun</v>
      </c>
      <c r="C94" s="66" t="str">
        <f>N70</f>
        <v>ř.ř.</v>
      </c>
      <c r="D94" s="243">
        <f>D70</f>
        <v>0</v>
      </c>
      <c r="E94" s="243"/>
      <c r="F94" s="64">
        <f>D94</f>
        <v>0</v>
      </c>
      <c r="G94" s="66" t="str">
        <f>R70</f>
        <v>junioři</v>
      </c>
      <c r="J94" s="64">
        <f t="shared" si="128"/>
        <v>13</v>
      </c>
      <c r="K94" t="str">
        <f t="shared" si="98"/>
        <v>jun, ř.ř.</v>
      </c>
      <c r="N94" s="64">
        <f t="shared" si="99"/>
        <v>99</v>
      </c>
      <c r="O94" t="str">
        <f t="shared" si="100"/>
        <v/>
      </c>
      <c r="Q94" s="15" t="str">
        <f>V70</f>
        <v/>
      </c>
      <c r="R94" s="15" t="str">
        <f>W70</f>
        <v/>
      </c>
      <c r="S94" s="64">
        <f t="shared" si="101"/>
        <v>99</v>
      </c>
      <c r="U94" s="64">
        <f t="shared" si="131"/>
        <v>5</v>
      </c>
      <c r="V94" s="66" t="str">
        <f t="shared" si="130"/>
        <v/>
      </c>
      <c r="X94" s="64">
        <f>Soutěž!D27</f>
        <v>0</v>
      </c>
      <c r="Z94" s="145">
        <f t="shared" si="103"/>
        <v>46</v>
      </c>
      <c r="AD94" s="145">
        <f t="shared" si="104"/>
        <v>46</v>
      </c>
      <c r="AH94" s="145">
        <f t="shared" si="105"/>
        <v>52</v>
      </c>
      <c r="AL94" s="145">
        <f t="shared" si="106"/>
        <v>52</v>
      </c>
      <c r="AP94" s="145">
        <f t="shared" si="107"/>
        <v>62</v>
      </c>
      <c r="AT94" s="145">
        <f t="shared" si="108"/>
        <v>62</v>
      </c>
      <c r="AX94" s="145">
        <f t="shared" si="109"/>
        <v>65</v>
      </c>
      <c r="BB94" s="145">
        <f t="shared" si="110"/>
        <v>65</v>
      </c>
      <c r="BF94" s="145" t="str">
        <f t="shared" si="111"/>
        <v/>
      </c>
      <c r="BJ94" s="145" t="str">
        <f t="shared" si="112"/>
        <v/>
      </c>
      <c r="BN94" s="145" t="str">
        <f t="shared" si="113"/>
        <v/>
      </c>
      <c r="BR94" s="145" t="str">
        <f t="shared" si="114"/>
        <v/>
      </c>
      <c r="BV94" s="145" t="str">
        <f t="shared" si="115"/>
        <v/>
      </c>
      <c r="BZ94" s="145" t="str">
        <f t="shared" si="116"/>
        <v/>
      </c>
      <c r="CD94" s="145" t="str">
        <f t="shared" si="117"/>
        <v/>
      </c>
      <c r="CH94" s="145" t="str">
        <f t="shared" si="118"/>
        <v/>
      </c>
      <c r="CL94" s="145">
        <f t="shared" si="119"/>
        <v>46</v>
      </c>
      <c r="CP94" s="145">
        <f t="shared" si="120"/>
        <v>52</v>
      </c>
      <c r="CT94" s="145">
        <f t="shared" si="121"/>
        <v>62</v>
      </c>
      <c r="CX94" s="145">
        <f t="shared" si="122"/>
        <v>65</v>
      </c>
      <c r="DB94" s="145" t="str">
        <f t="shared" si="123"/>
        <v/>
      </c>
      <c r="DF94" s="145" t="str">
        <f t="shared" si="124"/>
        <v/>
      </c>
      <c r="DJ94" s="145" t="str">
        <f t="shared" si="125"/>
        <v/>
      </c>
      <c r="DN94" s="145" t="str">
        <f t="shared" si="126"/>
        <v/>
      </c>
      <c r="DQ94" s="141">
        <f t="shared" si="74"/>
        <v>46</v>
      </c>
      <c r="DR94" s="67">
        <f t="shared" si="75"/>
        <v>46</v>
      </c>
      <c r="DS94" s="67">
        <f t="shared" si="76"/>
        <v>52</v>
      </c>
      <c r="DT94" s="67">
        <f t="shared" si="77"/>
        <v>52</v>
      </c>
      <c r="DU94" s="67">
        <f t="shared" si="78"/>
        <v>62</v>
      </c>
      <c r="DV94" s="67">
        <f t="shared" si="79"/>
        <v>62</v>
      </c>
      <c r="DW94" s="67">
        <f t="shared" si="80"/>
        <v>65</v>
      </c>
      <c r="DX94" s="67">
        <f t="shared" si="81"/>
        <v>65</v>
      </c>
      <c r="DY94" s="67" t="str">
        <f t="shared" si="82"/>
        <v/>
      </c>
      <c r="DZ94" s="67" t="str">
        <f t="shared" si="83"/>
        <v/>
      </c>
      <c r="EA94" s="67" t="str">
        <f t="shared" si="84"/>
        <v/>
      </c>
      <c r="EB94" s="67" t="str">
        <f t="shared" si="85"/>
        <v/>
      </c>
      <c r="EC94" s="67" t="str">
        <f t="shared" si="86"/>
        <v/>
      </c>
      <c r="ED94" s="67" t="str">
        <f t="shared" si="87"/>
        <v/>
      </c>
      <c r="EE94" s="67" t="str">
        <f t="shared" si="88"/>
        <v/>
      </c>
      <c r="EF94" s="67" t="str">
        <f t="shared" si="89"/>
        <v/>
      </c>
      <c r="EG94" s="67">
        <f t="shared" si="90"/>
        <v>46</v>
      </c>
      <c r="EH94" s="67">
        <f t="shared" si="91"/>
        <v>52</v>
      </c>
      <c r="EI94" s="67">
        <f t="shared" si="92"/>
        <v>62</v>
      </c>
      <c r="EJ94" s="67">
        <f t="shared" si="93"/>
        <v>65</v>
      </c>
      <c r="EK94" s="67" t="str">
        <f t="shared" si="94"/>
        <v/>
      </c>
      <c r="EL94" s="67" t="str">
        <f t="shared" si="95"/>
        <v/>
      </c>
      <c r="EM94" s="67" t="str">
        <f t="shared" si="96"/>
        <v/>
      </c>
      <c r="EN94" s="63" t="str">
        <f t="shared" si="97"/>
        <v/>
      </c>
      <c r="EO94" s="64"/>
    </row>
    <row r="95" spans="1:145" hidden="1" x14ac:dyDescent="0.2">
      <c r="A95" s="64">
        <f t="shared" si="127"/>
        <v>14</v>
      </c>
      <c r="B95" s="66" t="str">
        <f>B94</f>
        <v>jun</v>
      </c>
      <c r="C95" s="66" t="str">
        <f>O70</f>
        <v>v.s.</v>
      </c>
      <c r="D95" s="243">
        <f>D94</f>
        <v>0</v>
      </c>
      <c r="E95" s="243"/>
      <c r="F95" s="64">
        <f>IF(K70=0,0,D95)</f>
        <v>0</v>
      </c>
      <c r="G95" s="66" t="str">
        <f>G94</f>
        <v>junioři</v>
      </c>
      <c r="J95" s="64">
        <f t="shared" si="128"/>
        <v>14</v>
      </c>
      <c r="K95" t="str">
        <f t="shared" si="98"/>
        <v>jun, v.s.</v>
      </c>
      <c r="N95" s="64">
        <f t="shared" si="99"/>
        <v>99</v>
      </c>
      <c r="O95" t="str">
        <f t="shared" si="100"/>
        <v/>
      </c>
      <c r="Q95" s="15" t="str">
        <f>Q94</f>
        <v/>
      </c>
      <c r="R95" s="15" t="str">
        <f>R94</f>
        <v/>
      </c>
      <c r="S95" s="64">
        <f t="shared" si="101"/>
        <v>99</v>
      </c>
      <c r="U95" s="64">
        <f t="shared" si="131"/>
        <v>6</v>
      </c>
      <c r="V95" s="66" t="str">
        <f t="shared" si="130"/>
        <v/>
      </c>
      <c r="X95" s="64">
        <f>X94</f>
        <v>0</v>
      </c>
      <c r="Z95" s="145">
        <f t="shared" si="103"/>
        <v>49</v>
      </c>
      <c r="AD95" s="145">
        <f t="shared" si="104"/>
        <v>49</v>
      </c>
      <c r="AH95" s="145">
        <f t="shared" si="105"/>
        <v>56</v>
      </c>
      <c r="AL95" s="145">
        <f t="shared" si="106"/>
        <v>56</v>
      </c>
      <c r="AP95" s="145">
        <f t="shared" si="107"/>
        <v>67</v>
      </c>
      <c r="AT95" s="145">
        <f t="shared" si="108"/>
        <v>67</v>
      </c>
      <c r="AX95" s="145">
        <f t="shared" si="109"/>
        <v>70</v>
      </c>
      <c r="BB95" s="145">
        <f t="shared" si="110"/>
        <v>70</v>
      </c>
      <c r="BF95" s="145" t="str">
        <f t="shared" si="111"/>
        <v/>
      </c>
      <c r="BJ95" s="145" t="str">
        <f t="shared" si="112"/>
        <v/>
      </c>
      <c r="BN95" s="145" t="str">
        <f t="shared" si="113"/>
        <v/>
      </c>
      <c r="BR95" s="145" t="str">
        <f t="shared" si="114"/>
        <v/>
      </c>
      <c r="BV95" s="145" t="str">
        <f t="shared" si="115"/>
        <v/>
      </c>
      <c r="BZ95" s="145" t="str">
        <f t="shared" si="116"/>
        <v/>
      </c>
      <c r="CD95" s="145" t="str">
        <f t="shared" si="117"/>
        <v/>
      </c>
      <c r="CH95" s="145" t="str">
        <f t="shared" si="118"/>
        <v/>
      </c>
      <c r="CL95" s="145">
        <f t="shared" si="119"/>
        <v>49</v>
      </c>
      <c r="CP95" s="145">
        <f t="shared" si="120"/>
        <v>56</v>
      </c>
      <c r="CT95" s="145">
        <f t="shared" si="121"/>
        <v>67</v>
      </c>
      <c r="CX95" s="145">
        <f t="shared" si="122"/>
        <v>70</v>
      </c>
      <c r="DB95" s="145" t="str">
        <f t="shared" si="123"/>
        <v/>
      </c>
      <c r="DF95" s="145" t="str">
        <f t="shared" si="124"/>
        <v/>
      </c>
      <c r="DJ95" s="145" t="str">
        <f t="shared" si="125"/>
        <v/>
      </c>
      <c r="DN95" s="145" t="str">
        <f t="shared" si="126"/>
        <v/>
      </c>
      <c r="DQ95" s="141">
        <f t="shared" si="74"/>
        <v>49</v>
      </c>
      <c r="DR95" s="67">
        <f t="shared" si="75"/>
        <v>49</v>
      </c>
      <c r="DS95" s="67">
        <f t="shared" si="76"/>
        <v>56</v>
      </c>
      <c r="DT95" s="67">
        <f t="shared" si="77"/>
        <v>56</v>
      </c>
      <c r="DU95" s="67">
        <f t="shared" si="78"/>
        <v>67</v>
      </c>
      <c r="DV95" s="67">
        <f t="shared" si="79"/>
        <v>67</v>
      </c>
      <c r="DW95" s="67">
        <f t="shared" si="80"/>
        <v>70</v>
      </c>
      <c r="DX95" s="67">
        <f t="shared" si="81"/>
        <v>70</v>
      </c>
      <c r="DY95" s="67" t="str">
        <f t="shared" si="82"/>
        <v/>
      </c>
      <c r="DZ95" s="67" t="str">
        <f t="shared" si="83"/>
        <v/>
      </c>
      <c r="EA95" s="67" t="str">
        <f t="shared" si="84"/>
        <v/>
      </c>
      <c r="EB95" s="67" t="str">
        <f t="shared" si="85"/>
        <v/>
      </c>
      <c r="EC95" s="67" t="str">
        <f t="shared" si="86"/>
        <v/>
      </c>
      <c r="ED95" s="67" t="str">
        <f t="shared" si="87"/>
        <v/>
      </c>
      <c r="EE95" s="67" t="str">
        <f t="shared" si="88"/>
        <v/>
      </c>
      <c r="EF95" s="67" t="str">
        <f t="shared" si="89"/>
        <v/>
      </c>
      <c r="EG95" s="67">
        <f t="shared" si="90"/>
        <v>49</v>
      </c>
      <c r="EH95" s="67">
        <f t="shared" si="91"/>
        <v>56</v>
      </c>
      <c r="EI95" s="67">
        <f t="shared" si="92"/>
        <v>67</v>
      </c>
      <c r="EJ95" s="67">
        <f t="shared" si="93"/>
        <v>70</v>
      </c>
      <c r="EK95" s="67" t="str">
        <f t="shared" si="94"/>
        <v/>
      </c>
      <c r="EL95" s="67" t="str">
        <f t="shared" si="95"/>
        <v/>
      </c>
      <c r="EM95" s="67" t="str">
        <f t="shared" si="96"/>
        <v/>
      </c>
      <c r="EN95" s="63" t="str">
        <f t="shared" si="97"/>
        <v/>
      </c>
      <c r="EO95" s="64"/>
    </row>
    <row r="96" spans="1:145" hidden="1" x14ac:dyDescent="0.2">
      <c r="A96" s="64">
        <f t="shared" si="127"/>
        <v>15</v>
      </c>
      <c r="B96" s="66" t="str">
        <f>B71</f>
        <v>sen</v>
      </c>
      <c r="C96" s="66" t="str">
        <f>N71</f>
        <v>ř.ř.</v>
      </c>
      <c r="D96" s="243" t="str">
        <f>D71</f>
        <v>x</v>
      </c>
      <c r="E96" s="243"/>
      <c r="F96" s="64" t="str">
        <f>D96</f>
        <v>x</v>
      </c>
      <c r="G96" s="66" t="str">
        <f>R71</f>
        <v>senioři</v>
      </c>
      <c r="J96" s="64">
        <f t="shared" si="128"/>
        <v>15</v>
      </c>
      <c r="K96" t="str">
        <f t="shared" si="98"/>
        <v>sen, ř.ř.</v>
      </c>
      <c r="N96" s="64">
        <f t="shared" si="99"/>
        <v>15</v>
      </c>
      <c r="O96" t="str">
        <f t="shared" si="100"/>
        <v>sen, ř.ř.</v>
      </c>
      <c r="Q96" s="15" t="str">
        <f>V71</f>
        <v>x</v>
      </c>
      <c r="R96" s="15" t="str">
        <f>W71</f>
        <v/>
      </c>
      <c r="S96" s="64">
        <f t="shared" si="101"/>
        <v>99</v>
      </c>
      <c r="U96" s="64">
        <f t="shared" si="131"/>
        <v>7</v>
      </c>
      <c r="V96" s="66" t="str">
        <f t="shared" si="130"/>
        <v/>
      </c>
      <c r="X96" s="64">
        <f>Soutěž!D28</f>
        <v>0</v>
      </c>
      <c r="Z96" s="145">
        <f t="shared" si="103"/>
        <v>52</v>
      </c>
      <c r="AD96" s="145">
        <f t="shared" si="104"/>
        <v>52</v>
      </c>
      <c r="AH96" s="145">
        <f t="shared" si="105"/>
        <v>62</v>
      </c>
      <c r="AL96" s="145">
        <f t="shared" si="106"/>
        <v>62</v>
      </c>
      <c r="AP96" s="145">
        <f t="shared" si="107"/>
        <v>73</v>
      </c>
      <c r="AT96" s="145">
        <f t="shared" si="108"/>
        <v>73</v>
      </c>
      <c r="AX96" s="145">
        <f t="shared" si="109"/>
        <v>80</v>
      </c>
      <c r="BB96" s="145">
        <f t="shared" si="110"/>
        <v>80</v>
      </c>
      <c r="BF96" s="145" t="str">
        <f t="shared" si="111"/>
        <v/>
      </c>
      <c r="BJ96" s="145" t="str">
        <f t="shared" si="112"/>
        <v/>
      </c>
      <c r="BN96" s="145" t="str">
        <f t="shared" si="113"/>
        <v/>
      </c>
      <c r="BR96" s="145" t="str">
        <f t="shared" si="114"/>
        <v/>
      </c>
      <c r="BV96" s="145" t="str">
        <f t="shared" si="115"/>
        <v/>
      </c>
      <c r="BZ96" s="145" t="str">
        <f t="shared" si="116"/>
        <v/>
      </c>
      <c r="CD96" s="145" t="str">
        <f t="shared" si="117"/>
        <v/>
      </c>
      <c r="CH96" s="145" t="str">
        <f t="shared" si="118"/>
        <v/>
      </c>
      <c r="CL96" s="145">
        <f t="shared" si="119"/>
        <v>52</v>
      </c>
      <c r="CP96" s="145">
        <f t="shared" si="120"/>
        <v>62</v>
      </c>
      <c r="CT96" s="145" t="str">
        <f t="shared" si="121"/>
        <v/>
      </c>
      <c r="CX96" s="145" t="str">
        <f t="shared" si="122"/>
        <v/>
      </c>
      <c r="DB96" s="145" t="str">
        <f t="shared" si="123"/>
        <v/>
      </c>
      <c r="DF96" s="145" t="str">
        <f t="shared" si="124"/>
        <v/>
      </c>
      <c r="DJ96" s="145" t="str">
        <f t="shared" si="125"/>
        <v/>
      </c>
      <c r="DN96" s="145" t="str">
        <f t="shared" si="126"/>
        <v/>
      </c>
      <c r="DQ96" s="141">
        <f t="shared" si="74"/>
        <v>52</v>
      </c>
      <c r="DR96" s="67">
        <f t="shared" si="75"/>
        <v>52</v>
      </c>
      <c r="DS96" s="67">
        <f t="shared" si="76"/>
        <v>62</v>
      </c>
      <c r="DT96" s="67">
        <f t="shared" si="77"/>
        <v>62</v>
      </c>
      <c r="DU96" s="67">
        <f t="shared" si="78"/>
        <v>73</v>
      </c>
      <c r="DV96" s="67">
        <f t="shared" si="79"/>
        <v>73</v>
      </c>
      <c r="DW96" s="67">
        <f t="shared" si="80"/>
        <v>80</v>
      </c>
      <c r="DX96" s="67">
        <f t="shared" si="81"/>
        <v>80</v>
      </c>
      <c r="DY96" s="67" t="str">
        <f t="shared" si="82"/>
        <v/>
      </c>
      <c r="DZ96" s="67" t="str">
        <f t="shared" si="83"/>
        <v/>
      </c>
      <c r="EA96" s="67" t="str">
        <f t="shared" si="84"/>
        <v/>
      </c>
      <c r="EB96" s="67" t="str">
        <f t="shared" si="85"/>
        <v/>
      </c>
      <c r="EC96" s="67" t="str">
        <f t="shared" si="86"/>
        <v/>
      </c>
      <c r="ED96" s="67" t="str">
        <f t="shared" si="87"/>
        <v/>
      </c>
      <c r="EE96" s="67" t="str">
        <f t="shared" si="88"/>
        <v/>
      </c>
      <c r="EF96" s="67" t="str">
        <f t="shared" si="89"/>
        <v/>
      </c>
      <c r="EG96" s="67">
        <f t="shared" si="90"/>
        <v>52</v>
      </c>
      <c r="EH96" s="67">
        <f t="shared" si="91"/>
        <v>62</v>
      </c>
      <c r="EI96" s="67" t="str">
        <f t="shared" si="92"/>
        <v/>
      </c>
      <c r="EJ96" s="67" t="str">
        <f t="shared" si="93"/>
        <v/>
      </c>
      <c r="EK96" s="67" t="str">
        <f t="shared" si="94"/>
        <v/>
      </c>
      <c r="EL96" s="67" t="str">
        <f t="shared" si="95"/>
        <v/>
      </c>
      <c r="EM96" s="67" t="str">
        <f t="shared" si="96"/>
        <v/>
      </c>
      <c r="EN96" s="63" t="str">
        <f t="shared" si="97"/>
        <v/>
      </c>
      <c r="EO96" s="64"/>
    </row>
    <row r="97" spans="1:145" hidden="1" x14ac:dyDescent="0.2">
      <c r="A97" s="64">
        <f t="shared" si="127"/>
        <v>16</v>
      </c>
      <c r="B97" s="66" t="str">
        <f>B96</f>
        <v>sen</v>
      </c>
      <c r="C97" s="66" t="str">
        <f>O71</f>
        <v>v.s.</v>
      </c>
      <c r="D97" s="243" t="str">
        <f>D96</f>
        <v>x</v>
      </c>
      <c r="E97" s="243"/>
      <c r="F97" s="64">
        <f>IF(K71=0,0,D97)</f>
        <v>0</v>
      </c>
      <c r="G97" s="66" t="str">
        <f>G96</f>
        <v>senioři</v>
      </c>
      <c r="J97" s="64">
        <f t="shared" si="128"/>
        <v>16</v>
      </c>
      <c r="K97" t="str">
        <f t="shared" si="98"/>
        <v>sen, v.s.</v>
      </c>
      <c r="N97" s="64">
        <f t="shared" si="99"/>
        <v>99</v>
      </c>
      <c r="O97" t="str">
        <f t="shared" si="100"/>
        <v/>
      </c>
      <c r="Q97" s="15" t="str">
        <f>Q96</f>
        <v>x</v>
      </c>
      <c r="R97" s="15" t="str">
        <f>R96</f>
        <v/>
      </c>
      <c r="S97" s="64">
        <f t="shared" si="101"/>
        <v>99</v>
      </c>
      <c r="U97" s="64">
        <f t="shared" si="131"/>
        <v>8</v>
      </c>
      <c r="V97" s="66" t="str">
        <f t="shared" si="130"/>
        <v/>
      </c>
      <c r="X97" s="64">
        <f>X96</f>
        <v>0</v>
      </c>
      <c r="Z97" s="145" t="str">
        <f t="shared" si="103"/>
        <v/>
      </c>
      <c r="AD97" s="145" t="str">
        <f t="shared" si="104"/>
        <v/>
      </c>
      <c r="AH97" s="145" t="str">
        <f t="shared" si="105"/>
        <v/>
      </c>
      <c r="AL97" s="145" t="str">
        <f t="shared" si="106"/>
        <v/>
      </c>
      <c r="AP97" s="145" t="str">
        <f t="shared" si="107"/>
        <v/>
      </c>
      <c r="AT97" s="145" t="str">
        <f t="shared" si="108"/>
        <v/>
      </c>
      <c r="AX97" s="145" t="str">
        <f t="shared" si="109"/>
        <v/>
      </c>
      <c r="BB97" s="145" t="str">
        <f t="shared" si="110"/>
        <v/>
      </c>
      <c r="BF97" s="145" t="str">
        <f t="shared" si="111"/>
        <v/>
      </c>
      <c r="BJ97" s="145" t="str">
        <f t="shared" si="112"/>
        <v/>
      </c>
      <c r="BN97" s="145" t="str">
        <f t="shared" si="113"/>
        <v/>
      </c>
      <c r="BR97" s="145" t="str">
        <f t="shared" si="114"/>
        <v/>
      </c>
      <c r="BV97" s="145" t="str">
        <f t="shared" si="115"/>
        <v/>
      </c>
      <c r="BZ97" s="145" t="str">
        <f t="shared" si="116"/>
        <v/>
      </c>
      <c r="CD97" s="145" t="str">
        <f t="shared" si="117"/>
        <v/>
      </c>
      <c r="CH97" s="145" t="str">
        <f t="shared" si="118"/>
        <v/>
      </c>
      <c r="CL97" s="145" t="str">
        <f t="shared" si="119"/>
        <v/>
      </c>
      <c r="CP97" s="145" t="str">
        <f t="shared" si="120"/>
        <v/>
      </c>
      <c r="CT97" s="145" t="str">
        <f t="shared" si="121"/>
        <v/>
      </c>
      <c r="CX97" s="145" t="str">
        <f t="shared" si="122"/>
        <v/>
      </c>
      <c r="DB97" s="145" t="str">
        <f t="shared" si="123"/>
        <v/>
      </c>
      <c r="DF97" s="145" t="str">
        <f t="shared" si="124"/>
        <v/>
      </c>
      <c r="DJ97" s="145" t="str">
        <f t="shared" si="125"/>
        <v/>
      </c>
      <c r="DN97" s="145" t="str">
        <f t="shared" si="126"/>
        <v/>
      </c>
      <c r="DQ97" s="141" t="str">
        <f t="shared" si="74"/>
        <v/>
      </c>
      <c r="DR97" s="67" t="str">
        <f t="shared" si="75"/>
        <v/>
      </c>
      <c r="DS97" s="67" t="str">
        <f t="shared" si="76"/>
        <v/>
      </c>
      <c r="DT97" s="67" t="str">
        <f t="shared" si="77"/>
        <v/>
      </c>
      <c r="DU97" s="67" t="str">
        <f t="shared" si="78"/>
        <v/>
      </c>
      <c r="DV97" s="67" t="str">
        <f t="shared" si="79"/>
        <v/>
      </c>
      <c r="DW97" s="67" t="str">
        <f t="shared" si="80"/>
        <v/>
      </c>
      <c r="DX97" s="67" t="str">
        <f t="shared" si="81"/>
        <v/>
      </c>
      <c r="DY97" s="67" t="str">
        <f t="shared" si="82"/>
        <v/>
      </c>
      <c r="DZ97" s="67" t="str">
        <f t="shared" si="83"/>
        <v/>
      </c>
      <c r="EA97" s="67" t="str">
        <f t="shared" si="84"/>
        <v/>
      </c>
      <c r="EB97" s="67" t="str">
        <f t="shared" si="85"/>
        <v/>
      </c>
      <c r="EC97" s="67" t="str">
        <f t="shared" si="86"/>
        <v/>
      </c>
      <c r="ED97" s="67" t="str">
        <f t="shared" si="87"/>
        <v/>
      </c>
      <c r="EE97" s="67" t="str">
        <f t="shared" si="88"/>
        <v/>
      </c>
      <c r="EF97" s="67" t="str">
        <f t="shared" si="89"/>
        <v/>
      </c>
      <c r="EG97" s="67" t="str">
        <f t="shared" si="90"/>
        <v/>
      </c>
      <c r="EH97" s="67" t="str">
        <f t="shared" si="91"/>
        <v/>
      </c>
      <c r="EI97" s="67" t="str">
        <f t="shared" si="92"/>
        <v/>
      </c>
      <c r="EJ97" s="67" t="str">
        <f t="shared" si="93"/>
        <v/>
      </c>
      <c r="EK97" s="67" t="str">
        <f t="shared" si="94"/>
        <v/>
      </c>
      <c r="EL97" s="67" t="str">
        <f t="shared" si="95"/>
        <v/>
      </c>
      <c r="EM97" s="67" t="str">
        <f t="shared" si="96"/>
        <v/>
      </c>
      <c r="EN97" s="63" t="str">
        <f t="shared" si="97"/>
        <v/>
      </c>
      <c r="EO97" s="64"/>
    </row>
    <row r="98" spans="1:145" hidden="1" x14ac:dyDescent="0.2">
      <c r="A98" s="64">
        <f t="shared" si="127"/>
        <v>17</v>
      </c>
      <c r="B98" s="66" t="str">
        <f t="shared" ref="B98:B105" si="132">B72</f>
        <v>ž-C příp</v>
      </c>
      <c r="C98" s="66" t="str">
        <f t="shared" ref="C98:C105" si="133">N72</f>
        <v>v.s.</v>
      </c>
      <c r="D98" s="243">
        <f>D72</f>
        <v>0</v>
      </c>
      <c r="E98" s="243"/>
      <c r="F98" s="64">
        <f>D98</f>
        <v>0</v>
      </c>
      <c r="G98" s="66" t="str">
        <f>R72</f>
        <v>ž-C příp</v>
      </c>
      <c r="J98" s="64">
        <f t="shared" si="128"/>
        <v>17</v>
      </c>
      <c r="K98" t="str">
        <f t="shared" si="98"/>
        <v>ž-C příp, v.s.</v>
      </c>
      <c r="N98" s="64">
        <f t="shared" si="99"/>
        <v>99</v>
      </c>
      <c r="O98" t="str">
        <f t="shared" si="100"/>
        <v/>
      </c>
      <c r="Q98" s="15" t="str">
        <f>V72</f>
        <v/>
      </c>
      <c r="R98" s="15" t="str">
        <f>W72</f>
        <v/>
      </c>
      <c r="S98" s="64">
        <f t="shared" si="101"/>
        <v>99</v>
      </c>
      <c r="U98" s="64">
        <v>1</v>
      </c>
      <c r="V98" s="66" t="str">
        <f>IF(S82=$N$81,"",(INDEX($B$82:$B$105,S82)))</f>
        <v>sen</v>
      </c>
      <c r="X98" s="64">
        <f>Soutěž!D30</f>
        <v>0</v>
      </c>
      <c r="Z98" s="145" t="str">
        <f t="shared" si="103"/>
        <v/>
      </c>
      <c r="AD98" s="145" t="str">
        <f t="shared" si="104"/>
        <v/>
      </c>
      <c r="AH98" s="145" t="str">
        <f t="shared" si="105"/>
        <v/>
      </c>
      <c r="AL98" s="145" t="str">
        <f t="shared" si="106"/>
        <v/>
      </c>
      <c r="AP98" s="145" t="str">
        <f t="shared" si="107"/>
        <v/>
      </c>
      <c r="AT98" s="145" t="str">
        <f t="shared" si="108"/>
        <v/>
      </c>
      <c r="AX98" s="145" t="str">
        <f t="shared" si="109"/>
        <v/>
      </c>
      <c r="BB98" s="145" t="str">
        <f t="shared" si="110"/>
        <v/>
      </c>
      <c r="BF98" s="145" t="str">
        <f t="shared" si="111"/>
        <v/>
      </c>
      <c r="BJ98" s="145" t="str">
        <f t="shared" si="112"/>
        <v/>
      </c>
      <c r="BN98" s="145" t="str">
        <f t="shared" si="113"/>
        <v/>
      </c>
      <c r="BR98" s="145" t="str">
        <f t="shared" si="114"/>
        <v/>
      </c>
      <c r="BV98" s="145" t="str">
        <f t="shared" si="115"/>
        <v/>
      </c>
      <c r="BZ98" s="145" t="str">
        <f t="shared" si="116"/>
        <v/>
      </c>
      <c r="CD98" s="145" t="str">
        <f t="shared" si="117"/>
        <v/>
      </c>
      <c r="CH98" s="145" t="str">
        <f t="shared" si="118"/>
        <v/>
      </c>
      <c r="CL98" s="145" t="str">
        <f t="shared" si="119"/>
        <v/>
      </c>
      <c r="CP98" s="145" t="str">
        <f t="shared" si="120"/>
        <v/>
      </c>
      <c r="CT98" s="145" t="str">
        <f t="shared" si="121"/>
        <v/>
      </c>
      <c r="CX98" s="145" t="str">
        <f t="shared" si="122"/>
        <v/>
      </c>
      <c r="DB98" s="145" t="str">
        <f t="shared" si="123"/>
        <v/>
      </c>
      <c r="DF98" s="145" t="str">
        <f t="shared" si="124"/>
        <v/>
      </c>
      <c r="DJ98" s="145" t="str">
        <f t="shared" si="125"/>
        <v/>
      </c>
      <c r="DN98" s="145" t="str">
        <f t="shared" si="126"/>
        <v/>
      </c>
      <c r="DQ98" s="141" t="str">
        <f t="shared" si="74"/>
        <v/>
      </c>
      <c r="DR98" s="67" t="str">
        <f t="shared" si="75"/>
        <v/>
      </c>
      <c r="DS98" s="67" t="str">
        <f t="shared" si="76"/>
        <v/>
      </c>
      <c r="DT98" s="67" t="str">
        <f t="shared" si="77"/>
        <v/>
      </c>
      <c r="DU98" s="67" t="str">
        <f t="shared" si="78"/>
        <v/>
      </c>
      <c r="DV98" s="67" t="str">
        <f t="shared" si="79"/>
        <v/>
      </c>
      <c r="DW98" s="67" t="str">
        <f t="shared" si="80"/>
        <v/>
      </c>
      <c r="DX98" s="67" t="str">
        <f t="shared" si="81"/>
        <v/>
      </c>
      <c r="DY98" s="67" t="str">
        <f t="shared" si="82"/>
        <v/>
      </c>
      <c r="DZ98" s="67" t="str">
        <f t="shared" si="83"/>
        <v/>
      </c>
      <c r="EA98" s="67" t="str">
        <f t="shared" si="84"/>
        <v/>
      </c>
      <c r="EB98" s="67" t="str">
        <f t="shared" si="85"/>
        <v/>
      </c>
      <c r="EC98" s="67" t="str">
        <f t="shared" si="86"/>
        <v/>
      </c>
      <c r="ED98" s="67" t="str">
        <f t="shared" si="87"/>
        <v/>
      </c>
      <c r="EE98" s="67" t="str">
        <f t="shared" si="88"/>
        <v/>
      </c>
      <c r="EF98" s="67" t="str">
        <f t="shared" si="89"/>
        <v/>
      </c>
      <c r="EG98" s="67" t="str">
        <f t="shared" si="90"/>
        <v/>
      </c>
      <c r="EH98" s="67" t="str">
        <f t="shared" si="91"/>
        <v/>
      </c>
      <c r="EI98" s="67" t="str">
        <f t="shared" si="92"/>
        <v/>
      </c>
      <c r="EJ98" s="67" t="str">
        <f t="shared" si="93"/>
        <v/>
      </c>
      <c r="EK98" s="67" t="str">
        <f t="shared" si="94"/>
        <v/>
      </c>
      <c r="EL98" s="67" t="str">
        <f t="shared" si="95"/>
        <v/>
      </c>
      <c r="EM98" s="67" t="str">
        <f t="shared" si="96"/>
        <v/>
      </c>
      <c r="EN98" s="63" t="str">
        <f t="shared" si="97"/>
        <v/>
      </c>
      <c r="EO98" s="64"/>
    </row>
    <row r="99" spans="1:145" hidden="1" x14ac:dyDescent="0.2">
      <c r="A99" s="64">
        <f t="shared" si="127"/>
        <v>18</v>
      </c>
      <c r="B99" s="66" t="str">
        <f t="shared" si="132"/>
        <v>ž-B příp</v>
      </c>
      <c r="C99" s="66" t="str">
        <f t="shared" si="133"/>
        <v>v.s.</v>
      </c>
      <c r="D99" s="243">
        <f t="shared" ref="D99:D105" si="134">D73</f>
        <v>0</v>
      </c>
      <c r="E99" s="243"/>
      <c r="F99" s="64">
        <f t="shared" ref="F99:F105" si="135">D99</f>
        <v>0</v>
      </c>
      <c r="G99" s="66" t="str">
        <f t="shared" ref="G99:G105" si="136">R73</f>
        <v>ž-B příp</v>
      </c>
      <c r="J99" s="64">
        <f t="shared" si="128"/>
        <v>18</v>
      </c>
      <c r="K99" t="str">
        <f t="shared" si="98"/>
        <v>ž-B příp, v.s.</v>
      </c>
      <c r="N99" s="64">
        <f t="shared" si="99"/>
        <v>99</v>
      </c>
      <c r="O99" t="str">
        <f t="shared" si="100"/>
        <v/>
      </c>
      <c r="Q99" s="15" t="str">
        <f t="shared" ref="Q99:R105" si="137">V73</f>
        <v/>
      </c>
      <c r="R99" s="15" t="str">
        <f t="shared" si="137"/>
        <v/>
      </c>
      <c r="S99" s="64">
        <f t="shared" si="101"/>
        <v>99</v>
      </c>
      <c r="U99" s="64">
        <f>U98+1</f>
        <v>2</v>
      </c>
      <c r="V99" s="66" t="str">
        <f t="shared" ref="V99:V105" si="138">IF(S83=$N$81,"",(INDEX($B$82:$B$105,S83)))</f>
        <v>ž-sen</v>
      </c>
      <c r="X99" s="64">
        <f>Soutěž!D31</f>
        <v>0</v>
      </c>
      <c r="Z99" s="145" t="str">
        <f t="shared" si="103"/>
        <v/>
      </c>
      <c r="AD99" s="145" t="str">
        <f t="shared" si="104"/>
        <v/>
      </c>
      <c r="AH99" s="145" t="str">
        <f t="shared" si="105"/>
        <v/>
      </c>
      <c r="AL99" s="145" t="str">
        <f t="shared" si="106"/>
        <v/>
      </c>
      <c r="AP99" s="145" t="str">
        <f t="shared" si="107"/>
        <v/>
      </c>
      <c r="AT99" s="145" t="str">
        <f t="shared" si="108"/>
        <v/>
      </c>
      <c r="AX99" s="145" t="str">
        <f t="shared" si="109"/>
        <v/>
      </c>
      <c r="BB99" s="145" t="str">
        <f t="shared" si="110"/>
        <v/>
      </c>
      <c r="BF99" s="145" t="str">
        <f t="shared" si="111"/>
        <v/>
      </c>
      <c r="BJ99" s="145" t="str">
        <f t="shared" si="112"/>
        <v/>
      </c>
      <c r="BN99" s="145" t="str">
        <f t="shared" si="113"/>
        <v/>
      </c>
      <c r="BR99" s="145" t="str">
        <f t="shared" si="114"/>
        <v/>
      </c>
      <c r="BV99" s="145" t="str">
        <f t="shared" si="115"/>
        <v/>
      </c>
      <c r="BZ99" s="145" t="str">
        <f t="shared" si="116"/>
        <v/>
      </c>
      <c r="CD99" s="145" t="str">
        <f t="shared" si="117"/>
        <v/>
      </c>
      <c r="CH99" s="145" t="str">
        <f t="shared" si="118"/>
        <v/>
      </c>
      <c r="CL99" s="145" t="str">
        <f t="shared" si="119"/>
        <v/>
      </c>
      <c r="CP99" s="145" t="str">
        <f t="shared" si="120"/>
        <v/>
      </c>
      <c r="CT99" s="145" t="str">
        <f t="shared" si="121"/>
        <v/>
      </c>
      <c r="CX99" s="145" t="str">
        <f t="shared" si="122"/>
        <v/>
      </c>
      <c r="DB99" s="145" t="str">
        <f t="shared" si="123"/>
        <v/>
      </c>
      <c r="DF99" s="145" t="str">
        <f t="shared" si="124"/>
        <v/>
      </c>
      <c r="DJ99" s="145" t="str">
        <f t="shared" si="125"/>
        <v/>
      </c>
      <c r="DN99" s="145" t="str">
        <f t="shared" si="126"/>
        <v/>
      </c>
      <c r="DQ99" s="141" t="str">
        <f t="shared" si="74"/>
        <v/>
      </c>
      <c r="DR99" s="67" t="str">
        <f t="shared" si="75"/>
        <v/>
      </c>
      <c r="DS99" s="67" t="str">
        <f t="shared" si="76"/>
        <v/>
      </c>
      <c r="DT99" s="67" t="str">
        <f t="shared" si="77"/>
        <v/>
      </c>
      <c r="DU99" s="67" t="str">
        <f t="shared" si="78"/>
        <v/>
      </c>
      <c r="DV99" s="67" t="str">
        <f t="shared" si="79"/>
        <v/>
      </c>
      <c r="DW99" s="67" t="str">
        <f t="shared" si="80"/>
        <v/>
      </c>
      <c r="DX99" s="67" t="str">
        <f t="shared" si="81"/>
        <v/>
      </c>
      <c r="DY99" s="67" t="str">
        <f t="shared" si="82"/>
        <v/>
      </c>
      <c r="DZ99" s="67" t="str">
        <f t="shared" si="83"/>
        <v/>
      </c>
      <c r="EA99" s="67" t="str">
        <f t="shared" si="84"/>
        <v/>
      </c>
      <c r="EB99" s="67" t="str">
        <f t="shared" si="85"/>
        <v/>
      </c>
      <c r="EC99" s="67" t="str">
        <f t="shared" si="86"/>
        <v/>
      </c>
      <c r="ED99" s="67" t="str">
        <f t="shared" si="87"/>
        <v/>
      </c>
      <c r="EE99" s="67" t="str">
        <f t="shared" si="88"/>
        <v/>
      </c>
      <c r="EF99" s="67" t="str">
        <f t="shared" si="89"/>
        <v/>
      </c>
      <c r="EG99" s="67" t="str">
        <f t="shared" si="90"/>
        <v/>
      </c>
      <c r="EH99" s="67" t="str">
        <f t="shared" si="91"/>
        <v/>
      </c>
      <c r="EI99" s="67" t="str">
        <f t="shared" si="92"/>
        <v/>
      </c>
      <c r="EJ99" s="67" t="str">
        <f t="shared" si="93"/>
        <v/>
      </c>
      <c r="EK99" s="67" t="str">
        <f t="shared" si="94"/>
        <v/>
      </c>
      <c r="EL99" s="67" t="str">
        <f t="shared" si="95"/>
        <v/>
      </c>
      <c r="EM99" s="67" t="str">
        <f t="shared" si="96"/>
        <v/>
      </c>
      <c r="EN99" s="63" t="str">
        <f t="shared" si="97"/>
        <v/>
      </c>
      <c r="EO99" s="64"/>
    </row>
    <row r="100" spans="1:145" hidden="1" x14ac:dyDescent="0.2">
      <c r="A100" s="64">
        <f t="shared" si="127"/>
        <v>19</v>
      </c>
      <c r="B100" s="66" t="str">
        <f t="shared" si="132"/>
        <v>ž-A příp</v>
      </c>
      <c r="C100" s="66" t="str">
        <f t="shared" si="133"/>
        <v>v.s.</v>
      </c>
      <c r="D100" s="243">
        <f t="shared" si="134"/>
        <v>0</v>
      </c>
      <c r="E100" s="243"/>
      <c r="F100" s="64">
        <f t="shared" si="135"/>
        <v>0</v>
      </c>
      <c r="G100" s="66" t="str">
        <f t="shared" si="136"/>
        <v>ž-A příp</v>
      </c>
      <c r="J100" s="64">
        <f t="shared" si="128"/>
        <v>19</v>
      </c>
      <c r="K100" t="str">
        <f t="shared" si="98"/>
        <v>ž-A příp, v.s.</v>
      </c>
      <c r="N100" s="64">
        <f t="shared" si="99"/>
        <v>99</v>
      </c>
      <c r="O100" t="str">
        <f t="shared" si="100"/>
        <v/>
      </c>
      <c r="Q100" s="15" t="str">
        <f t="shared" si="137"/>
        <v/>
      </c>
      <c r="R100" s="15" t="str">
        <f t="shared" si="137"/>
        <v/>
      </c>
      <c r="S100" s="64">
        <f t="shared" si="101"/>
        <v>99</v>
      </c>
      <c r="U100" s="64">
        <f t="shared" ref="U100:U105" si="139">U99+1</f>
        <v>3</v>
      </c>
      <c r="V100" s="66" t="str">
        <f t="shared" si="138"/>
        <v/>
      </c>
      <c r="X100" s="64">
        <f>Soutěž!D32</f>
        <v>0</v>
      </c>
      <c r="Z100" s="145" t="str">
        <f t="shared" si="103"/>
        <v/>
      </c>
      <c r="AD100" s="145" t="str">
        <f t="shared" si="104"/>
        <v/>
      </c>
      <c r="AH100" s="145" t="str">
        <f t="shared" si="105"/>
        <v/>
      </c>
      <c r="AL100" s="145" t="str">
        <f t="shared" si="106"/>
        <v/>
      </c>
      <c r="AP100" s="145" t="str">
        <f t="shared" si="107"/>
        <v/>
      </c>
      <c r="AT100" s="145" t="str">
        <f t="shared" si="108"/>
        <v/>
      </c>
      <c r="AX100" s="145" t="str">
        <f t="shared" si="109"/>
        <v/>
      </c>
      <c r="BB100" s="145" t="str">
        <f t="shared" si="110"/>
        <v/>
      </c>
      <c r="BF100" s="145" t="str">
        <f t="shared" si="111"/>
        <v/>
      </c>
      <c r="BJ100" s="145" t="str">
        <f t="shared" si="112"/>
        <v/>
      </c>
      <c r="BN100" s="145" t="str">
        <f t="shared" si="113"/>
        <v/>
      </c>
      <c r="BR100" s="145" t="str">
        <f t="shared" si="114"/>
        <v/>
      </c>
      <c r="BV100" s="145" t="str">
        <f t="shared" si="115"/>
        <v/>
      </c>
      <c r="BZ100" s="145" t="str">
        <f t="shared" si="116"/>
        <v/>
      </c>
      <c r="CD100" s="145" t="str">
        <f t="shared" si="117"/>
        <v/>
      </c>
      <c r="CH100" s="145" t="str">
        <f t="shared" si="118"/>
        <v/>
      </c>
      <c r="CL100" s="145" t="str">
        <f t="shared" si="119"/>
        <v/>
      </c>
      <c r="CP100" s="145" t="str">
        <f t="shared" si="120"/>
        <v/>
      </c>
      <c r="CT100" s="145" t="str">
        <f t="shared" si="121"/>
        <v/>
      </c>
      <c r="CX100" s="145" t="str">
        <f t="shared" si="122"/>
        <v/>
      </c>
      <c r="DB100" s="145" t="str">
        <f t="shared" si="123"/>
        <v/>
      </c>
      <c r="DF100" s="145" t="str">
        <f t="shared" si="124"/>
        <v/>
      </c>
      <c r="DJ100" s="145" t="str">
        <f t="shared" si="125"/>
        <v/>
      </c>
      <c r="DN100" s="145" t="str">
        <f t="shared" si="126"/>
        <v/>
      </c>
      <c r="DQ100" s="141" t="str">
        <f t="shared" si="74"/>
        <v/>
      </c>
      <c r="DR100" s="67" t="str">
        <f t="shared" si="75"/>
        <v/>
      </c>
      <c r="DS100" s="67" t="str">
        <f t="shared" si="76"/>
        <v/>
      </c>
      <c r="DT100" s="67" t="str">
        <f t="shared" si="77"/>
        <v/>
      </c>
      <c r="DU100" s="67" t="str">
        <f t="shared" si="78"/>
        <v/>
      </c>
      <c r="DV100" s="67" t="str">
        <f t="shared" si="79"/>
        <v/>
      </c>
      <c r="DW100" s="67" t="str">
        <f t="shared" si="80"/>
        <v/>
      </c>
      <c r="DX100" s="67" t="str">
        <f t="shared" si="81"/>
        <v/>
      </c>
      <c r="DY100" s="67" t="str">
        <f t="shared" si="82"/>
        <v/>
      </c>
      <c r="DZ100" s="67" t="str">
        <f t="shared" si="83"/>
        <v/>
      </c>
      <c r="EA100" s="67" t="str">
        <f t="shared" si="84"/>
        <v/>
      </c>
      <c r="EB100" s="67" t="str">
        <f t="shared" si="85"/>
        <v/>
      </c>
      <c r="EC100" s="67" t="str">
        <f t="shared" si="86"/>
        <v/>
      </c>
      <c r="ED100" s="67" t="str">
        <f t="shared" si="87"/>
        <v/>
      </c>
      <c r="EE100" s="67" t="str">
        <f t="shared" si="88"/>
        <v/>
      </c>
      <c r="EF100" s="67" t="str">
        <f t="shared" si="89"/>
        <v/>
      </c>
      <c r="EG100" s="67" t="str">
        <f t="shared" si="90"/>
        <v/>
      </c>
      <c r="EH100" s="67" t="str">
        <f t="shared" si="91"/>
        <v/>
      </c>
      <c r="EI100" s="67" t="str">
        <f t="shared" si="92"/>
        <v/>
      </c>
      <c r="EJ100" s="67" t="str">
        <f t="shared" si="93"/>
        <v/>
      </c>
      <c r="EK100" s="67" t="str">
        <f t="shared" si="94"/>
        <v/>
      </c>
      <c r="EL100" s="67" t="str">
        <f t="shared" si="95"/>
        <v/>
      </c>
      <c r="EM100" s="67" t="str">
        <f t="shared" si="96"/>
        <v/>
      </c>
      <c r="EN100" s="63" t="str">
        <f t="shared" si="97"/>
        <v/>
      </c>
      <c r="EO100" s="64"/>
    </row>
    <row r="101" spans="1:145" hidden="1" x14ac:dyDescent="0.2">
      <c r="A101" s="64">
        <f t="shared" si="127"/>
        <v>20</v>
      </c>
      <c r="B101" s="66" t="str">
        <f t="shared" si="132"/>
        <v>ž-ml.ž</v>
      </c>
      <c r="C101" s="66" t="str">
        <f t="shared" si="133"/>
        <v>v.s.</v>
      </c>
      <c r="D101" s="243">
        <f t="shared" si="134"/>
        <v>0</v>
      </c>
      <c r="E101" s="243"/>
      <c r="F101" s="64">
        <f t="shared" si="135"/>
        <v>0</v>
      </c>
      <c r="G101" s="66" t="str">
        <f t="shared" si="136"/>
        <v>ž-ml.ž</v>
      </c>
      <c r="J101" s="64">
        <f t="shared" si="128"/>
        <v>20</v>
      </c>
      <c r="K101" t="str">
        <f t="shared" si="98"/>
        <v>ž-ml.ž, v.s.</v>
      </c>
      <c r="N101" s="64">
        <f t="shared" si="99"/>
        <v>99</v>
      </c>
      <c r="O101" t="str">
        <f t="shared" si="100"/>
        <v/>
      </c>
      <c r="Q101" s="15" t="str">
        <f t="shared" si="137"/>
        <v/>
      </c>
      <c r="R101" s="15" t="str">
        <f t="shared" si="137"/>
        <v/>
      </c>
      <c r="S101" s="64">
        <f t="shared" si="101"/>
        <v>99</v>
      </c>
      <c r="U101" s="64">
        <f t="shared" si="139"/>
        <v>4</v>
      </c>
      <c r="V101" s="66" t="str">
        <f t="shared" si="138"/>
        <v/>
      </c>
      <c r="X101" s="64">
        <f>Soutěž!D33</f>
        <v>0</v>
      </c>
      <c r="Z101" s="145" t="str">
        <f t="shared" si="103"/>
        <v/>
      </c>
      <c r="AD101" s="145" t="str">
        <f t="shared" si="104"/>
        <v/>
      </c>
      <c r="AH101" s="145" t="str">
        <f t="shared" si="105"/>
        <v/>
      </c>
      <c r="AL101" s="145" t="str">
        <f t="shared" si="106"/>
        <v/>
      </c>
      <c r="AP101" s="145" t="str">
        <f t="shared" si="107"/>
        <v/>
      </c>
      <c r="AT101" s="145" t="str">
        <f t="shared" si="108"/>
        <v/>
      </c>
      <c r="AX101" s="145" t="str">
        <f t="shared" si="109"/>
        <v/>
      </c>
      <c r="BB101" s="145" t="str">
        <f t="shared" si="110"/>
        <v/>
      </c>
      <c r="BF101" s="145" t="str">
        <f t="shared" si="111"/>
        <v/>
      </c>
      <c r="BJ101" s="145" t="str">
        <f t="shared" si="112"/>
        <v/>
      </c>
      <c r="BN101" s="145" t="str">
        <f t="shared" si="113"/>
        <v/>
      </c>
      <c r="BR101" s="145" t="str">
        <f t="shared" si="114"/>
        <v/>
      </c>
      <c r="BV101" s="145" t="str">
        <f t="shared" si="115"/>
        <v/>
      </c>
      <c r="BZ101" s="145" t="str">
        <f t="shared" si="116"/>
        <v/>
      </c>
      <c r="CD101" s="145" t="str">
        <f t="shared" si="117"/>
        <v/>
      </c>
      <c r="CH101" s="145" t="str">
        <f t="shared" si="118"/>
        <v/>
      </c>
      <c r="CL101" s="145" t="str">
        <f t="shared" si="119"/>
        <v/>
      </c>
      <c r="CP101" s="145" t="str">
        <f t="shared" si="120"/>
        <v/>
      </c>
      <c r="CT101" s="145" t="str">
        <f t="shared" si="121"/>
        <v/>
      </c>
      <c r="CX101" s="145" t="str">
        <f t="shared" si="122"/>
        <v/>
      </c>
      <c r="DB101" s="145" t="str">
        <f t="shared" si="123"/>
        <v/>
      </c>
      <c r="DF101" s="145" t="str">
        <f t="shared" si="124"/>
        <v/>
      </c>
      <c r="DJ101" s="145" t="str">
        <f t="shared" si="125"/>
        <v/>
      </c>
      <c r="DN101" s="145" t="str">
        <f t="shared" si="126"/>
        <v/>
      </c>
      <c r="DQ101" s="154" t="str">
        <f t="shared" si="74"/>
        <v/>
      </c>
      <c r="DR101" s="85" t="str">
        <f t="shared" si="75"/>
        <v/>
      </c>
      <c r="DS101" s="85" t="str">
        <f t="shared" si="76"/>
        <v/>
      </c>
      <c r="DT101" s="85" t="str">
        <f t="shared" si="77"/>
        <v/>
      </c>
      <c r="DU101" s="85" t="str">
        <f t="shared" si="78"/>
        <v/>
      </c>
      <c r="DV101" s="85" t="str">
        <f t="shared" si="79"/>
        <v/>
      </c>
      <c r="DW101" s="85" t="str">
        <f t="shared" si="80"/>
        <v/>
      </c>
      <c r="DX101" s="85" t="str">
        <f t="shared" si="81"/>
        <v/>
      </c>
      <c r="DY101" s="85" t="str">
        <f t="shared" si="82"/>
        <v/>
      </c>
      <c r="DZ101" s="85" t="str">
        <f t="shared" si="83"/>
        <v/>
      </c>
      <c r="EA101" s="85" t="str">
        <f t="shared" si="84"/>
        <v/>
      </c>
      <c r="EB101" s="85" t="str">
        <f t="shared" si="85"/>
        <v/>
      </c>
      <c r="EC101" s="85" t="str">
        <f t="shared" si="86"/>
        <v/>
      </c>
      <c r="ED101" s="85" t="str">
        <f t="shared" si="87"/>
        <v/>
      </c>
      <c r="EE101" s="85" t="str">
        <f t="shared" si="88"/>
        <v/>
      </c>
      <c r="EF101" s="85" t="str">
        <f t="shared" si="89"/>
        <v/>
      </c>
      <c r="EG101" s="85" t="str">
        <f t="shared" si="90"/>
        <v/>
      </c>
      <c r="EH101" s="85" t="str">
        <f t="shared" si="91"/>
        <v/>
      </c>
      <c r="EI101" s="85" t="str">
        <f t="shared" si="92"/>
        <v/>
      </c>
      <c r="EJ101" s="85" t="str">
        <f t="shared" si="93"/>
        <v/>
      </c>
      <c r="EK101" s="85" t="str">
        <f t="shared" si="94"/>
        <v/>
      </c>
      <c r="EL101" s="85" t="str">
        <f t="shared" si="95"/>
        <v/>
      </c>
      <c r="EM101" s="85" t="str">
        <f t="shared" si="96"/>
        <v/>
      </c>
      <c r="EN101" s="155" t="str">
        <f t="shared" si="97"/>
        <v/>
      </c>
      <c r="EO101" s="64"/>
    </row>
    <row r="102" spans="1:145" hidden="1" x14ac:dyDescent="0.2">
      <c r="A102" s="64">
        <f t="shared" si="127"/>
        <v>21</v>
      </c>
      <c r="B102" s="66" t="str">
        <f t="shared" si="132"/>
        <v>ž-žák</v>
      </c>
      <c r="C102" s="66" t="str">
        <f t="shared" si="133"/>
        <v>v.s.</v>
      </c>
      <c r="D102" s="243">
        <f t="shared" si="134"/>
        <v>0</v>
      </c>
      <c r="E102" s="243"/>
      <c r="F102" s="64">
        <f t="shared" si="135"/>
        <v>0</v>
      </c>
      <c r="G102" s="66" t="str">
        <f t="shared" si="136"/>
        <v>ž-žák</v>
      </c>
      <c r="J102" s="64">
        <f t="shared" si="128"/>
        <v>21</v>
      </c>
      <c r="K102" t="str">
        <f t="shared" si="98"/>
        <v>ž-žák, v.s.</v>
      </c>
      <c r="N102" s="64">
        <f t="shared" si="99"/>
        <v>99</v>
      </c>
      <c r="O102" t="str">
        <f t="shared" si="100"/>
        <v/>
      </c>
      <c r="Q102" s="15" t="str">
        <f t="shared" si="137"/>
        <v/>
      </c>
      <c r="R102" s="15" t="str">
        <f t="shared" si="137"/>
        <v/>
      </c>
      <c r="S102" s="64">
        <f t="shared" si="101"/>
        <v>99</v>
      </c>
      <c r="U102" s="64">
        <f t="shared" si="139"/>
        <v>5</v>
      </c>
      <c r="V102" s="66" t="str">
        <f t="shared" si="138"/>
        <v/>
      </c>
      <c r="X102" s="64">
        <f>Soutěž!D34</f>
        <v>0</v>
      </c>
    </row>
    <row r="103" spans="1:145" hidden="1" x14ac:dyDescent="0.2">
      <c r="A103" s="64">
        <f t="shared" si="127"/>
        <v>22</v>
      </c>
      <c r="B103" s="66" t="str">
        <f t="shared" si="132"/>
        <v>ž-kad</v>
      </c>
      <c r="C103" s="66" t="str">
        <f t="shared" si="133"/>
        <v>v.s.</v>
      </c>
      <c r="D103" s="243">
        <f t="shared" si="134"/>
        <v>0</v>
      </c>
      <c r="E103" s="243"/>
      <c r="F103" s="64">
        <f t="shared" si="135"/>
        <v>0</v>
      </c>
      <c r="G103" s="66" t="str">
        <f t="shared" si="136"/>
        <v>kadetky</v>
      </c>
      <c r="J103" s="64">
        <f t="shared" si="128"/>
        <v>22</v>
      </c>
      <c r="K103" t="str">
        <f t="shared" si="98"/>
        <v>ž-kad, v.s.</v>
      </c>
      <c r="N103" s="64">
        <f t="shared" si="99"/>
        <v>99</v>
      </c>
      <c r="O103" t="str">
        <f t="shared" si="100"/>
        <v/>
      </c>
      <c r="Q103" s="15" t="str">
        <f t="shared" si="137"/>
        <v/>
      </c>
      <c r="R103" s="15" t="str">
        <f t="shared" si="137"/>
        <v/>
      </c>
      <c r="S103" s="64">
        <f t="shared" si="101"/>
        <v>99</v>
      </c>
      <c r="U103" s="64">
        <f t="shared" si="139"/>
        <v>6</v>
      </c>
      <c r="V103" s="66" t="str">
        <f t="shared" si="138"/>
        <v/>
      </c>
      <c r="X103" s="64">
        <f>Soutěž!D35</f>
        <v>0</v>
      </c>
    </row>
    <row r="104" spans="1:145" hidden="1" x14ac:dyDescent="0.2">
      <c r="A104" s="64">
        <f t="shared" si="127"/>
        <v>23</v>
      </c>
      <c r="B104" s="66" t="str">
        <f t="shared" si="132"/>
        <v>ž-jun</v>
      </c>
      <c r="C104" s="66" t="str">
        <f t="shared" si="133"/>
        <v>v.s.</v>
      </c>
      <c r="D104" s="243">
        <f t="shared" si="134"/>
        <v>0</v>
      </c>
      <c r="E104" s="243"/>
      <c r="F104" s="64">
        <f t="shared" si="135"/>
        <v>0</v>
      </c>
      <c r="G104" s="66" t="str">
        <f t="shared" si="136"/>
        <v>juniorky</v>
      </c>
      <c r="J104" s="64">
        <f t="shared" si="128"/>
        <v>23</v>
      </c>
      <c r="K104" t="str">
        <f t="shared" si="98"/>
        <v>ž-jun, v.s.</v>
      </c>
      <c r="N104" s="64">
        <f t="shared" si="99"/>
        <v>99</v>
      </c>
      <c r="O104" t="str">
        <f t="shared" si="100"/>
        <v/>
      </c>
      <c r="Q104" s="15" t="str">
        <f t="shared" si="137"/>
        <v/>
      </c>
      <c r="R104" s="15" t="str">
        <f t="shared" si="137"/>
        <v/>
      </c>
      <c r="S104" s="64">
        <f t="shared" si="101"/>
        <v>99</v>
      </c>
      <c r="U104" s="64">
        <f t="shared" si="139"/>
        <v>7</v>
      </c>
      <c r="V104" s="66" t="str">
        <f t="shared" si="138"/>
        <v/>
      </c>
      <c r="X104" s="64">
        <f>Soutěž!D36</f>
        <v>0</v>
      </c>
    </row>
    <row r="105" spans="1:145" hidden="1" x14ac:dyDescent="0.2">
      <c r="A105" s="64">
        <f t="shared" si="127"/>
        <v>24</v>
      </c>
      <c r="B105" s="66" t="str">
        <f t="shared" si="132"/>
        <v>ž-sen</v>
      </c>
      <c r="C105" s="66" t="str">
        <f t="shared" si="133"/>
        <v>v.s.</v>
      </c>
      <c r="D105" s="243" t="str">
        <f t="shared" si="134"/>
        <v>x</v>
      </c>
      <c r="E105" s="243"/>
      <c r="F105" s="64" t="str">
        <f t="shared" si="135"/>
        <v>x</v>
      </c>
      <c r="G105" s="66" t="str">
        <f t="shared" si="136"/>
        <v>seniorky</v>
      </c>
      <c r="J105" s="64">
        <f t="shared" si="128"/>
        <v>24</v>
      </c>
      <c r="K105" t="str">
        <f t="shared" si="98"/>
        <v>ž-sen, v.s.</v>
      </c>
      <c r="N105" s="64">
        <f t="shared" si="99"/>
        <v>24</v>
      </c>
      <c r="O105" t="str">
        <f t="shared" si="100"/>
        <v>ž-sen, v.s.</v>
      </c>
      <c r="Q105" s="15" t="str">
        <f t="shared" si="137"/>
        <v>x</v>
      </c>
      <c r="R105" s="15" t="str">
        <f t="shared" si="137"/>
        <v/>
      </c>
      <c r="S105" s="64">
        <f t="shared" si="101"/>
        <v>99</v>
      </c>
      <c r="U105" s="64">
        <f t="shared" si="139"/>
        <v>8</v>
      </c>
      <c r="V105" s="66" t="str">
        <f t="shared" si="138"/>
        <v/>
      </c>
      <c r="X105" s="64">
        <f>Soutěž!D37</f>
        <v>0</v>
      </c>
    </row>
    <row r="106" spans="1:145" hidden="1" x14ac:dyDescent="0.2">
      <c r="B106" s="66"/>
      <c r="C106" s="66"/>
      <c r="R106" s="15"/>
    </row>
    <row r="107" spans="1:145" ht="26.25" x14ac:dyDescent="0.4">
      <c r="B107" s="71" t="s">
        <v>85</v>
      </c>
      <c r="C107" s="66"/>
    </row>
    <row r="108" spans="1:145" x14ac:dyDescent="0.2">
      <c r="B108" s="66" t="str">
        <f>G82</f>
        <v>C příp. žáci</v>
      </c>
      <c r="C108" s="66"/>
      <c r="F108" t="str">
        <f>G84</f>
        <v>B přípravka žáci</v>
      </c>
      <c r="J108" t="str">
        <f>G86</f>
        <v xml:space="preserve">A přípravka žáci </v>
      </c>
      <c r="N108" t="str">
        <f>G88</f>
        <v>ml.ž</v>
      </c>
      <c r="R108" t="str">
        <f>G90</f>
        <v>žák</v>
      </c>
      <c r="V108" t="str">
        <f>G92</f>
        <v>kadeti</v>
      </c>
      <c r="Z108" t="str">
        <f>G94</f>
        <v>junioři</v>
      </c>
      <c r="AD108" s="3" t="str">
        <f>G96</f>
        <v>senioři</v>
      </c>
      <c r="AH108" t="str">
        <f>G98</f>
        <v>ž-C příp</v>
      </c>
      <c r="AL108" t="str">
        <f>G99</f>
        <v>ž-B příp</v>
      </c>
      <c r="AP108" t="str">
        <f>G100</f>
        <v>ž-A příp</v>
      </c>
      <c r="AT108" t="str">
        <f>G101</f>
        <v>ž-ml.ž</v>
      </c>
      <c r="AX108" t="str">
        <f>G102</f>
        <v>ž-žák</v>
      </c>
      <c r="BB108" t="str">
        <f>G103</f>
        <v>kadetky</v>
      </c>
      <c r="BF108" t="str">
        <f>G104</f>
        <v>juniorky</v>
      </c>
      <c r="BJ108" t="str">
        <f>G105</f>
        <v>seniorky</v>
      </c>
    </row>
    <row r="109" spans="1:145" ht="12.75" customHeight="1" x14ac:dyDescent="0.25">
      <c r="A109" s="156">
        <v>1</v>
      </c>
      <c r="B109" s="145">
        <v>20</v>
      </c>
      <c r="C109" s="66"/>
      <c r="F109" s="159">
        <v>21</v>
      </c>
      <c r="J109" s="159">
        <v>26</v>
      </c>
      <c r="N109" s="159">
        <v>27</v>
      </c>
      <c r="R109" s="159">
        <v>32</v>
      </c>
      <c r="S109" s="209"/>
      <c r="V109" s="159">
        <v>42</v>
      </c>
      <c r="W109" s="209"/>
      <c r="Z109" s="159">
        <v>50</v>
      </c>
      <c r="AD109" s="159">
        <v>55</v>
      </c>
      <c r="AH109" s="159">
        <v>20</v>
      </c>
      <c r="AL109" s="159">
        <v>21</v>
      </c>
      <c r="AP109" s="159">
        <v>26</v>
      </c>
      <c r="AT109" s="159">
        <v>27</v>
      </c>
      <c r="AX109" s="159">
        <v>30</v>
      </c>
      <c r="AY109" s="210"/>
      <c r="BB109" s="159">
        <v>38</v>
      </c>
      <c r="BC109" s="210"/>
      <c r="BF109" s="159">
        <v>43</v>
      </c>
      <c r="BG109" s="210"/>
      <c r="BJ109" s="159">
        <v>44</v>
      </c>
      <c r="BK109" s="210"/>
    </row>
    <row r="110" spans="1:145" ht="12.75" customHeight="1" x14ac:dyDescent="0.25">
      <c r="A110" s="156">
        <f>A109+1</f>
        <v>2</v>
      </c>
      <c r="B110" s="145">
        <v>22</v>
      </c>
      <c r="C110" s="66"/>
      <c r="F110" s="159">
        <v>23</v>
      </c>
      <c r="J110" s="159">
        <v>28</v>
      </c>
      <c r="N110" s="159">
        <v>29</v>
      </c>
      <c r="R110" s="159">
        <v>35</v>
      </c>
      <c r="S110" s="209"/>
      <c r="V110" s="159">
        <v>46</v>
      </c>
      <c r="W110" s="209"/>
      <c r="Z110" s="159">
        <v>55</v>
      </c>
      <c r="AD110" s="159">
        <v>60</v>
      </c>
      <c r="AH110" s="159">
        <v>22</v>
      </c>
      <c r="AL110" s="159">
        <v>23</v>
      </c>
      <c r="AP110" s="159">
        <v>28</v>
      </c>
      <c r="AT110" s="159">
        <v>29</v>
      </c>
      <c r="AX110" s="159">
        <v>32</v>
      </c>
      <c r="AY110" s="210"/>
      <c r="BB110" s="159">
        <v>40</v>
      </c>
      <c r="BC110" s="210"/>
      <c r="BF110" s="159">
        <v>46</v>
      </c>
      <c r="BG110" s="210"/>
      <c r="BJ110" s="159">
        <v>48</v>
      </c>
      <c r="BK110" s="210"/>
    </row>
    <row r="111" spans="1:145" ht="12.75" customHeight="1" x14ac:dyDescent="0.25">
      <c r="A111" s="156">
        <f t="shared" ref="A111:A128" si="140">A110+1</f>
        <v>3</v>
      </c>
      <c r="B111" s="145">
        <v>24</v>
      </c>
      <c r="C111" s="66"/>
      <c r="F111" s="159">
        <v>25</v>
      </c>
      <c r="J111" s="159">
        <v>30</v>
      </c>
      <c r="N111" s="159">
        <v>31</v>
      </c>
      <c r="R111" s="159">
        <v>38</v>
      </c>
      <c r="S111" s="209"/>
      <c r="V111" s="159">
        <v>50</v>
      </c>
      <c r="W111" s="209"/>
      <c r="Z111" s="159">
        <v>60</v>
      </c>
      <c r="AD111" s="159">
        <v>66</v>
      </c>
      <c r="AH111" s="159">
        <v>24</v>
      </c>
      <c r="AL111" s="159">
        <v>25</v>
      </c>
      <c r="AP111" s="159">
        <v>30</v>
      </c>
      <c r="AT111" s="159">
        <v>31</v>
      </c>
      <c r="AX111" s="159">
        <v>34</v>
      </c>
      <c r="AY111" s="210"/>
      <c r="BB111" s="159">
        <v>43</v>
      </c>
      <c r="BC111" s="210"/>
      <c r="BF111" s="159">
        <v>51</v>
      </c>
      <c r="BG111" s="210"/>
      <c r="BJ111" s="159">
        <v>51</v>
      </c>
      <c r="BK111" s="210"/>
    </row>
    <row r="112" spans="1:145" ht="12.75" customHeight="1" x14ac:dyDescent="0.25">
      <c r="A112" s="156">
        <f t="shared" si="140"/>
        <v>4</v>
      </c>
      <c r="B112" s="145">
        <v>26</v>
      </c>
      <c r="C112" s="66"/>
      <c r="F112" s="159">
        <v>27</v>
      </c>
      <c r="J112" s="159">
        <v>32</v>
      </c>
      <c r="N112" s="159">
        <v>33</v>
      </c>
      <c r="R112" s="159">
        <v>42</v>
      </c>
      <c r="S112" s="209"/>
      <c r="V112" s="159">
        <v>54</v>
      </c>
      <c r="W112" s="209"/>
      <c r="Z112" s="159">
        <v>66</v>
      </c>
      <c r="AD112" s="159">
        <v>74</v>
      </c>
      <c r="AH112" s="159">
        <v>26</v>
      </c>
      <c r="AL112" s="159">
        <v>27</v>
      </c>
      <c r="AP112" s="159">
        <v>32</v>
      </c>
      <c r="AT112" s="159">
        <v>33</v>
      </c>
      <c r="AX112" s="159">
        <v>37</v>
      </c>
      <c r="AY112" s="210"/>
      <c r="BB112" s="159">
        <v>46</v>
      </c>
      <c r="BC112" s="210"/>
      <c r="BF112" s="159">
        <v>55</v>
      </c>
      <c r="BG112" s="210"/>
      <c r="BJ112" s="159">
        <v>55</v>
      </c>
      <c r="BK112" s="210"/>
    </row>
    <row r="113" spans="1:63" ht="12.75" customHeight="1" x14ac:dyDescent="0.25">
      <c r="A113" s="156">
        <f t="shared" si="140"/>
        <v>5</v>
      </c>
      <c r="B113" s="145">
        <v>28</v>
      </c>
      <c r="C113" s="66"/>
      <c r="F113" s="159">
        <v>29</v>
      </c>
      <c r="J113" s="159">
        <v>34</v>
      </c>
      <c r="N113" s="159">
        <v>35</v>
      </c>
      <c r="R113" s="159">
        <v>47</v>
      </c>
      <c r="S113" s="209"/>
      <c r="V113" s="159">
        <v>58</v>
      </c>
      <c r="W113" s="209"/>
      <c r="Z113" s="159">
        <v>74</v>
      </c>
      <c r="AD113" s="159">
        <v>84</v>
      </c>
      <c r="AH113" s="159">
        <v>28</v>
      </c>
      <c r="AL113" s="159">
        <v>29</v>
      </c>
      <c r="AP113" s="159">
        <v>34</v>
      </c>
      <c r="AT113" s="159">
        <v>35</v>
      </c>
      <c r="AX113" s="159">
        <v>40</v>
      </c>
      <c r="AY113" s="210"/>
      <c r="BB113" s="159">
        <v>49</v>
      </c>
      <c r="BC113" s="210"/>
      <c r="BF113" s="159">
        <v>59</v>
      </c>
      <c r="BG113" s="210"/>
      <c r="BJ113" s="159">
        <v>59</v>
      </c>
      <c r="BK113" s="210"/>
    </row>
    <row r="114" spans="1:63" ht="12.75" customHeight="1" x14ac:dyDescent="0.25">
      <c r="A114" s="156">
        <f t="shared" si="140"/>
        <v>6</v>
      </c>
      <c r="B114" s="145">
        <v>30</v>
      </c>
      <c r="C114" s="66"/>
      <c r="F114" s="159">
        <v>31</v>
      </c>
      <c r="J114" s="159">
        <v>37</v>
      </c>
      <c r="N114" s="159">
        <v>37</v>
      </c>
      <c r="R114" s="159">
        <v>53</v>
      </c>
      <c r="S114" s="209"/>
      <c r="V114" s="159">
        <v>63</v>
      </c>
      <c r="W114" s="209"/>
      <c r="Z114" s="159">
        <v>84</v>
      </c>
      <c r="AD114" s="159">
        <v>96</v>
      </c>
      <c r="AH114" s="159">
        <v>30</v>
      </c>
      <c r="AL114" s="159">
        <v>31</v>
      </c>
      <c r="AP114" s="159">
        <v>37</v>
      </c>
      <c r="AT114" s="159">
        <v>37</v>
      </c>
      <c r="AX114" s="159">
        <v>44</v>
      </c>
      <c r="AY114" s="210"/>
      <c r="BB114" s="159">
        <v>52</v>
      </c>
      <c r="BC114" s="210"/>
      <c r="BF114" s="159">
        <v>63</v>
      </c>
      <c r="BG114" s="210"/>
      <c r="BJ114" s="159">
        <v>63</v>
      </c>
      <c r="BK114" s="210"/>
    </row>
    <row r="115" spans="1:63" ht="12.75" customHeight="1" x14ac:dyDescent="0.25">
      <c r="A115" s="156">
        <f t="shared" si="140"/>
        <v>7</v>
      </c>
      <c r="B115" s="145">
        <v>32</v>
      </c>
      <c r="C115" s="66"/>
      <c r="F115" s="159">
        <v>33</v>
      </c>
      <c r="J115" s="159">
        <v>40</v>
      </c>
      <c r="N115" s="159">
        <v>40</v>
      </c>
      <c r="R115" s="159">
        <v>59</v>
      </c>
      <c r="S115" s="209"/>
      <c r="V115" s="159">
        <v>69</v>
      </c>
      <c r="W115" s="209"/>
      <c r="Z115" s="159">
        <v>96</v>
      </c>
      <c r="AD115" s="159">
        <v>120</v>
      </c>
      <c r="AH115" s="159">
        <v>32</v>
      </c>
      <c r="AL115" s="159">
        <v>33</v>
      </c>
      <c r="AP115" s="159">
        <v>40</v>
      </c>
      <c r="AT115" s="159">
        <v>40</v>
      </c>
      <c r="AX115" s="159">
        <v>48</v>
      </c>
      <c r="AY115" s="210"/>
      <c r="BB115" s="159">
        <v>56</v>
      </c>
      <c r="BC115" s="210"/>
      <c r="BF115" s="159">
        <v>67</v>
      </c>
      <c r="BG115" s="210"/>
      <c r="BJ115" s="159">
        <v>67</v>
      </c>
      <c r="BK115" s="210"/>
    </row>
    <row r="116" spans="1:63" ht="12.75" customHeight="1" x14ac:dyDescent="0.25">
      <c r="A116" s="156">
        <f t="shared" si="140"/>
        <v>8</v>
      </c>
      <c r="B116" s="145">
        <v>34</v>
      </c>
      <c r="C116" s="66"/>
      <c r="F116" s="159">
        <v>36</v>
      </c>
      <c r="J116" s="159">
        <v>43</v>
      </c>
      <c r="N116" s="159">
        <v>44</v>
      </c>
      <c r="R116" s="159">
        <v>66</v>
      </c>
      <c r="S116" s="209"/>
      <c r="V116" s="159">
        <v>76</v>
      </c>
      <c r="W116" s="209"/>
      <c r="Z116" s="159">
        <v>120</v>
      </c>
      <c r="AD116" s="159"/>
      <c r="AH116" s="159">
        <v>34</v>
      </c>
      <c r="AL116" s="159">
        <v>36</v>
      </c>
      <c r="AP116" s="159">
        <v>43</v>
      </c>
      <c r="AT116" s="159">
        <v>44</v>
      </c>
      <c r="AX116" s="159">
        <v>52</v>
      </c>
      <c r="AY116" s="210"/>
      <c r="BB116" s="159">
        <v>60</v>
      </c>
      <c r="BC116" s="210"/>
      <c r="BF116" s="159">
        <v>72</v>
      </c>
      <c r="BG116" s="210"/>
      <c r="BJ116" s="159">
        <v>72</v>
      </c>
    </row>
    <row r="117" spans="1:63" ht="12.75" customHeight="1" x14ac:dyDescent="0.25">
      <c r="A117" s="156">
        <f t="shared" si="140"/>
        <v>9</v>
      </c>
      <c r="B117" s="145">
        <v>36</v>
      </c>
      <c r="C117" s="66"/>
      <c r="F117" s="159">
        <v>39</v>
      </c>
      <c r="J117" s="159">
        <v>46</v>
      </c>
      <c r="N117" s="159">
        <v>48</v>
      </c>
      <c r="R117" s="159">
        <v>73</v>
      </c>
      <c r="S117" s="209"/>
      <c r="V117" s="159">
        <v>85</v>
      </c>
      <c r="W117" s="209"/>
      <c r="Z117" s="159"/>
      <c r="AD117" s="159"/>
      <c r="AH117" s="159">
        <v>36</v>
      </c>
      <c r="AL117" s="159">
        <v>39</v>
      </c>
      <c r="AP117" s="159">
        <v>46</v>
      </c>
      <c r="AT117" s="159">
        <v>48</v>
      </c>
      <c r="AX117" s="159">
        <v>56</v>
      </c>
      <c r="AY117" s="210"/>
      <c r="BB117" s="159">
        <v>65</v>
      </c>
      <c r="BC117" s="210"/>
      <c r="BF117" s="159">
        <v>80</v>
      </c>
      <c r="BJ117" s="159">
        <v>80</v>
      </c>
    </row>
    <row r="118" spans="1:63" ht="12.75" customHeight="1" x14ac:dyDescent="0.25">
      <c r="A118" s="156">
        <f t="shared" si="140"/>
        <v>10</v>
      </c>
      <c r="B118" s="145">
        <v>38</v>
      </c>
      <c r="C118" s="66"/>
      <c r="F118" s="159">
        <v>42</v>
      </c>
      <c r="J118" s="159">
        <v>50</v>
      </c>
      <c r="N118" s="159">
        <v>52</v>
      </c>
      <c r="R118" s="159">
        <v>80</v>
      </c>
      <c r="S118" s="248"/>
      <c r="V118" s="159">
        <v>100</v>
      </c>
      <c r="W118" s="209"/>
      <c r="Z118" s="159"/>
      <c r="AD118" s="159"/>
      <c r="AH118" s="159">
        <v>38</v>
      </c>
      <c r="AL118" s="159">
        <v>42</v>
      </c>
      <c r="AP118" s="159">
        <v>50</v>
      </c>
      <c r="AT118" s="159">
        <v>52</v>
      </c>
      <c r="AX118" s="159">
        <v>60</v>
      </c>
      <c r="AY118" s="210"/>
      <c r="BB118" s="159">
        <v>70</v>
      </c>
      <c r="BC118" s="210"/>
      <c r="BF118" s="159"/>
      <c r="BJ118" s="159"/>
    </row>
    <row r="119" spans="1:63" ht="12.75" customHeight="1" x14ac:dyDescent="0.2">
      <c r="A119" s="156">
        <f t="shared" si="140"/>
        <v>11</v>
      </c>
      <c r="B119" s="145">
        <v>40</v>
      </c>
      <c r="C119" s="66"/>
      <c r="F119" s="159">
        <v>45</v>
      </c>
      <c r="J119" s="159">
        <v>54</v>
      </c>
      <c r="N119" s="159">
        <v>56</v>
      </c>
      <c r="R119" s="159">
        <v>90</v>
      </c>
      <c r="S119" s="248"/>
      <c r="V119" s="159"/>
      <c r="Z119" s="159"/>
      <c r="AD119" s="159"/>
      <c r="AH119" s="159">
        <v>40</v>
      </c>
      <c r="AL119" s="159">
        <v>45</v>
      </c>
      <c r="AP119" s="159">
        <v>54</v>
      </c>
      <c r="AT119" s="159">
        <v>56</v>
      </c>
      <c r="AX119" s="159">
        <v>65</v>
      </c>
      <c r="BB119" s="159"/>
      <c r="BF119" s="159"/>
      <c r="BJ119" s="159"/>
    </row>
    <row r="120" spans="1:63" x14ac:dyDescent="0.2">
      <c r="A120" s="156">
        <f t="shared" si="140"/>
        <v>12</v>
      </c>
      <c r="B120" s="145">
        <v>43</v>
      </c>
      <c r="F120" s="159">
        <v>48</v>
      </c>
      <c r="J120" s="159">
        <v>58</v>
      </c>
      <c r="N120" s="159">
        <v>60</v>
      </c>
      <c r="R120" s="159">
        <v>100</v>
      </c>
      <c r="V120" s="159"/>
      <c r="Z120" s="159"/>
      <c r="AD120" s="159"/>
      <c r="AH120" s="159">
        <v>43</v>
      </c>
      <c r="AL120" s="159">
        <v>48</v>
      </c>
      <c r="AP120" s="159">
        <v>58</v>
      </c>
      <c r="AT120" s="159">
        <v>60</v>
      </c>
      <c r="AX120" s="159">
        <v>70</v>
      </c>
      <c r="BB120" s="159"/>
      <c r="BF120" s="159"/>
      <c r="BJ120" s="159"/>
    </row>
    <row r="121" spans="1:63" x14ac:dyDescent="0.2">
      <c r="A121" s="156">
        <f t="shared" si="140"/>
        <v>13</v>
      </c>
      <c r="B121" s="145">
        <v>46</v>
      </c>
      <c r="F121" s="159">
        <v>52</v>
      </c>
      <c r="J121" s="159">
        <v>62</v>
      </c>
      <c r="N121" s="159">
        <v>65</v>
      </c>
      <c r="R121" s="159"/>
      <c r="V121" s="159"/>
      <c r="Z121" s="159"/>
      <c r="AD121" s="159"/>
      <c r="AH121" s="159">
        <v>46</v>
      </c>
      <c r="AL121" s="159">
        <v>52</v>
      </c>
      <c r="AP121" s="159">
        <v>62</v>
      </c>
      <c r="AT121" s="159">
        <v>65</v>
      </c>
      <c r="AX121" s="159"/>
      <c r="BB121" s="159"/>
      <c r="BF121" s="159"/>
      <c r="BJ121" s="159"/>
    </row>
    <row r="122" spans="1:63" x14ac:dyDescent="0.2">
      <c r="A122" s="156">
        <f t="shared" si="140"/>
        <v>14</v>
      </c>
      <c r="B122" s="145">
        <v>49</v>
      </c>
      <c r="F122" s="159">
        <v>56</v>
      </c>
      <c r="J122" s="159">
        <v>67</v>
      </c>
      <c r="N122" s="159">
        <v>70</v>
      </c>
      <c r="R122" s="159"/>
      <c r="V122" s="159"/>
      <c r="Z122" s="159"/>
      <c r="AD122" s="159"/>
      <c r="AH122" s="159">
        <v>49</v>
      </c>
      <c r="AL122" s="159">
        <v>56</v>
      </c>
      <c r="AP122" s="159">
        <v>67</v>
      </c>
      <c r="AT122" s="159">
        <v>70</v>
      </c>
      <c r="AX122" s="159"/>
      <c r="BB122" s="159"/>
      <c r="BF122" s="159"/>
      <c r="BJ122" s="159"/>
    </row>
    <row r="123" spans="1:63" x14ac:dyDescent="0.2">
      <c r="A123" s="156">
        <f t="shared" si="140"/>
        <v>15</v>
      </c>
      <c r="B123" s="145">
        <v>52</v>
      </c>
      <c r="F123" s="159">
        <v>62</v>
      </c>
      <c r="J123" s="159">
        <v>73</v>
      </c>
      <c r="N123" s="159">
        <v>80</v>
      </c>
      <c r="R123" s="159"/>
      <c r="V123" s="159"/>
      <c r="Z123" s="159"/>
      <c r="AD123" s="159"/>
      <c r="AH123" s="159">
        <v>52</v>
      </c>
      <c r="AL123" s="159">
        <v>62</v>
      </c>
      <c r="AP123" s="159"/>
      <c r="AT123" s="159"/>
      <c r="AX123" s="159"/>
      <c r="BB123" s="159"/>
      <c r="BF123" s="159"/>
      <c r="BJ123" s="159"/>
    </row>
    <row r="124" spans="1:63" x14ac:dyDescent="0.2">
      <c r="A124" s="156">
        <f t="shared" si="140"/>
        <v>16</v>
      </c>
      <c r="B124" s="84"/>
      <c r="F124" s="195"/>
      <c r="J124" s="195"/>
      <c r="N124" s="195"/>
      <c r="R124" s="195"/>
      <c r="V124" s="194"/>
      <c r="Z124" s="194"/>
      <c r="AD124" s="194"/>
      <c r="AH124" s="194"/>
      <c r="AL124" s="194"/>
      <c r="AP124" s="194"/>
      <c r="AT124" s="194"/>
      <c r="AX124" s="194"/>
      <c r="BB124" s="194"/>
      <c r="BF124" s="194"/>
      <c r="BJ124" s="194"/>
    </row>
    <row r="125" spans="1:63" x14ac:dyDescent="0.2">
      <c r="A125" s="156">
        <f t="shared" si="140"/>
        <v>17</v>
      </c>
      <c r="B125" s="84"/>
      <c r="F125" s="195"/>
      <c r="J125" s="195"/>
      <c r="N125" s="195"/>
      <c r="R125" s="195"/>
      <c r="V125" s="194"/>
      <c r="Z125" s="194"/>
      <c r="AD125" s="194"/>
      <c r="AH125" s="194"/>
      <c r="AL125" s="194"/>
      <c r="AP125" s="194"/>
      <c r="AT125" s="194"/>
      <c r="AX125" s="194"/>
      <c r="BB125" s="194"/>
      <c r="BF125" s="194"/>
      <c r="BJ125" s="194"/>
    </row>
    <row r="126" spans="1:63" x14ac:dyDescent="0.2">
      <c r="A126" s="156">
        <f t="shared" si="140"/>
        <v>18</v>
      </c>
      <c r="B126" s="84"/>
      <c r="F126" s="195"/>
      <c r="J126" s="195"/>
      <c r="N126" s="195"/>
      <c r="R126" s="195"/>
      <c r="V126" s="194"/>
      <c r="Z126" s="194"/>
      <c r="AD126" s="194"/>
      <c r="AH126" s="194"/>
      <c r="AL126" s="194"/>
      <c r="AP126" s="194"/>
      <c r="AT126" s="194"/>
      <c r="AX126" s="194"/>
      <c r="BB126" s="194"/>
      <c r="BF126" s="194"/>
      <c r="BJ126" s="194"/>
    </row>
    <row r="127" spans="1:63" x14ac:dyDescent="0.2">
      <c r="A127" s="156">
        <f t="shared" si="140"/>
        <v>19</v>
      </c>
      <c r="B127" s="84"/>
      <c r="F127" s="195"/>
      <c r="J127" s="195"/>
      <c r="N127" s="195"/>
      <c r="R127" s="195"/>
      <c r="V127" s="194"/>
      <c r="Z127" s="194"/>
      <c r="AD127" s="194"/>
      <c r="AH127" s="194"/>
      <c r="AL127" s="194"/>
      <c r="AP127" s="194"/>
      <c r="AT127" s="194"/>
      <c r="AX127" s="194"/>
      <c r="BB127" s="194"/>
      <c r="BF127" s="194"/>
      <c r="BJ127" s="194"/>
    </row>
    <row r="128" spans="1:63" x14ac:dyDescent="0.2">
      <c r="A128" s="156">
        <f t="shared" si="140"/>
        <v>20</v>
      </c>
      <c r="B128" s="84"/>
      <c r="F128" s="195"/>
      <c r="J128" s="195"/>
      <c r="N128" s="195"/>
      <c r="R128" s="195"/>
      <c r="V128" s="194"/>
      <c r="Z128" s="194"/>
      <c r="AD128" s="194"/>
      <c r="AH128" s="194"/>
      <c r="AL128" s="194"/>
      <c r="AP128" s="194"/>
      <c r="AT128" s="194"/>
      <c r="AX128" s="194"/>
      <c r="BB128" s="194"/>
      <c r="BF128" s="194"/>
      <c r="BJ128" s="194"/>
    </row>
  </sheetData>
  <mergeCells count="58">
    <mergeCell ref="S118:S119"/>
    <mergeCell ref="A28:B28"/>
    <mergeCell ref="Z6:AA6"/>
    <mergeCell ref="AD6:AE6"/>
    <mergeCell ref="B6:C6"/>
    <mergeCell ref="F6:G6"/>
    <mergeCell ref="J6:K6"/>
    <mergeCell ref="V6:W6"/>
    <mergeCell ref="D72:E72"/>
    <mergeCell ref="K62:K63"/>
    <mergeCell ref="D62:E63"/>
    <mergeCell ref="F62:F63"/>
    <mergeCell ref="G62:G63"/>
    <mergeCell ref="D67:E67"/>
    <mergeCell ref="D68:E68"/>
    <mergeCell ref="D69:E69"/>
    <mergeCell ref="D70:E70"/>
    <mergeCell ref="D71:E71"/>
    <mergeCell ref="N2:P2"/>
    <mergeCell ref="R2:T2"/>
    <mergeCell ref="D64:E64"/>
    <mergeCell ref="D65:E65"/>
    <mergeCell ref="D66:E66"/>
    <mergeCell ref="N6:O6"/>
    <mergeCell ref="R6:S6"/>
    <mergeCell ref="J62:J63"/>
    <mergeCell ref="D81:E81"/>
    <mergeCell ref="D92:E92"/>
    <mergeCell ref="D87:E87"/>
    <mergeCell ref="D93:E93"/>
    <mergeCell ref="D82:E82"/>
    <mergeCell ref="D83:E83"/>
    <mergeCell ref="D84:E84"/>
    <mergeCell ref="D85:E85"/>
    <mergeCell ref="D86:E86"/>
    <mergeCell ref="D88:E88"/>
    <mergeCell ref="D89:E89"/>
    <mergeCell ref="D90:E90"/>
    <mergeCell ref="D91:E91"/>
    <mergeCell ref="D73:E73"/>
    <mergeCell ref="D74:E74"/>
    <mergeCell ref="D75:E75"/>
    <mergeCell ref="D79:E79"/>
    <mergeCell ref="D76:E76"/>
    <mergeCell ref="D77:E77"/>
    <mergeCell ref="D78:E78"/>
    <mergeCell ref="D104:E104"/>
    <mergeCell ref="D105:E105"/>
    <mergeCell ref="D94:E94"/>
    <mergeCell ref="D95:E95"/>
    <mergeCell ref="D96:E96"/>
    <mergeCell ref="D97:E97"/>
    <mergeCell ref="D98:E98"/>
    <mergeCell ref="D99:E99"/>
    <mergeCell ref="D100:E100"/>
    <mergeCell ref="D101:E101"/>
    <mergeCell ref="D102:E102"/>
    <mergeCell ref="D103:E103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89"/>
  <sheetViews>
    <sheetView workbookViewId="0">
      <pane ySplit="9" topLeftCell="A10" activePane="bottomLeft" state="frozen"/>
      <selection pane="bottomLeft" activeCell="K2" sqref="K2"/>
    </sheetView>
  </sheetViews>
  <sheetFormatPr defaultRowHeight="12.75" x14ac:dyDescent="0.2"/>
  <cols>
    <col min="1" max="1" width="7.42578125" customWidth="1"/>
    <col min="2" max="2" width="1.85546875" style="42" hidden="1" customWidth="1"/>
    <col min="3" max="3" width="11.7109375" style="132" customWidth="1"/>
    <col min="4" max="4" width="46" customWidth="1"/>
    <col min="5" max="5" width="13" style="140" customWidth="1"/>
    <col min="6" max="6" width="2.140625" customWidth="1"/>
    <col min="7" max="7" width="1.85546875" style="42" hidden="1" customWidth="1"/>
    <col min="8" max="8" width="1.28515625" style="43" hidden="1" customWidth="1"/>
    <col min="9" max="9" width="18.28515625" customWidth="1"/>
  </cols>
  <sheetData>
    <row r="1" spans="1:9" ht="23.25" x14ac:dyDescent="0.35">
      <c r="A1" s="250" t="s">
        <v>84</v>
      </c>
      <c r="B1" s="250"/>
      <c r="C1" s="250"/>
      <c r="D1" s="250"/>
      <c r="E1" s="250"/>
      <c r="F1" s="250"/>
      <c r="G1" s="250"/>
      <c r="H1" s="250"/>
      <c r="I1" s="250"/>
    </row>
    <row r="2" spans="1:9" ht="18" x14ac:dyDescent="0.25">
      <c r="A2" s="19" t="s">
        <v>14</v>
      </c>
      <c r="B2" s="251" t="str">
        <f>'Základní údaje'!B3</f>
        <v>MČR</v>
      </c>
      <c r="C2" s="251"/>
      <c r="D2" s="251"/>
      <c r="E2" s="133" t="s">
        <v>15</v>
      </c>
      <c r="F2" s="252" t="str">
        <f>'Základní údaje'!F8</f>
        <v>VV SZČR</v>
      </c>
      <c r="G2" s="252"/>
      <c r="H2" s="252"/>
      <c r="I2" s="252"/>
    </row>
    <row r="3" spans="1:9" ht="18" x14ac:dyDescent="0.25">
      <c r="A3" s="19" t="s">
        <v>16</v>
      </c>
      <c r="B3" s="253" t="str">
        <f>'Základní údaje'!G3</f>
        <v>24.12.2020</v>
      </c>
      <c r="C3" s="251"/>
      <c r="D3" s="251"/>
      <c r="E3" s="133"/>
      <c r="F3" s="252"/>
      <c r="G3" s="252"/>
      <c r="H3" s="252"/>
      <c r="I3" s="19"/>
    </row>
    <row r="4" spans="1:9" hidden="1" x14ac:dyDescent="0.2">
      <c r="A4" s="19"/>
      <c r="B4" s="21"/>
      <c r="C4" s="122"/>
      <c r="D4" s="20"/>
      <c r="E4" s="133" t="s">
        <v>17</v>
      </c>
      <c r="F4" s="22" t="s">
        <v>18</v>
      </c>
      <c r="G4" s="21"/>
      <c r="H4" s="23"/>
      <c r="I4" s="19"/>
    </row>
    <row r="5" spans="1:9" hidden="1" x14ac:dyDescent="0.2">
      <c r="A5" s="24" t="s">
        <v>19</v>
      </c>
      <c r="B5" s="24"/>
      <c r="C5" s="123"/>
      <c r="D5" s="24"/>
      <c r="E5" s="24"/>
      <c r="F5" s="22" t="s">
        <v>20</v>
      </c>
      <c r="G5" s="21"/>
      <c r="H5" s="23"/>
      <c r="I5" s="19"/>
    </row>
    <row r="6" spans="1:9" hidden="1" x14ac:dyDescent="0.2">
      <c r="A6" s="25"/>
      <c r="B6" s="26"/>
      <c r="C6" s="124"/>
      <c r="D6" s="25"/>
      <c r="E6" s="24"/>
      <c r="F6" s="20"/>
      <c r="G6" s="21"/>
      <c r="H6" s="23"/>
      <c r="I6" s="19"/>
    </row>
    <row r="7" spans="1:9" s="3" customFormat="1" hidden="1" x14ac:dyDescent="0.2">
      <c r="A7" s="249" t="s">
        <v>21</v>
      </c>
      <c r="B7" s="249"/>
      <c r="C7" s="249"/>
      <c r="D7" s="249"/>
      <c r="E7" s="24" t="s">
        <v>22</v>
      </c>
      <c r="F7" s="20"/>
      <c r="G7" s="21"/>
      <c r="H7" s="23"/>
      <c r="I7" s="19"/>
    </row>
    <row r="8" spans="1:9" ht="13.5" thickBot="1" x14ac:dyDescent="0.25">
      <c r="A8" s="19"/>
      <c r="B8" s="27"/>
      <c r="C8" s="125"/>
      <c r="D8" s="28"/>
      <c r="E8" s="133"/>
      <c r="F8" s="28"/>
      <c r="G8" s="27"/>
      <c r="H8" s="29"/>
      <c r="I8" s="19"/>
    </row>
    <row r="9" spans="1:9" ht="33.75" customHeight="1" thickBot="1" x14ac:dyDescent="0.25">
      <c r="A9" s="30" t="s">
        <v>23</v>
      </c>
      <c r="B9" s="31"/>
      <c r="C9" s="126" t="s">
        <v>24</v>
      </c>
      <c r="D9" s="32" t="s">
        <v>25</v>
      </c>
      <c r="E9" s="134" t="s">
        <v>11</v>
      </c>
      <c r="F9" s="33"/>
      <c r="G9" s="34"/>
      <c r="H9" s="35"/>
      <c r="I9" s="36"/>
    </row>
    <row r="10" spans="1:9" ht="20.100000000000001" customHeight="1" x14ac:dyDescent="0.2">
      <c r="A10" s="88" t="s">
        <v>26</v>
      </c>
      <c r="B10" s="89"/>
      <c r="C10" s="127" t="s">
        <v>123</v>
      </c>
      <c r="D10" s="114" t="s">
        <v>207</v>
      </c>
      <c r="E10" s="135" t="s">
        <v>124</v>
      </c>
      <c r="F10" s="115"/>
      <c r="G10" s="116"/>
      <c r="H10" s="117"/>
      <c r="I10" s="118"/>
    </row>
    <row r="11" spans="1:9" ht="20.100000000000001" customHeight="1" x14ac:dyDescent="0.2">
      <c r="A11" s="88" t="s">
        <v>27</v>
      </c>
      <c r="B11" s="89"/>
      <c r="C11" s="113" t="s">
        <v>208</v>
      </c>
      <c r="D11" s="60" t="s">
        <v>209</v>
      </c>
      <c r="E11" s="136" t="s">
        <v>137</v>
      </c>
      <c r="F11" s="37"/>
      <c r="G11" s="38"/>
      <c r="H11" s="39"/>
      <c r="I11" s="40"/>
    </row>
    <row r="12" spans="1:9" ht="20.100000000000001" customHeight="1" x14ac:dyDescent="0.2">
      <c r="A12" s="88" t="s">
        <v>28</v>
      </c>
      <c r="B12" s="89"/>
      <c r="C12" s="113" t="s">
        <v>136</v>
      </c>
      <c r="D12" s="60" t="s">
        <v>210</v>
      </c>
      <c r="E12" s="136" t="s">
        <v>126</v>
      </c>
      <c r="F12" s="37"/>
      <c r="G12" s="38"/>
      <c r="H12" s="39"/>
      <c r="I12" s="40"/>
    </row>
    <row r="13" spans="1:9" ht="20.100000000000001" customHeight="1" x14ac:dyDescent="0.2">
      <c r="A13" s="88" t="s">
        <v>30</v>
      </c>
      <c r="B13" s="89"/>
      <c r="C13" s="128" t="s">
        <v>125</v>
      </c>
      <c r="D13" s="60" t="s">
        <v>317</v>
      </c>
      <c r="E13" s="136" t="s">
        <v>138</v>
      </c>
      <c r="F13" s="37"/>
      <c r="G13" s="38"/>
      <c r="H13" s="39"/>
      <c r="I13" s="40"/>
    </row>
    <row r="14" spans="1:9" ht="20.100000000000001" customHeight="1" x14ac:dyDescent="0.2">
      <c r="A14" s="88" t="s">
        <v>31</v>
      </c>
      <c r="B14" s="89"/>
      <c r="C14" s="128" t="s">
        <v>127</v>
      </c>
      <c r="D14" s="60" t="s">
        <v>211</v>
      </c>
      <c r="E14" s="136" t="s">
        <v>212</v>
      </c>
      <c r="F14" s="37"/>
      <c r="G14" s="41"/>
      <c r="H14" s="39"/>
      <c r="I14" s="40"/>
    </row>
    <row r="15" spans="1:9" ht="20.100000000000001" customHeight="1" x14ac:dyDescent="0.2">
      <c r="A15" s="88" t="s">
        <v>32</v>
      </c>
      <c r="B15" s="89"/>
      <c r="C15" s="113" t="s">
        <v>213</v>
      </c>
      <c r="D15" s="60" t="s">
        <v>214</v>
      </c>
      <c r="E15" s="136" t="s">
        <v>117</v>
      </c>
      <c r="F15" s="37"/>
      <c r="G15" s="38"/>
      <c r="H15" s="39"/>
      <c r="I15" s="40"/>
    </row>
    <row r="16" spans="1:9" ht="20.100000000000001" customHeight="1" x14ac:dyDescent="0.2">
      <c r="A16" s="88" t="s">
        <v>34</v>
      </c>
      <c r="B16" s="89"/>
      <c r="C16" s="128" t="s">
        <v>215</v>
      </c>
      <c r="D16" s="60" t="s">
        <v>216</v>
      </c>
      <c r="E16" s="137" t="s">
        <v>217</v>
      </c>
      <c r="F16" s="37"/>
      <c r="G16" s="38"/>
      <c r="H16" s="39"/>
      <c r="I16" s="40"/>
    </row>
    <row r="17" spans="1:9" ht="20.100000000000001" customHeight="1" x14ac:dyDescent="0.2">
      <c r="A17" s="88" t="s">
        <v>36</v>
      </c>
      <c r="B17" s="89"/>
      <c r="C17" s="128" t="s">
        <v>218</v>
      </c>
      <c r="D17" s="60" t="s">
        <v>169</v>
      </c>
      <c r="E17" s="137" t="s">
        <v>219</v>
      </c>
      <c r="F17" s="37"/>
      <c r="G17" s="38"/>
      <c r="H17" s="39"/>
      <c r="I17" s="40"/>
    </row>
    <row r="18" spans="1:9" ht="20.100000000000001" customHeight="1" x14ac:dyDescent="0.2">
      <c r="A18" s="88" t="s">
        <v>38</v>
      </c>
      <c r="B18" s="89"/>
      <c r="C18" s="128" t="s">
        <v>29</v>
      </c>
      <c r="D18" s="90" t="s">
        <v>160</v>
      </c>
      <c r="E18" s="137" t="s">
        <v>220</v>
      </c>
      <c r="F18" s="37"/>
      <c r="G18" s="38"/>
      <c r="H18" s="39"/>
      <c r="I18" s="40"/>
    </row>
    <row r="19" spans="1:9" ht="20.100000000000001" customHeight="1" x14ac:dyDescent="0.2">
      <c r="A19" s="88" t="s">
        <v>40</v>
      </c>
      <c r="B19" s="89"/>
      <c r="C19" s="128" t="s">
        <v>221</v>
      </c>
      <c r="D19" s="60" t="s">
        <v>222</v>
      </c>
      <c r="E19" s="136" t="s">
        <v>223</v>
      </c>
      <c r="F19" s="37"/>
      <c r="G19" s="38"/>
      <c r="H19" s="39"/>
      <c r="I19" s="40"/>
    </row>
    <row r="20" spans="1:9" ht="20.100000000000001" customHeight="1" x14ac:dyDescent="0.2">
      <c r="A20" s="88" t="s">
        <v>42</v>
      </c>
      <c r="B20" s="89"/>
      <c r="C20" s="128" t="s">
        <v>224</v>
      </c>
      <c r="D20" s="60" t="s">
        <v>155</v>
      </c>
      <c r="E20" s="136" t="s">
        <v>225</v>
      </c>
      <c r="F20" s="37"/>
      <c r="G20" s="38"/>
      <c r="H20" s="39"/>
      <c r="I20" s="40"/>
    </row>
    <row r="21" spans="1:9" ht="20.100000000000001" customHeight="1" x14ac:dyDescent="0.2">
      <c r="A21" s="88" t="s">
        <v>43</v>
      </c>
      <c r="B21" s="89"/>
      <c r="C21" s="128" t="s">
        <v>89</v>
      </c>
      <c r="D21" s="60" t="s">
        <v>226</v>
      </c>
      <c r="E21" s="136" t="s">
        <v>199</v>
      </c>
      <c r="F21" s="37"/>
      <c r="G21" s="38"/>
      <c r="H21" s="39"/>
      <c r="I21" s="40"/>
    </row>
    <row r="22" spans="1:9" ht="20.100000000000001" customHeight="1" x14ac:dyDescent="0.2">
      <c r="A22" s="88" t="s">
        <v>44</v>
      </c>
      <c r="B22" s="89"/>
      <c r="C22" s="128" t="s">
        <v>227</v>
      </c>
      <c r="D22" s="60" t="s">
        <v>39</v>
      </c>
      <c r="E22" s="136" t="s">
        <v>200</v>
      </c>
      <c r="F22" s="37"/>
      <c r="G22" s="41"/>
      <c r="H22" s="39"/>
      <c r="I22" s="40"/>
    </row>
    <row r="23" spans="1:9" ht="20.100000000000001" customHeight="1" x14ac:dyDescent="0.2">
      <c r="A23" s="88" t="s">
        <v>45</v>
      </c>
      <c r="B23" s="89"/>
      <c r="C23" s="128" t="s">
        <v>228</v>
      </c>
      <c r="D23" s="60" t="s">
        <v>41</v>
      </c>
      <c r="E23" s="136" t="s">
        <v>229</v>
      </c>
      <c r="F23" s="37"/>
      <c r="G23" s="38"/>
      <c r="H23" s="39"/>
      <c r="I23" s="40"/>
    </row>
    <row r="24" spans="1:9" ht="20.100000000000001" customHeight="1" x14ac:dyDescent="0.2">
      <c r="A24" s="88" t="s">
        <v>46</v>
      </c>
      <c r="B24" s="89"/>
      <c r="C24" s="128" t="s">
        <v>230</v>
      </c>
      <c r="D24" s="60" t="s">
        <v>90</v>
      </c>
      <c r="E24" s="136" t="s">
        <v>231</v>
      </c>
      <c r="F24" s="37"/>
      <c r="G24" s="38"/>
      <c r="H24" s="39"/>
      <c r="I24" s="40"/>
    </row>
    <row r="25" spans="1:9" ht="20.100000000000001" customHeight="1" x14ac:dyDescent="0.2">
      <c r="A25" s="88" t="s">
        <v>48</v>
      </c>
      <c r="B25" s="89"/>
      <c r="C25" s="128" t="s">
        <v>232</v>
      </c>
      <c r="D25" s="60" t="s">
        <v>121</v>
      </c>
      <c r="E25" s="136" t="s">
        <v>233</v>
      </c>
      <c r="F25" s="37"/>
      <c r="G25" s="38"/>
      <c r="H25" s="39"/>
      <c r="I25" s="40"/>
    </row>
    <row r="26" spans="1:9" ht="20.100000000000001" customHeight="1" x14ac:dyDescent="0.2">
      <c r="A26" s="88" t="s">
        <v>49</v>
      </c>
      <c r="B26" s="89"/>
      <c r="C26" s="128" t="s">
        <v>234</v>
      </c>
      <c r="D26" s="60" t="s">
        <v>318</v>
      </c>
      <c r="E26" s="136" t="s">
        <v>235</v>
      </c>
      <c r="F26" s="37"/>
      <c r="G26" s="38"/>
      <c r="H26" s="39"/>
      <c r="I26" s="40"/>
    </row>
    <row r="27" spans="1:9" ht="20.100000000000001" customHeight="1" x14ac:dyDescent="0.2">
      <c r="A27" s="88" t="s">
        <v>50</v>
      </c>
      <c r="B27" s="89"/>
      <c r="C27" s="128" t="s">
        <v>159</v>
      </c>
      <c r="D27" s="60" t="s">
        <v>236</v>
      </c>
      <c r="E27" s="136" t="s">
        <v>237</v>
      </c>
      <c r="F27" s="37"/>
      <c r="G27" s="38"/>
      <c r="H27" s="39"/>
      <c r="I27" s="40"/>
    </row>
    <row r="28" spans="1:9" ht="20.100000000000001" customHeight="1" x14ac:dyDescent="0.2">
      <c r="A28" s="88" t="s">
        <v>52</v>
      </c>
      <c r="B28" s="89"/>
      <c r="C28" s="128" t="s">
        <v>33</v>
      </c>
      <c r="D28" s="60" t="s">
        <v>282</v>
      </c>
      <c r="E28" s="138" t="s">
        <v>238</v>
      </c>
      <c r="F28" s="37"/>
      <c r="G28" s="41"/>
      <c r="H28" s="39"/>
      <c r="I28" s="40"/>
    </row>
    <row r="29" spans="1:9" ht="20.100000000000001" customHeight="1" x14ac:dyDescent="0.2">
      <c r="A29" s="88" t="s">
        <v>55</v>
      </c>
      <c r="B29" s="89"/>
      <c r="C29" s="128" t="s">
        <v>35</v>
      </c>
      <c r="D29" s="60" t="s">
        <v>239</v>
      </c>
      <c r="E29" s="136" t="s">
        <v>240</v>
      </c>
      <c r="F29" s="37"/>
      <c r="G29" s="41"/>
      <c r="H29" s="39"/>
      <c r="I29" s="40"/>
    </row>
    <row r="30" spans="1:9" ht="20.100000000000001" customHeight="1" x14ac:dyDescent="0.2">
      <c r="A30" s="88" t="s">
        <v>58</v>
      </c>
      <c r="B30" s="89"/>
      <c r="C30" s="128" t="s">
        <v>37</v>
      </c>
      <c r="D30" s="60" t="s">
        <v>241</v>
      </c>
      <c r="E30" s="136" t="s">
        <v>242</v>
      </c>
      <c r="F30" s="37"/>
      <c r="G30" s="41"/>
      <c r="H30" s="39"/>
      <c r="I30" s="40"/>
    </row>
    <row r="31" spans="1:9" ht="20.100000000000001" customHeight="1" x14ac:dyDescent="0.2">
      <c r="A31" s="88" t="s">
        <v>60</v>
      </c>
      <c r="B31" s="89"/>
      <c r="C31" s="128" t="s">
        <v>305</v>
      </c>
      <c r="D31" s="60" t="s">
        <v>327</v>
      </c>
      <c r="E31" s="136" t="s">
        <v>328</v>
      </c>
      <c r="F31" s="37"/>
      <c r="G31" s="41"/>
      <c r="H31" s="39"/>
      <c r="I31" s="40"/>
    </row>
    <row r="32" spans="1:9" ht="20.100000000000001" customHeight="1" x14ac:dyDescent="0.2">
      <c r="A32" s="88" t="s">
        <v>62</v>
      </c>
      <c r="B32" s="89"/>
      <c r="C32" s="128" t="s">
        <v>120</v>
      </c>
      <c r="D32" s="60" t="s">
        <v>243</v>
      </c>
      <c r="E32" s="136" t="s">
        <v>244</v>
      </c>
      <c r="F32" s="37"/>
      <c r="G32" s="41"/>
      <c r="H32" s="39"/>
      <c r="I32" s="40"/>
    </row>
    <row r="33" spans="1:9" ht="20.100000000000001" customHeight="1" x14ac:dyDescent="0.2">
      <c r="A33" s="88" t="s">
        <v>64</v>
      </c>
      <c r="B33" s="89"/>
      <c r="C33" s="128" t="s">
        <v>245</v>
      </c>
      <c r="D33" s="60" t="s">
        <v>47</v>
      </c>
      <c r="E33" s="136" t="s">
        <v>246</v>
      </c>
      <c r="F33" s="37"/>
      <c r="G33" s="41"/>
      <c r="H33" s="39"/>
      <c r="I33" s="40"/>
    </row>
    <row r="34" spans="1:9" ht="20.100000000000001" customHeight="1" x14ac:dyDescent="0.2">
      <c r="A34" s="88" t="s">
        <v>65</v>
      </c>
      <c r="B34" s="89"/>
      <c r="C34" s="113" t="s">
        <v>247</v>
      </c>
      <c r="D34" s="60" t="s">
        <v>248</v>
      </c>
      <c r="E34" s="136" t="s">
        <v>285</v>
      </c>
      <c r="F34" s="37"/>
      <c r="G34" s="41"/>
      <c r="H34" s="39"/>
      <c r="I34" s="40"/>
    </row>
    <row r="35" spans="1:9" ht="20.100000000000001" customHeight="1" x14ac:dyDescent="0.2">
      <c r="A35" s="88" t="s">
        <v>67</v>
      </c>
      <c r="B35" s="89"/>
      <c r="C35" s="128" t="s">
        <v>249</v>
      </c>
      <c r="D35" s="60" t="s">
        <v>51</v>
      </c>
      <c r="E35" s="136" t="s">
        <v>201</v>
      </c>
      <c r="F35" s="37"/>
      <c r="G35" s="41"/>
      <c r="H35" s="39"/>
      <c r="I35" s="40"/>
    </row>
    <row r="36" spans="1:9" ht="20.100000000000001" customHeight="1" x14ac:dyDescent="0.2">
      <c r="A36" s="88" t="s">
        <v>68</v>
      </c>
      <c r="B36" s="89"/>
      <c r="C36" s="128" t="s">
        <v>250</v>
      </c>
      <c r="D36" s="60" t="s">
        <v>301</v>
      </c>
      <c r="E36" s="136" t="s">
        <v>300</v>
      </c>
      <c r="F36" s="37"/>
      <c r="G36" s="41"/>
      <c r="H36" s="39"/>
      <c r="I36" s="40"/>
    </row>
    <row r="37" spans="1:9" ht="20.100000000000001" customHeight="1" x14ac:dyDescent="0.2">
      <c r="A37" s="88" t="s">
        <v>70</v>
      </c>
      <c r="B37" s="89"/>
      <c r="C37" s="128" t="s">
        <v>251</v>
      </c>
      <c r="D37" s="60" t="s">
        <v>54</v>
      </c>
      <c r="E37" s="136" t="s">
        <v>202</v>
      </c>
      <c r="F37" s="37"/>
      <c r="G37" s="38"/>
      <c r="H37" s="39"/>
      <c r="I37" s="40"/>
    </row>
    <row r="38" spans="1:9" ht="20.100000000000001" customHeight="1" x14ac:dyDescent="0.2">
      <c r="A38" s="88" t="s">
        <v>72</v>
      </c>
      <c r="B38" s="89"/>
      <c r="C38" s="128" t="s">
        <v>252</v>
      </c>
      <c r="D38" s="60" t="s">
        <v>57</v>
      </c>
      <c r="E38" s="136" t="s">
        <v>88</v>
      </c>
      <c r="F38" s="37"/>
      <c r="G38" s="38"/>
      <c r="H38" s="39"/>
      <c r="I38" s="40"/>
    </row>
    <row r="39" spans="1:9" ht="20.100000000000001" customHeight="1" x14ac:dyDescent="0.2">
      <c r="A39" s="88" t="s">
        <v>75</v>
      </c>
      <c r="B39" s="89"/>
      <c r="C39" s="128" t="s">
        <v>53</v>
      </c>
      <c r="D39" s="60" t="s">
        <v>119</v>
      </c>
      <c r="E39" s="136" t="s">
        <v>118</v>
      </c>
      <c r="F39" s="37"/>
      <c r="G39" s="41"/>
      <c r="H39" s="39"/>
      <c r="I39" s="40"/>
    </row>
    <row r="40" spans="1:9" ht="20.100000000000001" customHeight="1" x14ac:dyDescent="0.2">
      <c r="A40" s="88" t="s">
        <v>77</v>
      </c>
      <c r="B40" s="89"/>
      <c r="C40" s="128" t="s">
        <v>56</v>
      </c>
      <c r="D40" s="60" t="s">
        <v>59</v>
      </c>
      <c r="E40" s="136" t="s">
        <v>203</v>
      </c>
      <c r="F40" s="37"/>
      <c r="G40" s="41"/>
      <c r="H40" s="39"/>
      <c r="I40" s="40"/>
    </row>
    <row r="41" spans="1:9" ht="20.100000000000001" customHeight="1" x14ac:dyDescent="0.2">
      <c r="A41" s="88" t="s">
        <v>80</v>
      </c>
      <c r="B41" s="89"/>
      <c r="C41" s="128" t="s">
        <v>253</v>
      </c>
      <c r="D41" s="60" t="s">
        <v>158</v>
      </c>
      <c r="E41" s="136" t="s">
        <v>204</v>
      </c>
      <c r="F41" s="37"/>
      <c r="G41" s="41"/>
      <c r="H41" s="39"/>
      <c r="I41" s="40"/>
    </row>
    <row r="42" spans="1:9" ht="20.100000000000001" customHeight="1" x14ac:dyDescent="0.2">
      <c r="A42" s="88" t="s">
        <v>82</v>
      </c>
      <c r="B42" s="89"/>
      <c r="C42" s="128" t="s">
        <v>139</v>
      </c>
      <c r="D42" s="60" t="s">
        <v>140</v>
      </c>
      <c r="E42" s="136" t="s">
        <v>254</v>
      </c>
      <c r="F42" s="37"/>
      <c r="G42" s="41"/>
      <c r="H42" s="39"/>
      <c r="I42" s="40"/>
    </row>
    <row r="43" spans="1:9" ht="20.100000000000001" customHeight="1" x14ac:dyDescent="0.2">
      <c r="A43" s="88" t="s">
        <v>91</v>
      </c>
      <c r="B43" s="89"/>
      <c r="C43" s="128" t="s">
        <v>255</v>
      </c>
      <c r="D43" s="60" t="s">
        <v>256</v>
      </c>
      <c r="E43" s="136" t="s">
        <v>257</v>
      </c>
      <c r="F43" s="37"/>
      <c r="G43" s="38"/>
      <c r="H43" s="39"/>
      <c r="I43" s="40"/>
    </row>
    <row r="44" spans="1:9" ht="20.100000000000001" customHeight="1" x14ac:dyDescent="0.2">
      <c r="A44" s="88" t="s">
        <v>92</v>
      </c>
      <c r="B44" s="89"/>
      <c r="C44" s="128" t="s">
        <v>61</v>
      </c>
      <c r="D44" s="60" t="s">
        <v>258</v>
      </c>
      <c r="E44" s="138" t="s">
        <v>128</v>
      </c>
      <c r="F44" s="37"/>
      <c r="G44" s="38"/>
      <c r="H44" s="39"/>
      <c r="I44" s="40"/>
    </row>
    <row r="45" spans="1:9" ht="20.100000000000001" customHeight="1" x14ac:dyDescent="0.2">
      <c r="A45" s="88" t="s">
        <v>93</v>
      </c>
      <c r="B45" s="89"/>
      <c r="C45" s="128" t="s">
        <v>63</v>
      </c>
      <c r="D45" s="60" t="s">
        <v>129</v>
      </c>
      <c r="E45" s="136" t="s">
        <v>259</v>
      </c>
      <c r="F45" s="37"/>
      <c r="G45" s="38"/>
      <c r="H45" s="39"/>
      <c r="I45" s="40"/>
    </row>
    <row r="46" spans="1:9" ht="20.100000000000001" customHeight="1" x14ac:dyDescent="0.2">
      <c r="A46" s="88" t="s">
        <v>94</v>
      </c>
      <c r="B46" s="89"/>
      <c r="C46" s="128" t="s">
        <v>260</v>
      </c>
      <c r="D46" s="60" t="s">
        <v>142</v>
      </c>
      <c r="E46" s="136" t="s">
        <v>261</v>
      </c>
      <c r="F46" s="37"/>
      <c r="G46" s="38"/>
      <c r="H46" s="39"/>
      <c r="I46" s="40"/>
    </row>
    <row r="47" spans="1:9" ht="20.100000000000001" customHeight="1" x14ac:dyDescent="0.2">
      <c r="A47" s="88" t="s">
        <v>95</v>
      </c>
      <c r="B47" s="89"/>
      <c r="C47" s="128" t="s">
        <v>141</v>
      </c>
      <c r="D47" s="60" t="s">
        <v>122</v>
      </c>
      <c r="E47" s="136" t="s">
        <v>297</v>
      </c>
      <c r="F47" s="37"/>
      <c r="G47" s="38"/>
      <c r="H47" s="39"/>
      <c r="I47" s="40"/>
    </row>
    <row r="48" spans="1:9" ht="20.100000000000001" customHeight="1" x14ac:dyDescent="0.2">
      <c r="A48" s="88" t="s">
        <v>96</v>
      </c>
      <c r="B48" s="89"/>
      <c r="C48" s="128" t="s">
        <v>262</v>
      </c>
      <c r="D48" s="60" t="s">
        <v>316</v>
      </c>
      <c r="E48" s="136" t="s">
        <v>66</v>
      </c>
      <c r="F48" s="37"/>
      <c r="G48" s="41"/>
      <c r="H48" s="39"/>
      <c r="I48" s="40"/>
    </row>
    <row r="49" spans="1:13" ht="20.100000000000001" customHeight="1" x14ac:dyDescent="0.2">
      <c r="A49" s="88" t="s">
        <v>97</v>
      </c>
      <c r="B49" s="89"/>
      <c r="C49" s="113" t="s">
        <v>263</v>
      </c>
      <c r="D49" s="60" t="s">
        <v>283</v>
      </c>
      <c r="E49" s="136" t="s">
        <v>205</v>
      </c>
      <c r="F49" s="37"/>
      <c r="G49" s="41"/>
      <c r="H49" s="39"/>
      <c r="I49" s="40"/>
    </row>
    <row r="50" spans="1:13" ht="20.100000000000001" customHeight="1" x14ac:dyDescent="0.2">
      <c r="A50" s="88" t="s">
        <v>98</v>
      </c>
      <c r="B50" s="89"/>
      <c r="C50" s="128" t="s">
        <v>264</v>
      </c>
      <c r="D50" s="60" t="s">
        <v>265</v>
      </c>
      <c r="E50" s="136" t="s">
        <v>266</v>
      </c>
      <c r="F50" s="37"/>
      <c r="G50" s="38"/>
      <c r="H50" s="39"/>
      <c r="I50" s="40"/>
    </row>
    <row r="51" spans="1:13" ht="20.100000000000001" customHeight="1" x14ac:dyDescent="0.2">
      <c r="A51" s="88" t="s">
        <v>99</v>
      </c>
      <c r="B51" s="89"/>
      <c r="C51" s="128" t="s">
        <v>299</v>
      </c>
      <c r="D51" s="60" t="s">
        <v>298</v>
      </c>
      <c r="E51" s="136" t="s">
        <v>302</v>
      </c>
      <c r="F51" s="37"/>
      <c r="G51" s="38"/>
      <c r="H51" s="39"/>
      <c r="I51" s="40"/>
    </row>
    <row r="52" spans="1:13" ht="20.100000000000001" customHeight="1" x14ac:dyDescent="0.2">
      <c r="A52" s="88" t="s">
        <v>100</v>
      </c>
      <c r="B52" s="89"/>
      <c r="C52" s="128" t="s">
        <v>69</v>
      </c>
      <c r="D52" s="60" t="s">
        <v>267</v>
      </c>
      <c r="E52" s="136" t="s">
        <v>268</v>
      </c>
      <c r="F52" s="37"/>
      <c r="G52" s="38"/>
      <c r="H52" s="39"/>
      <c r="I52" s="40"/>
      <c r="L52" s="58"/>
      <c r="M52" s="59"/>
    </row>
    <row r="53" spans="1:13" ht="20.100000000000001" customHeight="1" x14ac:dyDescent="0.2">
      <c r="A53" s="88" t="s">
        <v>101</v>
      </c>
      <c r="B53" s="89"/>
      <c r="C53" s="128" t="s">
        <v>71</v>
      </c>
      <c r="D53" s="60" t="s">
        <v>156</v>
      </c>
      <c r="E53" s="136" t="s">
        <v>269</v>
      </c>
      <c r="F53" s="37"/>
      <c r="G53" s="41"/>
      <c r="H53" s="39"/>
      <c r="I53" s="40"/>
    </row>
    <row r="54" spans="1:13" ht="20.100000000000001" customHeight="1" x14ac:dyDescent="0.2">
      <c r="A54" s="88" t="s">
        <v>102</v>
      </c>
      <c r="B54" s="89"/>
      <c r="C54" s="128" t="s">
        <v>73</v>
      </c>
      <c r="D54" s="60" t="s">
        <v>74</v>
      </c>
      <c r="E54" s="136" t="s">
        <v>270</v>
      </c>
      <c r="F54" s="37"/>
      <c r="G54" s="38"/>
      <c r="H54" s="39"/>
      <c r="I54" s="40"/>
    </row>
    <row r="55" spans="1:13" ht="20.100000000000001" customHeight="1" x14ac:dyDescent="0.2">
      <c r="A55" s="88" t="s">
        <v>103</v>
      </c>
      <c r="B55" s="89"/>
      <c r="C55" s="128" t="s">
        <v>271</v>
      </c>
      <c r="D55" s="60" t="s">
        <v>272</v>
      </c>
      <c r="E55" s="136" t="s">
        <v>273</v>
      </c>
      <c r="F55" s="37"/>
      <c r="G55" s="41"/>
      <c r="H55" s="39"/>
      <c r="I55" s="40"/>
    </row>
    <row r="56" spans="1:13" ht="20.100000000000001" customHeight="1" x14ac:dyDescent="0.2">
      <c r="A56" s="88" t="s">
        <v>104</v>
      </c>
      <c r="B56" s="91"/>
      <c r="C56" s="128" t="s">
        <v>76</v>
      </c>
      <c r="D56" s="60" t="s">
        <v>274</v>
      </c>
      <c r="E56" s="136" t="s">
        <v>275</v>
      </c>
      <c r="F56" s="37"/>
      <c r="G56" s="41"/>
      <c r="H56" s="39"/>
      <c r="I56" s="40"/>
    </row>
    <row r="57" spans="1:13" ht="20.100000000000001" customHeight="1" x14ac:dyDescent="0.2">
      <c r="A57" s="88" t="s">
        <v>105</v>
      </c>
      <c r="B57" s="89"/>
      <c r="C57" s="129" t="s">
        <v>276</v>
      </c>
      <c r="D57" s="60" t="s">
        <v>284</v>
      </c>
      <c r="E57" s="138" t="s">
        <v>79</v>
      </c>
      <c r="F57" s="37"/>
      <c r="G57" s="41"/>
      <c r="H57" s="39"/>
      <c r="I57" s="40"/>
    </row>
    <row r="58" spans="1:13" ht="20.100000000000001" customHeight="1" x14ac:dyDescent="0.2">
      <c r="A58" s="88" t="s">
        <v>106</v>
      </c>
      <c r="B58" s="92"/>
      <c r="C58" s="130" t="s">
        <v>277</v>
      </c>
      <c r="D58" s="60" t="s">
        <v>81</v>
      </c>
      <c r="E58" s="136" t="s">
        <v>278</v>
      </c>
      <c r="F58" s="46"/>
      <c r="G58" s="47"/>
      <c r="H58" s="48"/>
      <c r="I58" s="51"/>
    </row>
    <row r="59" spans="1:13" ht="20.100000000000001" customHeight="1" x14ac:dyDescent="0.2">
      <c r="A59" s="88" t="s">
        <v>107</v>
      </c>
      <c r="B59" s="93"/>
      <c r="C59" s="130" t="s">
        <v>279</v>
      </c>
      <c r="D59" s="60" t="s">
        <v>280</v>
      </c>
      <c r="E59" s="136" t="s">
        <v>281</v>
      </c>
      <c r="F59" s="46"/>
      <c r="G59" s="47"/>
      <c r="H59" s="48"/>
      <c r="I59" s="49"/>
    </row>
    <row r="60" spans="1:13" ht="20.100000000000001" customHeight="1" x14ac:dyDescent="0.2">
      <c r="A60" s="88" t="s">
        <v>108</v>
      </c>
      <c r="B60" s="94"/>
      <c r="C60" s="130" t="s">
        <v>78</v>
      </c>
      <c r="D60" s="60" t="s">
        <v>83</v>
      </c>
      <c r="E60" s="136" t="s">
        <v>206</v>
      </c>
      <c r="F60" s="46"/>
      <c r="G60" s="47"/>
      <c r="H60" s="48"/>
      <c r="I60" s="50"/>
    </row>
    <row r="61" spans="1:13" ht="20.100000000000001" customHeight="1" x14ac:dyDescent="0.2">
      <c r="A61" s="88" t="s">
        <v>109</v>
      </c>
      <c r="B61" s="94"/>
      <c r="C61" s="130" t="s">
        <v>329</v>
      </c>
      <c r="D61" s="60" t="s">
        <v>330</v>
      </c>
      <c r="E61" s="136" t="s">
        <v>331</v>
      </c>
      <c r="F61" s="46"/>
      <c r="G61" s="47"/>
      <c r="H61" s="48"/>
      <c r="I61" s="50"/>
    </row>
    <row r="62" spans="1:13" ht="20.100000000000001" customHeight="1" x14ac:dyDescent="0.2">
      <c r="A62" s="88" t="s">
        <v>110</v>
      </c>
      <c r="B62" s="94"/>
      <c r="C62" s="130"/>
      <c r="D62" s="60"/>
      <c r="E62" s="136"/>
      <c r="F62" s="46"/>
      <c r="G62" s="47"/>
      <c r="H62" s="48"/>
      <c r="I62" s="50"/>
    </row>
    <row r="63" spans="1:13" ht="20.100000000000001" customHeight="1" x14ac:dyDescent="0.2">
      <c r="A63" s="88" t="s">
        <v>111</v>
      </c>
      <c r="B63" s="94"/>
      <c r="C63" s="130"/>
      <c r="D63" s="60"/>
      <c r="E63" s="136"/>
      <c r="F63" s="37"/>
      <c r="G63" s="47"/>
      <c r="H63" s="48"/>
      <c r="I63" s="50"/>
    </row>
    <row r="64" spans="1:13" ht="20.100000000000001" customHeight="1" x14ac:dyDescent="0.2">
      <c r="A64" s="88" t="s">
        <v>112</v>
      </c>
      <c r="B64" s="94"/>
      <c r="C64" s="130"/>
      <c r="D64" s="60"/>
      <c r="E64" s="136"/>
      <c r="F64" s="46"/>
      <c r="G64" s="47"/>
      <c r="H64" s="48"/>
      <c r="I64" s="50"/>
    </row>
    <row r="65" spans="1:9" ht="20.100000000000001" customHeight="1" x14ac:dyDescent="0.2">
      <c r="A65" s="88" t="s">
        <v>113</v>
      </c>
      <c r="B65" s="94"/>
      <c r="C65" s="130"/>
      <c r="D65" s="60"/>
      <c r="E65" s="136"/>
      <c r="F65" s="46"/>
      <c r="G65" s="47"/>
      <c r="H65" s="48"/>
      <c r="I65" s="50"/>
    </row>
    <row r="66" spans="1:9" ht="20.100000000000001" customHeight="1" x14ac:dyDescent="0.2">
      <c r="A66" s="88" t="s">
        <v>114</v>
      </c>
      <c r="B66" s="94"/>
      <c r="C66" s="130"/>
      <c r="D66" s="60"/>
      <c r="E66" s="136"/>
      <c r="F66" s="46"/>
      <c r="G66" s="47"/>
      <c r="H66" s="48"/>
      <c r="I66" s="50"/>
    </row>
    <row r="67" spans="1:9" ht="20.100000000000001" customHeight="1" x14ac:dyDescent="0.2">
      <c r="A67" s="95" t="s">
        <v>115</v>
      </c>
      <c r="B67" s="94"/>
      <c r="C67" s="130"/>
      <c r="D67" s="60"/>
      <c r="E67" s="136"/>
      <c r="F67" s="52"/>
      <c r="G67" s="53"/>
      <c r="H67" s="54"/>
      <c r="I67" s="55"/>
    </row>
    <row r="68" spans="1:9" ht="20.100000000000001" customHeight="1" x14ac:dyDescent="0.2">
      <c r="A68" s="96">
        <v>59</v>
      </c>
      <c r="B68" s="92"/>
      <c r="C68" s="130"/>
      <c r="D68" s="60"/>
      <c r="E68" s="136"/>
      <c r="F68" s="56"/>
      <c r="G68" s="47"/>
      <c r="H68" s="48"/>
      <c r="I68" s="50"/>
    </row>
    <row r="69" spans="1:9" ht="20.100000000000001" customHeight="1" x14ac:dyDescent="0.2">
      <c r="A69" s="96">
        <v>60</v>
      </c>
      <c r="B69" s="92"/>
      <c r="C69" s="130"/>
      <c r="D69" s="60"/>
      <c r="E69" s="136"/>
      <c r="F69" s="46"/>
      <c r="G69" s="47"/>
      <c r="H69" s="48"/>
      <c r="I69" s="50"/>
    </row>
    <row r="70" spans="1:9" ht="20.100000000000001" customHeight="1" x14ac:dyDescent="0.2">
      <c r="A70" s="96">
        <v>61</v>
      </c>
      <c r="B70" s="92"/>
      <c r="C70" s="130"/>
      <c r="D70" s="60"/>
      <c r="E70" s="136"/>
      <c r="F70" s="46"/>
      <c r="G70" s="47"/>
      <c r="H70" s="48"/>
      <c r="I70" s="50"/>
    </row>
    <row r="71" spans="1:9" ht="20.100000000000001" customHeight="1" x14ac:dyDescent="0.2">
      <c r="A71" s="96">
        <v>62</v>
      </c>
      <c r="B71" s="92"/>
      <c r="C71" s="130"/>
      <c r="D71" s="60"/>
      <c r="E71" s="136"/>
      <c r="F71" s="76"/>
      <c r="G71" s="77"/>
      <c r="H71" s="78"/>
      <c r="I71" s="79"/>
    </row>
    <row r="72" spans="1:9" ht="20.100000000000001" customHeight="1" x14ac:dyDescent="0.2">
      <c r="A72" s="96">
        <v>63</v>
      </c>
      <c r="B72" s="92"/>
      <c r="C72" s="130"/>
      <c r="D72" s="60"/>
      <c r="E72" s="136"/>
      <c r="F72" s="76"/>
      <c r="G72" s="77"/>
      <c r="H72" s="78"/>
      <c r="I72" s="79"/>
    </row>
    <row r="73" spans="1:9" ht="20.100000000000001" customHeight="1" x14ac:dyDescent="0.2">
      <c r="A73" s="96">
        <v>64</v>
      </c>
      <c r="B73" s="92"/>
      <c r="C73" s="130"/>
      <c r="D73" s="60"/>
      <c r="E73" s="136"/>
      <c r="F73" s="76"/>
      <c r="G73" s="77"/>
      <c r="H73" s="78"/>
      <c r="I73" s="79"/>
    </row>
    <row r="74" spans="1:9" ht="20.100000000000001" customHeight="1" x14ac:dyDescent="0.2">
      <c r="A74" s="96">
        <v>65</v>
      </c>
      <c r="B74" s="92"/>
      <c r="C74" s="130"/>
      <c r="D74" s="60"/>
      <c r="E74" s="136"/>
      <c r="F74" s="76"/>
      <c r="G74" s="77"/>
      <c r="H74" s="78"/>
      <c r="I74" s="79"/>
    </row>
    <row r="75" spans="1:9" ht="20.100000000000001" customHeight="1" x14ac:dyDescent="0.2">
      <c r="A75" s="96">
        <v>66</v>
      </c>
      <c r="B75" s="92"/>
      <c r="C75" s="130"/>
      <c r="D75" s="60"/>
      <c r="E75" s="136"/>
      <c r="F75" s="76"/>
      <c r="G75" s="77"/>
      <c r="H75" s="78"/>
      <c r="I75" s="79"/>
    </row>
    <row r="76" spans="1:9" ht="20.100000000000001" customHeight="1" x14ac:dyDescent="0.2">
      <c r="A76" s="96">
        <v>67</v>
      </c>
      <c r="B76" s="92"/>
      <c r="C76" s="130"/>
      <c r="D76" s="60"/>
      <c r="E76" s="136"/>
      <c r="F76" s="76"/>
      <c r="G76" s="77"/>
      <c r="H76" s="78"/>
      <c r="I76" s="79"/>
    </row>
    <row r="77" spans="1:9" ht="20.100000000000001" customHeight="1" x14ac:dyDescent="0.2">
      <c r="A77" s="96">
        <v>68</v>
      </c>
      <c r="B77" s="92"/>
      <c r="C77" s="130"/>
      <c r="D77" s="60"/>
      <c r="E77" s="136"/>
      <c r="F77" s="76"/>
      <c r="G77" s="77"/>
      <c r="H77" s="78"/>
      <c r="I77" s="79"/>
    </row>
    <row r="78" spans="1:9" ht="20.100000000000001" customHeight="1" x14ac:dyDescent="0.2">
      <c r="A78" s="96">
        <v>69</v>
      </c>
      <c r="B78" s="92"/>
      <c r="C78" s="130"/>
      <c r="D78" s="60"/>
      <c r="E78" s="136"/>
      <c r="F78" s="76"/>
      <c r="G78" s="77"/>
      <c r="H78" s="78"/>
      <c r="I78" s="79"/>
    </row>
    <row r="79" spans="1:9" ht="20.100000000000001" customHeight="1" x14ac:dyDescent="0.2">
      <c r="A79" s="96">
        <v>70</v>
      </c>
      <c r="B79" s="92"/>
      <c r="C79" s="130"/>
      <c r="D79" s="60"/>
      <c r="E79" s="136"/>
      <c r="F79" s="76"/>
      <c r="G79" s="77"/>
      <c r="H79" s="78"/>
      <c r="I79" s="79"/>
    </row>
    <row r="80" spans="1:9" ht="20.100000000000001" customHeight="1" x14ac:dyDescent="0.2">
      <c r="A80" s="96">
        <v>71</v>
      </c>
      <c r="B80" s="92"/>
      <c r="C80" s="130"/>
      <c r="D80" s="60"/>
      <c r="E80" s="136"/>
      <c r="F80" s="76"/>
      <c r="G80" s="77"/>
      <c r="H80" s="78"/>
      <c r="I80" s="79"/>
    </row>
    <row r="81" spans="1:9" ht="20.100000000000001" customHeight="1" x14ac:dyDescent="0.2">
      <c r="A81" s="88" t="s">
        <v>172</v>
      </c>
      <c r="B81" s="93"/>
      <c r="C81" s="130"/>
      <c r="D81" s="60"/>
      <c r="E81" s="136"/>
      <c r="F81" s="46"/>
      <c r="G81" s="47"/>
      <c r="H81" s="48"/>
      <c r="I81" s="50"/>
    </row>
    <row r="82" spans="1:9" ht="20.100000000000001" customHeight="1" x14ac:dyDescent="0.2">
      <c r="A82" s="88" t="s">
        <v>173</v>
      </c>
      <c r="B82" s="94"/>
      <c r="C82" s="130"/>
      <c r="D82" s="60"/>
      <c r="E82" s="136"/>
      <c r="F82" s="46"/>
      <c r="G82" s="47"/>
      <c r="H82" s="48"/>
      <c r="I82" s="50"/>
    </row>
    <row r="83" spans="1:9" ht="20.100000000000001" customHeight="1" x14ac:dyDescent="0.2">
      <c r="A83" s="88" t="s">
        <v>174</v>
      </c>
      <c r="B83" s="94"/>
      <c r="C83" s="130"/>
      <c r="D83" s="60"/>
      <c r="E83" s="136"/>
      <c r="F83" s="46"/>
      <c r="G83" s="47"/>
      <c r="H83" s="48"/>
      <c r="I83" s="50"/>
    </row>
    <row r="84" spans="1:9" ht="20.100000000000001" customHeight="1" x14ac:dyDescent="0.2">
      <c r="A84" s="88" t="s">
        <v>175</v>
      </c>
      <c r="B84" s="94"/>
      <c r="C84" s="130"/>
      <c r="D84" s="60"/>
      <c r="E84" s="136"/>
      <c r="F84" s="37"/>
      <c r="G84" s="47"/>
      <c r="H84" s="48"/>
      <c r="I84" s="50"/>
    </row>
    <row r="85" spans="1:9" ht="20.100000000000001" customHeight="1" x14ac:dyDescent="0.2">
      <c r="A85" s="88" t="s">
        <v>176</v>
      </c>
      <c r="B85" s="94"/>
      <c r="C85" s="130"/>
      <c r="D85" s="60"/>
      <c r="E85" s="136"/>
      <c r="F85" s="46"/>
      <c r="G85" s="47"/>
      <c r="H85" s="48"/>
      <c r="I85" s="50"/>
    </row>
    <row r="86" spans="1:9" ht="20.100000000000001" customHeight="1" x14ac:dyDescent="0.2">
      <c r="A86" s="88" t="s">
        <v>177</v>
      </c>
      <c r="B86" s="94"/>
      <c r="C86" s="130"/>
      <c r="D86" s="60"/>
      <c r="E86" s="136"/>
      <c r="F86" s="46"/>
      <c r="G86" s="47"/>
      <c r="H86" s="48"/>
      <c r="I86" s="50"/>
    </row>
    <row r="87" spans="1:9" ht="20.100000000000001" customHeight="1" x14ac:dyDescent="0.2">
      <c r="A87" s="88" t="s">
        <v>178</v>
      </c>
      <c r="B87" s="94"/>
      <c r="C87" s="130"/>
      <c r="D87" s="60"/>
      <c r="E87" s="136"/>
      <c r="F87" s="46"/>
      <c r="G87" s="47"/>
      <c r="H87" s="48"/>
      <c r="I87" s="50"/>
    </row>
    <row r="88" spans="1:9" ht="20.100000000000001" customHeight="1" x14ac:dyDescent="0.2">
      <c r="A88" s="95" t="s">
        <v>179</v>
      </c>
      <c r="B88" s="94"/>
      <c r="C88" s="130"/>
      <c r="D88" s="60"/>
      <c r="E88" s="136"/>
      <c r="F88" s="52"/>
      <c r="G88" s="53"/>
      <c r="H88" s="54"/>
      <c r="I88" s="55"/>
    </row>
    <row r="89" spans="1:9" ht="20.100000000000001" customHeight="1" thickBot="1" x14ac:dyDescent="0.25">
      <c r="A89" s="97">
        <v>80</v>
      </c>
      <c r="B89" s="98"/>
      <c r="C89" s="131"/>
      <c r="D89" s="99"/>
      <c r="E89" s="139"/>
      <c r="F89" s="87"/>
      <c r="G89" s="80"/>
      <c r="H89" s="81"/>
      <c r="I89" s="82"/>
    </row>
  </sheetData>
  <mergeCells count="6">
    <mergeCell ref="A7:D7"/>
    <mergeCell ref="A1:I1"/>
    <mergeCell ref="B2:D2"/>
    <mergeCell ref="F2:I2"/>
    <mergeCell ref="B3:D3"/>
    <mergeCell ref="F3:H3"/>
  </mergeCells>
  <phoneticPr fontId="1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V12" sqref="V12"/>
    </sheetView>
  </sheetViews>
  <sheetFormatPr defaultRowHeight="12.75" x14ac:dyDescent="0.2"/>
  <cols>
    <col min="1" max="1" width="28.7109375" customWidth="1"/>
    <col min="2" max="2" width="18.7109375" customWidth="1"/>
    <col min="3" max="3" width="28.7109375" customWidth="1"/>
    <col min="4" max="4" width="18.7109375" customWidth="1"/>
    <col min="7" max="7" width="12.7109375" hidden="1" customWidth="1"/>
    <col min="8" max="8" width="27" hidden="1" customWidth="1"/>
    <col min="9" max="9" width="14.7109375" hidden="1" customWidth="1"/>
    <col min="10" max="10" width="9.140625" hidden="1" customWidth="1"/>
    <col min="11" max="11" width="27.85546875" hidden="1" customWidth="1"/>
    <col min="12" max="12" width="14.7109375" hidden="1" customWidth="1"/>
    <col min="13" max="13" width="9.140625" hidden="1" customWidth="1"/>
    <col min="14" max="17" width="5.7109375" style="64" hidden="1" customWidth="1"/>
    <col min="18" max="18" width="0" hidden="1" customWidth="1"/>
  </cols>
  <sheetData>
    <row r="1" spans="1:17" ht="26.25" x14ac:dyDescent="0.4">
      <c r="A1" s="260" t="s">
        <v>303</v>
      </c>
      <c r="B1" s="260"/>
      <c r="C1" s="260"/>
      <c r="D1" s="260"/>
    </row>
    <row r="2" spans="1:17" ht="26.25" x14ac:dyDescent="0.4">
      <c r="A2" s="260" t="s">
        <v>304</v>
      </c>
      <c r="B2" s="260"/>
      <c r="C2" s="260"/>
      <c r="D2" s="260"/>
    </row>
    <row r="3" spans="1:17" ht="39.75" customHeight="1" thickBot="1" x14ac:dyDescent="0.25"/>
    <row r="4" spans="1:17" ht="24" thickTop="1" x14ac:dyDescent="0.35">
      <c r="A4" s="254" t="str">
        <f>[1]List1!$O$111</f>
        <v>česky</v>
      </c>
      <c r="B4" s="255"/>
      <c r="C4" s="255" t="str">
        <f>[1]List1!$X$112</f>
        <v>English</v>
      </c>
      <c r="D4" s="258"/>
      <c r="N4" s="64">
        <v>999</v>
      </c>
    </row>
    <row r="5" spans="1:17" ht="24" thickBot="1" x14ac:dyDescent="0.4">
      <c r="A5" s="256" t="str">
        <f>[1]List1!$X$111</f>
        <v>Czech</v>
      </c>
      <c r="B5" s="257"/>
      <c r="C5" s="257" t="str">
        <f>[1]List1!$O$112</f>
        <v>anglicky</v>
      </c>
      <c r="D5" s="259"/>
    </row>
    <row r="6" spans="1:17" ht="18" x14ac:dyDescent="0.2">
      <c r="A6" s="165" t="str">
        <f>[1]List1!$O$110</f>
        <v>dlouhý název</v>
      </c>
      <c r="B6" s="166" t="str">
        <f>[1]List1!$O$109</f>
        <v>krátký název</v>
      </c>
      <c r="C6" s="167" t="str">
        <f>[1]List1!$X$110</f>
        <v>long name</v>
      </c>
      <c r="D6" s="168" t="str">
        <f>[1]List1!$X$109</f>
        <v>short name</v>
      </c>
    </row>
    <row r="7" spans="1:17" ht="18.75" thickBot="1" x14ac:dyDescent="0.25">
      <c r="A7" s="169" t="str">
        <f>C6</f>
        <v>long name</v>
      </c>
      <c r="B7" s="170" t="str">
        <f>D6</f>
        <v>short name</v>
      </c>
      <c r="C7" s="171" t="str">
        <f>A6</f>
        <v>dlouhý název</v>
      </c>
      <c r="D7" s="172" t="str">
        <f>B6</f>
        <v>krátký název</v>
      </c>
      <c r="H7" s="64">
        <v>1</v>
      </c>
      <c r="I7" s="64">
        <f>H7+1</f>
        <v>2</v>
      </c>
      <c r="J7" s="64">
        <f>I7+1</f>
        <v>3</v>
      </c>
      <c r="K7" s="64">
        <f>J7+1</f>
        <v>4</v>
      </c>
      <c r="L7" s="64">
        <f>K7+1</f>
        <v>5</v>
      </c>
    </row>
    <row r="8" spans="1:17" hidden="1" x14ac:dyDescent="0.2">
      <c r="A8" s="161"/>
      <c r="B8" s="163"/>
      <c r="C8" s="164"/>
      <c r="D8" s="162"/>
    </row>
    <row r="9" spans="1:17" s="1" customFormat="1" ht="27.95" customHeight="1" x14ac:dyDescent="0.2">
      <c r="A9" s="173" t="str">
        <f>IF(Q9=$N$4,"",(INDEX($H$9:$L$24,Q9,$H$7)))</f>
        <v>senioři</v>
      </c>
      <c r="B9" s="174" t="str">
        <f>IF(Q9=$N$4,"",(INDEX($H$9:$L$24,Q9,$I$7)))</f>
        <v>sen</v>
      </c>
      <c r="C9" s="175" t="str">
        <f>IF(Q9=$N$4,"",(INDEX($H$9:$L$24,Q9,$K$7)))</f>
        <v>seniors</v>
      </c>
      <c r="D9" s="176" t="str">
        <f>IF(Q9=$N$4,"",(INDEX($H$9:$L$24,Q9,$L$7)))</f>
        <v>sen</v>
      </c>
      <c r="H9" s="1" t="str">
        <f>[1]List1!$M$111</f>
        <v>C příp. žáci (6 - 7 let)</v>
      </c>
      <c r="I9" s="1" t="str">
        <f>[1]List1!$M$122</f>
        <v>C přípravka žákyně</v>
      </c>
      <c r="K9" s="1" t="str">
        <f>[1]List1!$V$111</f>
        <v>prep boys 'C' (6 - 7 year)</v>
      </c>
      <c r="L9" s="1" t="str">
        <f>[1]List1!$U$122</f>
        <v>v.y.school "C"</v>
      </c>
      <c r="N9" s="64">
        <v>1</v>
      </c>
      <c r="O9" s="64">
        <f>Soutěž!E21</f>
        <v>0</v>
      </c>
      <c r="P9" s="64">
        <f>IF(O9=0,$N$4,N9)</f>
        <v>999</v>
      </c>
      <c r="Q9" s="64">
        <f>SMALL($P$9:$P$24,N9)</f>
        <v>8</v>
      </c>
    </row>
    <row r="10" spans="1:17" s="1" customFormat="1" ht="27.95" customHeight="1" x14ac:dyDescent="0.2">
      <c r="A10" s="173" t="str">
        <f t="shared" ref="A10:A24" si="0">IF(Q10=$N$4,"",(INDEX($H$9:$L$24,Q10,$H$7)))</f>
        <v>seniorky</v>
      </c>
      <c r="B10" s="174" t="str">
        <f t="shared" ref="B10:B24" si="1">IF(Q10=$N$4,"",(INDEX($H$9:$L$24,Q10,$I$7)))</f>
        <v>ž-sen</v>
      </c>
      <c r="C10" s="175" t="str">
        <f t="shared" ref="C10:C24" si="2">IF(Q10=$N$4,"",(INDEX($H$9:$L$24,Q10,$K$7)))</f>
        <v>seniorsgirls</v>
      </c>
      <c r="D10" s="176" t="str">
        <f t="shared" ref="D10:D24" si="3">IF(Q10=$N$4,"",(INDEX($H$9:$L$24,Q10,$L$7)))</f>
        <v>w-sen</v>
      </c>
      <c r="H10" s="1" t="str">
        <f>[1]List1!$M$110</f>
        <v>B příp. žáci (8 - 9 let)</v>
      </c>
      <c r="I10" s="1" t="str">
        <f>[1]List1!$I$122</f>
        <v>B příp</v>
      </c>
      <c r="K10" s="1" t="str">
        <f>[1]List1!$V$110</f>
        <v>prep boys 'B' (8 - 9 year)</v>
      </c>
      <c r="L10" s="1" t="str">
        <f>[1]List1!$Q$122</f>
        <v>v.y.school "B"</v>
      </c>
      <c r="N10" s="64">
        <f>N9+1</f>
        <v>2</v>
      </c>
      <c r="O10" s="64">
        <f>Soutěž!E22</f>
        <v>0</v>
      </c>
      <c r="P10" s="64">
        <f t="shared" ref="P10:P24" si="4">IF(O10=0,$N$4,N10)</f>
        <v>999</v>
      </c>
      <c r="Q10" s="64">
        <f t="shared" ref="Q10:Q24" si="5">SMALL($P$9:$P$24,N10)</f>
        <v>16</v>
      </c>
    </row>
    <row r="11" spans="1:17" s="1" customFormat="1" ht="27.95" customHeight="1" x14ac:dyDescent="0.2">
      <c r="A11" s="173" t="str">
        <f t="shared" si="0"/>
        <v/>
      </c>
      <c r="B11" s="174" t="str">
        <f t="shared" si="1"/>
        <v/>
      </c>
      <c r="C11" s="175" t="str">
        <f t="shared" si="2"/>
        <v/>
      </c>
      <c r="D11" s="176" t="str">
        <f t="shared" si="3"/>
        <v/>
      </c>
      <c r="H11" s="1" t="str">
        <f>[1]List1!$M$109</f>
        <v>A příp. žáci (10 - 11 let)</v>
      </c>
      <c r="I11" s="1" t="str">
        <f>[1]List1!$I$109</f>
        <v>A příp</v>
      </c>
      <c r="K11" s="1" t="str">
        <f>[1]List1!$V$109</f>
        <v>prep boys 'A' (10 - 11 year)</v>
      </c>
      <c r="L11" s="1" t="str">
        <f>[1]List1!$Q$109</f>
        <v>v.y.school "A"</v>
      </c>
      <c r="N11" s="64">
        <f t="shared" ref="N11:N24" si="6">N10+1</f>
        <v>3</v>
      </c>
      <c r="O11" s="64">
        <f>Soutěž!E23</f>
        <v>0</v>
      </c>
      <c r="P11" s="64">
        <f t="shared" si="4"/>
        <v>999</v>
      </c>
      <c r="Q11" s="64">
        <f t="shared" si="5"/>
        <v>999</v>
      </c>
    </row>
    <row r="12" spans="1:17" s="1" customFormat="1" ht="27.95" customHeight="1" x14ac:dyDescent="0.2">
      <c r="A12" s="177"/>
      <c r="B12" s="178" t="str">
        <f t="shared" si="1"/>
        <v/>
      </c>
      <c r="C12" s="179" t="str">
        <f t="shared" si="2"/>
        <v/>
      </c>
      <c r="D12" s="180" t="str">
        <f t="shared" si="3"/>
        <v/>
      </c>
      <c r="H12" s="1" t="str">
        <f>[1]List1!$M$112</f>
        <v>mladší žáci (12 - 13 let)</v>
      </c>
      <c r="I12" s="1" t="str">
        <f>[1]List1!$I$110</f>
        <v>ml.ž</v>
      </c>
      <c r="K12" s="1" t="str">
        <f>[1]List1!$V$112</f>
        <v>young schoolboys (12 - 13 year)</v>
      </c>
      <c r="L12" s="1" t="str">
        <f>[1]List1!$Q$110</f>
        <v>y.school</v>
      </c>
      <c r="N12" s="64">
        <f t="shared" si="6"/>
        <v>4</v>
      </c>
      <c r="O12" s="64">
        <f>Soutěž!E24</f>
        <v>0</v>
      </c>
      <c r="P12" s="64">
        <f t="shared" si="4"/>
        <v>999</v>
      </c>
      <c r="Q12" s="64">
        <f t="shared" si="5"/>
        <v>999</v>
      </c>
    </row>
    <row r="13" spans="1:17" s="1" customFormat="1" ht="27.95" customHeight="1" x14ac:dyDescent="0.2">
      <c r="A13" s="173" t="str">
        <f>IF(Q13=$N$4,"",(INDEX($H$9:$L$24,Q13,$H$7)))</f>
        <v/>
      </c>
      <c r="B13" s="174" t="str">
        <f t="shared" si="1"/>
        <v/>
      </c>
      <c r="C13" s="175" t="str">
        <f t="shared" si="2"/>
        <v/>
      </c>
      <c r="D13" s="176" t="str">
        <f t="shared" si="3"/>
        <v/>
      </c>
      <c r="H13" s="1" t="str">
        <f>[1]List1!$M$113</f>
        <v>žáci (14 - 15 let)</v>
      </c>
      <c r="I13" s="1" t="str">
        <f>[1]List1!$I$111</f>
        <v>žák</v>
      </c>
      <c r="K13" s="1" t="str">
        <f>[1]List1!$V$113</f>
        <v>schoolboys (14 - 15 year)</v>
      </c>
      <c r="L13" s="1" t="str">
        <f>[1]List1!$Q$111</f>
        <v>s.boys</v>
      </c>
      <c r="N13" s="64">
        <f t="shared" si="6"/>
        <v>5</v>
      </c>
      <c r="O13" s="64">
        <f>Soutěž!E25</f>
        <v>0</v>
      </c>
      <c r="P13" s="64">
        <f t="shared" si="4"/>
        <v>999</v>
      </c>
      <c r="Q13" s="64">
        <f t="shared" si="5"/>
        <v>999</v>
      </c>
    </row>
    <row r="14" spans="1:17" s="1" customFormat="1" ht="27.95" customHeight="1" x14ac:dyDescent="0.2">
      <c r="A14" s="181" t="str">
        <f>IF(Q14=$N$4,"",(INDEX($H$9:$L$24,Q14,$H$7)))</f>
        <v/>
      </c>
      <c r="B14" s="182" t="str">
        <f t="shared" si="1"/>
        <v/>
      </c>
      <c r="C14" s="183" t="str">
        <f t="shared" si="2"/>
        <v/>
      </c>
      <c r="D14" s="184" t="str">
        <f t="shared" si="3"/>
        <v/>
      </c>
      <c r="H14" s="1" t="str">
        <f>[1]List1!$K$112</f>
        <v>kadeti</v>
      </c>
      <c r="I14" s="1" t="str">
        <f>[1]List1!$I$112</f>
        <v>kad</v>
      </c>
      <c r="K14" s="1" t="str">
        <f>[1]List1!$S$112</f>
        <v>cadets</v>
      </c>
      <c r="L14" s="1" t="str">
        <f>[1]List1!$Q$112</f>
        <v>cad</v>
      </c>
      <c r="N14" s="64">
        <f t="shared" si="6"/>
        <v>6</v>
      </c>
      <c r="O14" s="64">
        <f>Soutěž!E26</f>
        <v>0</v>
      </c>
      <c r="P14" s="64">
        <f t="shared" si="4"/>
        <v>999</v>
      </c>
      <c r="Q14" s="64">
        <f t="shared" si="5"/>
        <v>999</v>
      </c>
    </row>
    <row r="15" spans="1:17" s="1" customFormat="1" ht="27.95" customHeight="1" x14ac:dyDescent="0.2">
      <c r="A15" s="177" t="str">
        <f t="shared" si="0"/>
        <v/>
      </c>
      <c r="B15" s="174" t="str">
        <f t="shared" si="1"/>
        <v/>
      </c>
      <c r="C15" s="175" t="str">
        <f t="shared" si="2"/>
        <v/>
      </c>
      <c r="D15" s="176" t="str">
        <f t="shared" si="3"/>
        <v/>
      </c>
      <c r="H15" s="1" t="str">
        <f>[1]List1!$K$113</f>
        <v>junioři</v>
      </c>
      <c r="I15" s="1" t="str">
        <f>[1]List1!$I$113</f>
        <v>jun</v>
      </c>
      <c r="K15" s="1" t="str">
        <f>[1]List1!$S$113</f>
        <v>juniors</v>
      </c>
      <c r="L15" s="1" t="str">
        <f>[1]List1!$Q$113</f>
        <v>jun</v>
      </c>
      <c r="N15" s="64">
        <f t="shared" si="6"/>
        <v>7</v>
      </c>
      <c r="O15" s="64">
        <f>Soutěž!E27</f>
        <v>0</v>
      </c>
      <c r="P15" s="64">
        <f t="shared" si="4"/>
        <v>999</v>
      </c>
      <c r="Q15" s="64">
        <f t="shared" si="5"/>
        <v>999</v>
      </c>
    </row>
    <row r="16" spans="1:17" s="1" customFormat="1" ht="27.95" customHeight="1" x14ac:dyDescent="0.2">
      <c r="A16" s="173" t="str">
        <f t="shared" si="0"/>
        <v/>
      </c>
      <c r="B16" s="174" t="str">
        <f t="shared" si="1"/>
        <v/>
      </c>
      <c r="C16" s="175" t="str">
        <f t="shared" si="2"/>
        <v/>
      </c>
      <c r="D16" s="176" t="str">
        <f t="shared" si="3"/>
        <v/>
      </c>
      <c r="H16" s="1" t="str">
        <f>[1]List1!$K$114</f>
        <v>senioři</v>
      </c>
      <c r="I16" s="1" t="str">
        <f>[1]List1!$I$114</f>
        <v>sen</v>
      </c>
      <c r="K16" s="1" t="str">
        <f>[1]List1!$S$114</f>
        <v>seniors</v>
      </c>
      <c r="L16" s="1" t="str">
        <f>[1]List1!$Q$114</f>
        <v>sen</v>
      </c>
      <c r="N16" s="64">
        <f t="shared" si="6"/>
        <v>8</v>
      </c>
      <c r="O16" s="64" t="str">
        <f>Soutěž!E28</f>
        <v>x</v>
      </c>
      <c r="P16" s="64">
        <f t="shared" si="4"/>
        <v>8</v>
      </c>
      <c r="Q16" s="64">
        <f t="shared" si="5"/>
        <v>999</v>
      </c>
    </row>
    <row r="17" spans="1:17" s="1" customFormat="1" ht="27.95" customHeight="1" x14ac:dyDescent="0.2">
      <c r="A17" s="181" t="str">
        <f t="shared" si="0"/>
        <v/>
      </c>
      <c r="B17" s="182" t="str">
        <f t="shared" si="1"/>
        <v/>
      </c>
      <c r="C17" s="183" t="str">
        <f t="shared" si="2"/>
        <v/>
      </c>
      <c r="D17" s="184" t="str">
        <f t="shared" si="3"/>
        <v/>
      </c>
      <c r="H17" s="1" t="str">
        <f>[1]List1!$O$123</f>
        <v>C příp. žákyně (6 - 7 let)</v>
      </c>
      <c r="I17" s="1" t="str">
        <f>[1]List1!$M$123</f>
        <v>ž-C příp</v>
      </c>
      <c r="K17" s="1" t="str">
        <f>[1]List1!$V$118</f>
        <v>prep girls 'C' (6 - 7 year)</v>
      </c>
      <c r="L17" s="1" t="str">
        <f>[1]List1!$U$123</f>
        <v>w-v.y.school "C"</v>
      </c>
      <c r="N17" s="64">
        <f t="shared" si="6"/>
        <v>9</v>
      </c>
      <c r="O17" s="64">
        <f>Soutěž!E30</f>
        <v>0</v>
      </c>
      <c r="P17" s="64">
        <f t="shared" si="4"/>
        <v>999</v>
      </c>
      <c r="Q17" s="64">
        <f t="shared" si="5"/>
        <v>999</v>
      </c>
    </row>
    <row r="18" spans="1:17" s="1" customFormat="1" ht="27.95" customHeight="1" x14ac:dyDescent="0.2">
      <c r="A18" s="177" t="str">
        <f t="shared" si="0"/>
        <v/>
      </c>
      <c r="B18" s="178" t="str">
        <f t="shared" si="1"/>
        <v/>
      </c>
      <c r="C18" s="179" t="str">
        <f t="shared" si="2"/>
        <v/>
      </c>
      <c r="D18" s="180" t="str">
        <f t="shared" si="3"/>
        <v/>
      </c>
      <c r="H18" s="1" t="str">
        <f>[1]List1!$K$123</f>
        <v>B příp. žákyně (8 - 9 let)</v>
      </c>
      <c r="I18" s="1" t="str">
        <f>[1]List1!$I$123</f>
        <v>ž-B příp</v>
      </c>
      <c r="K18" s="1" t="str">
        <f>[1]List1!$V$117</f>
        <v>prep girls 'B' (8 - 9 year)</v>
      </c>
      <c r="L18" s="1" t="str">
        <f>[1]List1!$Q$123</f>
        <v>w-v.y.school "B"</v>
      </c>
      <c r="N18" s="64">
        <f t="shared" si="6"/>
        <v>10</v>
      </c>
      <c r="O18" s="64">
        <f>Soutěž!E31</f>
        <v>0</v>
      </c>
      <c r="P18" s="64">
        <f t="shared" si="4"/>
        <v>999</v>
      </c>
      <c r="Q18" s="64">
        <f t="shared" si="5"/>
        <v>999</v>
      </c>
    </row>
    <row r="19" spans="1:17" s="1" customFormat="1" ht="27.95" customHeight="1" x14ac:dyDescent="0.2">
      <c r="A19" s="173" t="str">
        <f t="shared" si="0"/>
        <v/>
      </c>
      <c r="B19" s="174" t="str">
        <f t="shared" si="1"/>
        <v/>
      </c>
      <c r="C19" s="175" t="str">
        <f t="shared" si="2"/>
        <v/>
      </c>
      <c r="D19" s="176" t="str">
        <f t="shared" si="3"/>
        <v/>
      </c>
      <c r="H19" s="1" t="str">
        <f>[1]List1!$M$116</f>
        <v>A příp. žákyně (10 - 11 let)</v>
      </c>
      <c r="I19" s="1" t="str">
        <f>[1]List1!$I$116</f>
        <v>ž-A příp</v>
      </c>
      <c r="K19" s="1" t="str">
        <f>[1]List1!$V$116</f>
        <v>prep girls 'A' (10 - 11 year)</v>
      </c>
      <c r="L19" s="1" t="str">
        <f>[1]List1!$Q$116</f>
        <v>w-v.y.school "A"</v>
      </c>
      <c r="N19" s="64">
        <f t="shared" si="6"/>
        <v>11</v>
      </c>
      <c r="O19" s="64">
        <f>Soutěž!E32</f>
        <v>0</v>
      </c>
      <c r="P19" s="64">
        <f t="shared" si="4"/>
        <v>999</v>
      </c>
      <c r="Q19" s="64">
        <f t="shared" si="5"/>
        <v>999</v>
      </c>
    </row>
    <row r="20" spans="1:17" s="1" customFormat="1" ht="27.95" customHeight="1" x14ac:dyDescent="0.2">
      <c r="A20" s="181" t="str">
        <f t="shared" si="0"/>
        <v/>
      </c>
      <c r="B20" s="182" t="str">
        <f t="shared" si="1"/>
        <v/>
      </c>
      <c r="C20" s="183" t="str">
        <f t="shared" si="2"/>
        <v/>
      </c>
      <c r="D20" s="184" t="str">
        <f t="shared" si="3"/>
        <v/>
      </c>
      <c r="H20" s="1" t="str">
        <f>[1]List1!$M$119</f>
        <v>mladší žákyně (12 - 13 let)</v>
      </c>
      <c r="I20" s="1" t="str">
        <f>[1]List1!$I$117</f>
        <v>ž-ml.ž</v>
      </c>
      <c r="K20" s="1" t="str">
        <f>[1]List1!$S$117</f>
        <v>young schoolgirls (12 - 13 year)</v>
      </c>
      <c r="L20" s="1" t="str">
        <f>[1]List1!$Q$117</f>
        <v>w-y.school</v>
      </c>
      <c r="N20" s="64">
        <f t="shared" si="6"/>
        <v>12</v>
      </c>
      <c r="O20" s="64">
        <f>Soutěž!E33</f>
        <v>0</v>
      </c>
      <c r="P20" s="64">
        <f t="shared" si="4"/>
        <v>999</v>
      </c>
      <c r="Q20" s="64">
        <f t="shared" si="5"/>
        <v>999</v>
      </c>
    </row>
    <row r="21" spans="1:17" s="1" customFormat="1" ht="27.95" customHeight="1" x14ac:dyDescent="0.2">
      <c r="A21" s="173" t="str">
        <f t="shared" si="0"/>
        <v/>
      </c>
      <c r="B21" s="174" t="str">
        <f t="shared" si="1"/>
        <v/>
      </c>
      <c r="C21" s="175" t="str">
        <f t="shared" si="2"/>
        <v/>
      </c>
      <c r="D21" s="176" t="str">
        <f t="shared" si="3"/>
        <v/>
      </c>
      <c r="H21" s="1" t="str">
        <f>[1]List1!$C$120</f>
        <v>žákyně (14 - 15 let)</v>
      </c>
      <c r="I21" s="1" t="str">
        <f>[1]List1!$I$118</f>
        <v>ž-žák</v>
      </c>
      <c r="K21" s="1" t="str">
        <f>[1]List1!$S$118</f>
        <v>schoolgirls (14 - 15 year)</v>
      </c>
      <c r="L21" s="1" t="str">
        <f>[1]List1!$Q$118</f>
        <v>w-s.girl</v>
      </c>
      <c r="N21" s="64">
        <f t="shared" si="6"/>
        <v>13</v>
      </c>
      <c r="O21" s="64">
        <f>Soutěž!E34</f>
        <v>0</v>
      </c>
      <c r="P21" s="64">
        <f t="shared" si="4"/>
        <v>999</v>
      </c>
      <c r="Q21" s="64">
        <f t="shared" si="5"/>
        <v>999</v>
      </c>
    </row>
    <row r="22" spans="1:17" s="1" customFormat="1" ht="27.95" customHeight="1" x14ac:dyDescent="0.2">
      <c r="A22" s="173" t="str">
        <f t="shared" si="0"/>
        <v/>
      </c>
      <c r="B22" s="174" t="str">
        <f t="shared" si="1"/>
        <v/>
      </c>
      <c r="C22" s="175" t="str">
        <f t="shared" si="2"/>
        <v/>
      </c>
      <c r="D22" s="176" t="str">
        <f t="shared" si="3"/>
        <v/>
      </c>
      <c r="H22" s="1" t="str">
        <f>[1]List1!$K$119</f>
        <v>kadetky</v>
      </c>
      <c r="I22" s="1" t="str">
        <f>[1]List1!$I$119</f>
        <v>ž-kad</v>
      </c>
      <c r="K22" s="1" t="str">
        <f>[1]List1!$S$119</f>
        <v>cadetsgirls</v>
      </c>
      <c r="L22" s="1" t="str">
        <f>[1]List1!$Q$119</f>
        <v>w-cad</v>
      </c>
      <c r="N22" s="64">
        <f t="shared" si="6"/>
        <v>14</v>
      </c>
      <c r="O22" s="64">
        <f>Soutěž!E35</f>
        <v>0</v>
      </c>
      <c r="P22" s="64">
        <f t="shared" si="4"/>
        <v>999</v>
      </c>
      <c r="Q22" s="64">
        <f t="shared" si="5"/>
        <v>999</v>
      </c>
    </row>
    <row r="23" spans="1:17" s="1" customFormat="1" ht="27.95" customHeight="1" x14ac:dyDescent="0.2">
      <c r="A23" s="173" t="str">
        <f t="shared" si="0"/>
        <v/>
      </c>
      <c r="B23" s="174" t="str">
        <f t="shared" si="1"/>
        <v/>
      </c>
      <c r="C23" s="175" t="str">
        <f t="shared" si="2"/>
        <v/>
      </c>
      <c r="D23" s="176" t="str">
        <f t="shared" si="3"/>
        <v/>
      </c>
      <c r="H23" s="1" t="str">
        <f>[1]List1!$K$121</f>
        <v>seniorky</v>
      </c>
      <c r="I23" s="1" t="str">
        <f>[1]List1!$I$120</f>
        <v>ž-jun</v>
      </c>
      <c r="K23" s="1" t="str">
        <f>[1]List1!$S$120</f>
        <v>juniorsgirls</v>
      </c>
      <c r="L23" s="1" t="str">
        <f>[1]List1!$Q$120</f>
        <v>w-juni</v>
      </c>
      <c r="N23" s="64">
        <f t="shared" si="6"/>
        <v>15</v>
      </c>
      <c r="O23" s="64">
        <f>Soutěž!E36</f>
        <v>0</v>
      </c>
      <c r="P23" s="64">
        <f t="shared" si="4"/>
        <v>999</v>
      </c>
      <c r="Q23" s="64">
        <f t="shared" si="5"/>
        <v>999</v>
      </c>
    </row>
    <row r="24" spans="1:17" s="1" customFormat="1" ht="27.95" customHeight="1" thickBot="1" x14ac:dyDescent="0.25">
      <c r="A24" s="185" t="str">
        <f t="shared" si="0"/>
        <v/>
      </c>
      <c r="B24" s="186" t="str">
        <f t="shared" si="1"/>
        <v/>
      </c>
      <c r="C24" s="187" t="str">
        <f t="shared" si="2"/>
        <v/>
      </c>
      <c r="D24" s="188" t="str">
        <f t="shared" si="3"/>
        <v/>
      </c>
      <c r="H24" s="1" t="str">
        <f>[1]List1!$K$121</f>
        <v>seniorky</v>
      </c>
      <c r="I24" s="1" t="str">
        <f>[1]List1!$I$121</f>
        <v>ž-sen</v>
      </c>
      <c r="K24" s="1" t="str">
        <f>[1]List1!$S$121</f>
        <v>seniorsgirls</v>
      </c>
      <c r="L24" s="1" t="str">
        <f>[1]List1!$Q$121</f>
        <v>w-sen</v>
      </c>
      <c r="N24" s="64">
        <f t="shared" si="6"/>
        <v>16</v>
      </c>
      <c r="O24" s="64" t="str">
        <f>Soutěž!E37</f>
        <v>x</v>
      </c>
      <c r="P24" s="64">
        <f t="shared" si="4"/>
        <v>16</v>
      </c>
      <c r="Q24" s="64">
        <f t="shared" si="5"/>
        <v>999</v>
      </c>
    </row>
    <row r="25" spans="1:17" ht="13.5" thickTop="1" x14ac:dyDescent="0.2">
      <c r="A25" s="189"/>
      <c r="B25" s="189"/>
      <c r="C25" s="189"/>
      <c r="D25" s="189"/>
    </row>
    <row r="26" spans="1:17" x14ac:dyDescent="0.2">
      <c r="A26" s="189"/>
      <c r="B26" s="189"/>
      <c r="C26" s="189"/>
      <c r="D26" s="189"/>
    </row>
  </sheetData>
  <mergeCells count="6">
    <mergeCell ref="A4:B4"/>
    <mergeCell ref="A5:B5"/>
    <mergeCell ref="C4:D4"/>
    <mergeCell ref="C5:D5"/>
    <mergeCell ref="A1:D1"/>
    <mergeCell ref="A2:D2"/>
  </mergeCells>
  <printOptions horizontalCentered="1" verticalCentered="1"/>
  <pageMargins left="0.11811023622047245" right="0.11811023622047245" top="0.78740157480314965" bottom="0.78740157480314965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Soutěž</vt:lpstr>
      <vt:lpstr>Základní údaje</vt:lpstr>
      <vt:lpstr>Hmotnosti2</vt:lpstr>
      <vt:lpstr>Hmotnosti</vt:lpstr>
      <vt:lpstr>Oddíly</vt:lpstr>
      <vt:lpstr>Překlad názvu věk. kat.</vt:lpstr>
      <vt:lpstr>Oddíly!Názvy_tisku</vt:lpstr>
      <vt:lpstr>'Překlad názvu věk. kat.'!Oblast_tisku</vt:lpstr>
      <vt:lpstr>Soutěž!Oblast_tisku</vt:lpstr>
      <vt:lpstr>'Základní údaje'!Oblast_tisku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User</cp:lastModifiedBy>
  <cp:lastPrinted>2013-11-02T07:18:36Z</cp:lastPrinted>
  <dcterms:created xsi:type="dcterms:W3CDTF">2002-08-17T20:29:08Z</dcterms:created>
  <dcterms:modified xsi:type="dcterms:W3CDTF">2020-01-31T14:01:29Z</dcterms:modified>
</cp:coreProperties>
</file>