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4" i="1"/>
  <c r="AA7" i="1"/>
  <c r="U14" i="1"/>
  <c r="W14" i="1"/>
  <c r="K11" i="1"/>
  <c r="K12" i="1"/>
  <c r="AA12" i="1" s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<sst xmlns="http://schemas.openxmlformats.org/spreadsheetml/2006/main" count="41" uniqueCount="28">
  <si>
    <t>kg</t>
  </si>
  <si>
    <t>jun</t>
  </si>
  <si>
    <t>x</t>
  </si>
  <si>
    <t>ř.ř.</t>
  </si>
  <si>
    <t>žák</t>
  </si>
  <si>
    <t>Kydyh Arsen</t>
  </si>
  <si>
    <t>Ukrajina</t>
  </si>
  <si>
    <t>Vážní listina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</si>
  <si>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</si>
  <si>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</si>
  <si>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</si>
  <si>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</si>
  <si>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</si>
  <si>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</si>
  <si>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žák 38 kg</t>
  </si>
  <si>
    <t>styl:</t>
  </si>
  <si>
    <t>číslo</t>
  </si>
  <si>
    <t>C příp</t>
  </si>
  <si>
    <t>příjmení a jméno</t>
  </si>
  <si>
    <t>oddíl</t>
  </si>
  <si>
    <t>ročník</t>
  </si>
  <si>
    <t>los</t>
  </si>
  <si>
    <t>skut. hmot. kg</t>
  </si>
  <si>
    <t xml:space="preserve">Prostějov,  12.10.2019 </t>
  </si>
  <si>
    <t>Výsledky v soutěži jednotlivců</t>
  </si>
  <si>
    <t>Soutěž:</t>
  </si>
  <si>
    <t>žák 38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</si>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</sst>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24</v>
      </c>
      <c r="B1" s="147"/>
      <c r="C1" s="147"/>
    </row>
    <row r="3" spans="1:3" ht="15.75" x14ac:dyDescent="0.25">
      <c r="A3" s="11" t="s">
        <v>25</v>
      </c>
      <c r="B3" s="12" t="s">
        <v>8</v>
      </c>
    </row>
    <row r="4" spans="1:3" ht="15.75" x14ac:dyDescent="0.25">
      <c r="A4" s="11" t="s">
        <v>9</v>
      </c>
      <c r="B4" s="12" t="s">
        <v>10</v>
      </c>
    </row>
    <row r="5" spans="1:3" ht="15.75" x14ac:dyDescent="0.25">
      <c r="A5" s="11" t="s">
        <v>11</v>
      </c>
      <c r="B5" s="12" t="s">
        <v>12</v>
      </c>
    </row>
    <row r="6" spans="1:3" ht="15.75" x14ac:dyDescent="0.25">
      <c r="A6" s="12"/>
      <c r="B6" s="12"/>
    </row>
    <row r="7" spans="1:3" ht="15.75" x14ac:dyDescent="0.25">
      <c r="A7" s="11" t="s">
        <v>13</v>
      </c>
      <c r="B7" s="12" t="s">
        <v>26</v>
      </c>
    </row>
    <row r="8" spans="1:3" ht="13.5" thickBot="1" x14ac:dyDescent="0.25"/>
    <row r="9" spans="1:3" ht="20.100000000000001" customHeight="1" thickBot="1" x14ac:dyDescent="0.25">
      <c r="A9" s="18" t="s">
        <v>27</v>
      </c>
      <c r="B9" s="10" t="s">
        <v>18</v>
      </c>
      <c r="C9" s="19" t="s">
        <v>19</v>
      </c>
    </row>
    <row r="10" spans="1:3" ht="39.950000000000003" customHeight="1" thickBot="1" x14ac:dyDescent="0.25">
      <c r="A10" s="144">
        <v>1</v>
      </c>
      <c r="B10" s="145" t="s">
        <v>5</v>
      </c>
      <c r="C10" s="146" t="s">
        <v>6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23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7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11</v>
      </c>
      <c r="B4" s="54"/>
      <c r="C4" s="53"/>
      <c r="D4" s="128" t="s">
        <v>12</v>
      </c>
      <c r="E4" s="62" t="s">
        <v>13</v>
      </c>
      <c r="F4" s="151" t="s">
        <v>14</v>
      </c>
      <c r="G4" s="151"/>
      <c r="H4" s="61" t="s">
        <v>15</v>
      </c>
      <c r="I4" s="63" t="s">
        <v>3</v>
      </c>
      <c r="K4" s="49" t="str">
        <f>$E$4</f>
        <v>Hmotnost:</v>
      </c>
      <c r="L4" s="66">
        <f>C7</f>
        <v>38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16</v>
      </c>
      <c r="B6" s="72" t="s">
        <v>17</v>
      </c>
      <c r="C6" s="73">
        <v>22</v>
      </c>
      <c r="D6" s="9" t="s">
        <v>18</v>
      </c>
      <c r="E6" s="136" t="s">
        <v>19</v>
      </c>
      <c r="F6" s="9" t="s">
        <v>20</v>
      </c>
      <c r="G6" s="9" t="s">
        <v>21</v>
      </c>
      <c r="H6" s="10" t="s">
        <v>22</v>
      </c>
      <c r="I6" s="137" t="s">
        <v>3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4</v>
      </c>
      <c r="C7" s="93">
        <v>38</v>
      </c>
      <c r="D7" s="138" t="s">
        <v>5</v>
      </c>
      <c r="E7" s="139" t="s">
        <v>6</v>
      </c>
      <c r="F7" s="140">
        <v>2005</v>
      </c>
      <c r="G7" s="141">
        <v>7</v>
      </c>
      <c r="H7" s="142">
        <v>0</v>
      </c>
      <c r="I7" s="143" t="s">
        <v>3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>x</v>
      </c>
      <c r="N10" s="49" t="str">
        <f>X10</f>
        <v>výsledky</v>
      </c>
      <c r="O10" s="49" t="str">
        <f>IF(AA23&gt;0,$T$33,(Y12))</f>
        <v>OK</v>
      </c>
      <c r="U10" s="51">
        <f>IF(L10="x",1,"")</f>
        <v>1</v>
      </c>
      <c r="V10" s="51">
        <f t="shared" si="1"/>
        <v>1</v>
      </c>
      <c r="X10" s="48" t="str">
        <f>$T$23</f>
        <v>výsledky</v>
      </c>
      <c r="Y10" s="30">
        <f>Y7+Y8</f>
        <v>1</v>
      </c>
      <c r="Z10" s="1">
        <f t="shared" si="2"/>
        <v>1</v>
      </c>
      <c r="AA10" t="str">
        <f t="shared" si="3"/>
        <v>žáci</v>
      </c>
      <c r="AB10" s="48" t="str">
        <f>[1]List1!$A$111</f>
        <v>žák</v>
      </c>
      <c r="AC10" t="str">
        <f t="shared" si="4"/>
        <v>žák</v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1</v>
      </c>
      <c r="V23" s="51">
        <f>SUM(V15:V21)</f>
        <v>0</v>
      </c>
      <c r="W23" s="51">
        <f>SUM(W7:W22)</f>
        <v>0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23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74" t="str">
        <f>'Vážní listina'!A2:I2</f>
        <v>Memoriál G. Frištenského - XXXII ročník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 x14ac:dyDescent="0.2">
      <c r="A3" s="20" t="str">
        <f>CONCATENATE([1]List1!$A$3)</f>
        <v>Místo:</v>
      </c>
      <c r="B3" s="175" t="str">
        <f>CONCATENATE('Vážní listina'!D3)</f>
        <v>Prostějov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12.10.2019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žák 38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 x14ac:dyDescent="0.25">
      <c r="A7" s="170" t="str">
        <f>IF('Vážní listina'!D7="","",'Vážní listina'!D7)</f>
        <v>Kydyh Arsen</v>
      </c>
      <c r="B7" s="171" t="str">
        <f>IF('Vážní listina'!D7="","",'Vážní listina'!E7)</f>
        <v>Ukrajina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 x14ac:dyDescent="0.25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 x14ac:dyDescent="0.25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 x14ac:dyDescent="0.25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 x14ac:dyDescent="0.25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 x14ac:dyDescent="0.25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 x14ac:dyDescent="0.25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 x14ac:dyDescent="0.25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 x14ac:dyDescent="0.25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 x14ac:dyDescent="0.25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 x14ac:dyDescent="0.25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 x14ac:dyDescent="0.25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 x14ac:dyDescent="0.25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 x14ac:dyDescent="0.25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 x14ac:dyDescent="0.25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 x14ac:dyDescent="0.25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 x14ac:dyDescent="0.25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 x14ac:dyDescent="0.25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 x14ac:dyDescent="0.25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 x14ac:dyDescent="0.25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 x14ac:dyDescent="0.25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 x14ac:dyDescent="0.25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 x14ac:dyDescent="0.25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 x14ac:dyDescent="0.25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 x14ac:dyDescent="0.25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 x14ac:dyDescent="0.25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 x14ac:dyDescent="0.25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 x14ac:dyDescent="0.25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 x14ac:dyDescent="0.25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 x14ac:dyDescent="0.25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 x14ac:dyDescent="0.25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 x14ac:dyDescent="0.25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 x14ac:dyDescent="0.25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 x14ac:dyDescent="0.25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 x14ac:dyDescent="0.25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 x14ac:dyDescent="0.25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 x14ac:dyDescent="0.25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 x14ac:dyDescent="0.25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 x14ac:dyDescent="0.25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 x14ac:dyDescent="0.25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 x14ac:dyDescent="0.25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 x14ac:dyDescent="0.25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 x14ac:dyDescent="0.25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 x14ac:dyDescent="0.25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 x14ac:dyDescent="0.25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 x14ac:dyDescent="0.25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 x14ac:dyDescent="0.25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 x14ac:dyDescent="0.25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 x14ac:dyDescent="0.25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 x14ac:dyDescent="0.25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 x14ac:dyDescent="0.25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 x14ac:dyDescent="0.25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 x14ac:dyDescent="0.25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 x14ac:dyDescent="0.25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 x14ac:dyDescent="0.25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 x14ac:dyDescent="0.25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2011-03-29T15:26:59Z</cp:lastPrinted>
  <dcterms:created xsi:type="dcterms:W3CDTF">2002-01-25T08:02:23Z</dcterms:created>
  <dcterms:modified xsi:type="dcterms:W3CDTF">2019-10-13T13:50:27Z</dcterms:modified>
</cp:coreProperties>
</file>